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600" windowHeight="9045" activeTab="6"/>
  </bookViews>
  <sheets>
    <sheet name="Data" sheetId="2" r:id="rId1"/>
    <sheet name="Abstract" sheetId="3" r:id="rId2"/>
    <sheet name="6" sheetId="1" r:id="rId3"/>
    <sheet name="7" sheetId="22" r:id="rId4"/>
    <sheet name="8" sheetId="24" r:id="rId5"/>
    <sheet name="9" sheetId="16" r:id="rId6"/>
    <sheet name="6P" sheetId="18" r:id="rId7"/>
    <sheet name="7P" sheetId="23" r:id="rId8"/>
    <sheet name="8P" sheetId="25" r:id="rId9"/>
    <sheet name="9P" sheetId="12" r:id="rId10"/>
    <sheet name="Gr. Abs" sheetId="14" r:id="rId11"/>
  </sheets>
  <definedNames>
    <definedName name="class">Data!$K$2:$K$13</definedName>
    <definedName name="data6">'6'!$A$5:$AC$79</definedName>
    <definedName name="data7">'7'!$A$5:$AC$79</definedName>
    <definedName name="data8">'8'!$A$5:$AC$79</definedName>
    <definedName name="data9">'9'!$A$5:$CW$79</definedName>
    <definedName name="Gc">Data!$E$4:$F$8</definedName>
    <definedName name="Gr">Data!$D$4:$E$8</definedName>
    <definedName name="NoW">Data!$C$9</definedName>
    <definedName name="_xlnm.Print_Titles" localSheetId="2">'6'!$1:$4</definedName>
    <definedName name="_xlnm.Print_Titles" localSheetId="6">'6P'!$1:$7</definedName>
    <definedName name="_xlnm.Print_Titles" localSheetId="3">'7'!$1:$4</definedName>
    <definedName name="_xlnm.Print_Titles" localSheetId="7">'7P'!$1:$7</definedName>
    <definedName name="_xlnm.Print_Titles" localSheetId="4">'8'!$1:$4</definedName>
    <definedName name="_xlnm.Print_Titles" localSheetId="8">'8P'!$1:$7</definedName>
    <definedName name="_xlnm.Print_Titles" localSheetId="9">'9P'!$4:$7</definedName>
  </definedNames>
  <calcPr calcId="124519"/>
</workbook>
</file>

<file path=xl/calcChain.xml><?xml version="1.0" encoding="utf-8"?>
<calcChain xmlns="http://schemas.openxmlformats.org/spreadsheetml/2006/main">
  <c r="AM3" i="18"/>
  <c r="T3"/>
  <c r="F3"/>
  <c r="AM2"/>
  <c r="T2"/>
  <c r="F2"/>
  <c r="AM3" i="23"/>
  <c r="T3"/>
  <c r="F3"/>
  <c r="AM2"/>
  <c r="T2"/>
  <c r="F2"/>
  <c r="AM3" i="25"/>
  <c r="AM2"/>
  <c r="T3"/>
  <c r="T2"/>
  <c r="F3"/>
  <c r="F2"/>
  <c r="H9" i="12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"/>
  <c r="D10" l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9"/>
  <c r="AL9" l="1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"/>
  <c r="AI8"/>
  <c r="AK7" l="1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N20"/>
  <c r="V20" s="1"/>
  <c r="AD20" s="1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S76" s="1"/>
  <c r="I77"/>
  <c r="T77" s="1"/>
  <c r="I78"/>
  <c r="I79"/>
  <c r="I80"/>
  <c r="I81"/>
  <c r="I82"/>
  <c r="I8"/>
  <c r="E9"/>
  <c r="F9"/>
  <c r="N9" s="1"/>
  <c r="V9" s="1"/>
  <c r="AD9" s="1"/>
  <c r="G9"/>
  <c r="E10"/>
  <c r="F10"/>
  <c r="N10" s="1"/>
  <c r="V10" s="1"/>
  <c r="AD10" s="1"/>
  <c r="G10"/>
  <c r="E11"/>
  <c r="F11"/>
  <c r="N11" s="1"/>
  <c r="V11" s="1"/>
  <c r="AD11" s="1"/>
  <c r="G11"/>
  <c r="E12"/>
  <c r="F12"/>
  <c r="N12" s="1"/>
  <c r="V12" s="1"/>
  <c r="AD12" s="1"/>
  <c r="G12"/>
  <c r="E13"/>
  <c r="F13"/>
  <c r="N13" s="1"/>
  <c r="V13" s="1"/>
  <c r="AD13" s="1"/>
  <c r="G13"/>
  <c r="E14"/>
  <c r="F14"/>
  <c r="N14" s="1"/>
  <c r="V14" s="1"/>
  <c r="AD14" s="1"/>
  <c r="G14"/>
  <c r="E15"/>
  <c r="F15"/>
  <c r="N15" s="1"/>
  <c r="V15" s="1"/>
  <c r="AD15" s="1"/>
  <c r="G15"/>
  <c r="E16"/>
  <c r="F16"/>
  <c r="N16" s="1"/>
  <c r="V16" s="1"/>
  <c r="AD16" s="1"/>
  <c r="G16"/>
  <c r="E17"/>
  <c r="F17"/>
  <c r="N17" s="1"/>
  <c r="V17" s="1"/>
  <c r="AD17" s="1"/>
  <c r="G17"/>
  <c r="E18"/>
  <c r="F18"/>
  <c r="N18" s="1"/>
  <c r="V18" s="1"/>
  <c r="AD18" s="1"/>
  <c r="G18"/>
  <c r="E19"/>
  <c r="F19"/>
  <c r="N19" s="1"/>
  <c r="V19" s="1"/>
  <c r="AD19" s="1"/>
  <c r="G19"/>
  <c r="E20"/>
  <c r="F20"/>
  <c r="G20"/>
  <c r="E21"/>
  <c r="F21"/>
  <c r="N21" s="1"/>
  <c r="V21" s="1"/>
  <c r="AD21" s="1"/>
  <c r="G21"/>
  <c r="E22"/>
  <c r="F22"/>
  <c r="N22" s="1"/>
  <c r="V22" s="1"/>
  <c r="AD22" s="1"/>
  <c r="G22"/>
  <c r="E23"/>
  <c r="F23"/>
  <c r="N23" s="1"/>
  <c r="V23" s="1"/>
  <c r="AD23" s="1"/>
  <c r="G23"/>
  <c r="E24"/>
  <c r="F24"/>
  <c r="N24" s="1"/>
  <c r="V24" s="1"/>
  <c r="AD24" s="1"/>
  <c r="G24"/>
  <c r="E25"/>
  <c r="F25"/>
  <c r="N25" s="1"/>
  <c r="V25" s="1"/>
  <c r="AD25" s="1"/>
  <c r="G25"/>
  <c r="E26"/>
  <c r="F26"/>
  <c r="N26" s="1"/>
  <c r="V26" s="1"/>
  <c r="AD26" s="1"/>
  <c r="G26"/>
  <c r="E27"/>
  <c r="F27"/>
  <c r="N27" s="1"/>
  <c r="V27" s="1"/>
  <c r="AD27" s="1"/>
  <c r="G27"/>
  <c r="E28"/>
  <c r="F28"/>
  <c r="N28" s="1"/>
  <c r="V28" s="1"/>
  <c r="AD28" s="1"/>
  <c r="G28"/>
  <c r="E29"/>
  <c r="F29"/>
  <c r="N29" s="1"/>
  <c r="V29" s="1"/>
  <c r="AD29" s="1"/>
  <c r="G29"/>
  <c r="E30"/>
  <c r="F30"/>
  <c r="N30" s="1"/>
  <c r="V30" s="1"/>
  <c r="AD30" s="1"/>
  <c r="G30"/>
  <c r="E31"/>
  <c r="F31"/>
  <c r="N31" s="1"/>
  <c r="V31" s="1"/>
  <c r="AD31" s="1"/>
  <c r="G31"/>
  <c r="E32"/>
  <c r="F32"/>
  <c r="N32" s="1"/>
  <c r="V32" s="1"/>
  <c r="AD32" s="1"/>
  <c r="G32"/>
  <c r="E33"/>
  <c r="F33"/>
  <c r="N33" s="1"/>
  <c r="V33" s="1"/>
  <c r="AD33" s="1"/>
  <c r="G33"/>
  <c r="E34"/>
  <c r="F34"/>
  <c r="N34" s="1"/>
  <c r="V34" s="1"/>
  <c r="AD34" s="1"/>
  <c r="G34"/>
  <c r="E35"/>
  <c r="F35"/>
  <c r="N35" s="1"/>
  <c r="V35" s="1"/>
  <c r="AD35" s="1"/>
  <c r="G35"/>
  <c r="E36"/>
  <c r="F36"/>
  <c r="N36" s="1"/>
  <c r="V36" s="1"/>
  <c r="AD36" s="1"/>
  <c r="G36"/>
  <c r="E37"/>
  <c r="F37"/>
  <c r="N37" s="1"/>
  <c r="V37" s="1"/>
  <c r="AD37" s="1"/>
  <c r="G37"/>
  <c r="E38"/>
  <c r="F38"/>
  <c r="N38" s="1"/>
  <c r="V38" s="1"/>
  <c r="AD38" s="1"/>
  <c r="G38"/>
  <c r="E39"/>
  <c r="F39"/>
  <c r="N39" s="1"/>
  <c r="V39" s="1"/>
  <c r="AD39" s="1"/>
  <c r="G39"/>
  <c r="E40"/>
  <c r="F40"/>
  <c r="N40" s="1"/>
  <c r="V40" s="1"/>
  <c r="AD40" s="1"/>
  <c r="G40"/>
  <c r="E41"/>
  <c r="F41"/>
  <c r="N41" s="1"/>
  <c r="V41" s="1"/>
  <c r="AD41" s="1"/>
  <c r="G41"/>
  <c r="E42"/>
  <c r="F42"/>
  <c r="N42" s="1"/>
  <c r="V42" s="1"/>
  <c r="AD42" s="1"/>
  <c r="G42"/>
  <c r="E43"/>
  <c r="F43"/>
  <c r="N43" s="1"/>
  <c r="V43" s="1"/>
  <c r="AD43" s="1"/>
  <c r="G43"/>
  <c r="E44"/>
  <c r="F44"/>
  <c r="N44" s="1"/>
  <c r="V44" s="1"/>
  <c r="AD44" s="1"/>
  <c r="G44"/>
  <c r="E45"/>
  <c r="F45"/>
  <c r="N45" s="1"/>
  <c r="V45" s="1"/>
  <c r="AD45" s="1"/>
  <c r="G45"/>
  <c r="E46"/>
  <c r="F46"/>
  <c r="N46" s="1"/>
  <c r="V46" s="1"/>
  <c r="AD46" s="1"/>
  <c r="G46"/>
  <c r="E47"/>
  <c r="F47"/>
  <c r="N47" s="1"/>
  <c r="V47" s="1"/>
  <c r="AD47" s="1"/>
  <c r="G47"/>
  <c r="E48"/>
  <c r="F48"/>
  <c r="N48" s="1"/>
  <c r="V48" s="1"/>
  <c r="AD48" s="1"/>
  <c r="G48"/>
  <c r="E49"/>
  <c r="F49"/>
  <c r="N49" s="1"/>
  <c r="V49" s="1"/>
  <c r="AD49" s="1"/>
  <c r="G49"/>
  <c r="E50"/>
  <c r="F50"/>
  <c r="N50" s="1"/>
  <c r="V50" s="1"/>
  <c r="AD50" s="1"/>
  <c r="G50"/>
  <c r="E51"/>
  <c r="F51"/>
  <c r="N51" s="1"/>
  <c r="V51" s="1"/>
  <c r="AD51" s="1"/>
  <c r="G51"/>
  <c r="E52"/>
  <c r="F52"/>
  <c r="N52" s="1"/>
  <c r="V52" s="1"/>
  <c r="AD52" s="1"/>
  <c r="G52"/>
  <c r="E53"/>
  <c r="F53"/>
  <c r="N53" s="1"/>
  <c r="V53" s="1"/>
  <c r="AD53" s="1"/>
  <c r="G53"/>
  <c r="E54"/>
  <c r="F54"/>
  <c r="N54" s="1"/>
  <c r="V54" s="1"/>
  <c r="AD54" s="1"/>
  <c r="G54"/>
  <c r="E55"/>
  <c r="F55"/>
  <c r="N55" s="1"/>
  <c r="V55" s="1"/>
  <c r="AD55" s="1"/>
  <c r="G55"/>
  <c r="E56"/>
  <c r="F56"/>
  <c r="N56" s="1"/>
  <c r="V56" s="1"/>
  <c r="AD56" s="1"/>
  <c r="G56"/>
  <c r="E57"/>
  <c r="F57"/>
  <c r="N57" s="1"/>
  <c r="V57" s="1"/>
  <c r="AD57" s="1"/>
  <c r="G57"/>
  <c r="E58"/>
  <c r="F58"/>
  <c r="N58" s="1"/>
  <c r="V58" s="1"/>
  <c r="AD58" s="1"/>
  <c r="G58"/>
  <c r="E59"/>
  <c r="F59"/>
  <c r="N59" s="1"/>
  <c r="V59" s="1"/>
  <c r="AD59" s="1"/>
  <c r="G59"/>
  <c r="E60"/>
  <c r="F60"/>
  <c r="N60" s="1"/>
  <c r="V60" s="1"/>
  <c r="AD60" s="1"/>
  <c r="G60"/>
  <c r="E61"/>
  <c r="F61"/>
  <c r="N61" s="1"/>
  <c r="V61" s="1"/>
  <c r="AD61" s="1"/>
  <c r="G61"/>
  <c r="E62"/>
  <c r="F62"/>
  <c r="N62" s="1"/>
  <c r="V62" s="1"/>
  <c r="AD62" s="1"/>
  <c r="G62"/>
  <c r="E63"/>
  <c r="F63"/>
  <c r="N63" s="1"/>
  <c r="V63" s="1"/>
  <c r="AD63" s="1"/>
  <c r="G63"/>
  <c r="E64"/>
  <c r="F64"/>
  <c r="N64" s="1"/>
  <c r="V64" s="1"/>
  <c r="AD64" s="1"/>
  <c r="G64"/>
  <c r="E65"/>
  <c r="F65"/>
  <c r="N65" s="1"/>
  <c r="V65" s="1"/>
  <c r="AD65" s="1"/>
  <c r="G65"/>
  <c r="E66"/>
  <c r="F66"/>
  <c r="N66" s="1"/>
  <c r="V66" s="1"/>
  <c r="AD66" s="1"/>
  <c r="G66"/>
  <c r="E67"/>
  <c r="F67"/>
  <c r="N67" s="1"/>
  <c r="V67" s="1"/>
  <c r="AD67" s="1"/>
  <c r="G67"/>
  <c r="E68"/>
  <c r="F68"/>
  <c r="N68" s="1"/>
  <c r="V68" s="1"/>
  <c r="AD68" s="1"/>
  <c r="G68"/>
  <c r="E69"/>
  <c r="F69"/>
  <c r="N69" s="1"/>
  <c r="V69" s="1"/>
  <c r="AD69" s="1"/>
  <c r="G69"/>
  <c r="E70"/>
  <c r="F70"/>
  <c r="N70" s="1"/>
  <c r="V70" s="1"/>
  <c r="AD70" s="1"/>
  <c r="G70"/>
  <c r="E71"/>
  <c r="F71"/>
  <c r="N71" s="1"/>
  <c r="V71" s="1"/>
  <c r="AD71" s="1"/>
  <c r="G71"/>
  <c r="E72"/>
  <c r="F72"/>
  <c r="N72" s="1"/>
  <c r="V72" s="1"/>
  <c r="AD72" s="1"/>
  <c r="G72"/>
  <c r="E73"/>
  <c r="F73"/>
  <c r="N73" s="1"/>
  <c r="V73" s="1"/>
  <c r="AD73" s="1"/>
  <c r="G73"/>
  <c r="E74"/>
  <c r="O74" s="1"/>
  <c r="F74"/>
  <c r="N74" s="1"/>
  <c r="V74" s="1"/>
  <c r="AD74" s="1"/>
  <c r="G74"/>
  <c r="E75"/>
  <c r="F75"/>
  <c r="N75" s="1"/>
  <c r="V75" s="1"/>
  <c r="AD75" s="1"/>
  <c r="G75"/>
  <c r="E76"/>
  <c r="F76"/>
  <c r="N76" s="1"/>
  <c r="V76" s="1"/>
  <c r="AD76" s="1"/>
  <c r="G76"/>
  <c r="E77"/>
  <c r="F77"/>
  <c r="N77" s="1"/>
  <c r="V77" s="1"/>
  <c r="AD77" s="1"/>
  <c r="G77"/>
  <c r="E78"/>
  <c r="O78" s="1"/>
  <c r="F78"/>
  <c r="N78" s="1"/>
  <c r="V78" s="1"/>
  <c r="AD78" s="1"/>
  <c r="G78"/>
  <c r="E79"/>
  <c r="F79"/>
  <c r="N79" s="1"/>
  <c r="V79" s="1"/>
  <c r="AD79" s="1"/>
  <c r="G79"/>
  <c r="E80"/>
  <c r="F80"/>
  <c r="N80" s="1"/>
  <c r="V80" s="1"/>
  <c r="AD80" s="1"/>
  <c r="G80"/>
  <c r="E81"/>
  <c r="F81"/>
  <c r="N81" s="1"/>
  <c r="V81" s="1"/>
  <c r="AD81" s="1"/>
  <c r="G81"/>
  <c r="E82"/>
  <c r="F82"/>
  <c r="N82" s="1"/>
  <c r="V82" s="1"/>
  <c r="AD82" s="1"/>
  <c r="G82"/>
  <c r="G8"/>
  <c r="F8"/>
  <c r="N8" s="1"/>
  <c r="V8" s="1"/>
  <c r="AD8" s="1"/>
  <c r="E8"/>
  <c r="B9"/>
  <c r="J9" s="1"/>
  <c r="R9" s="1"/>
  <c r="Z9" s="1"/>
  <c r="AH9" s="1"/>
  <c r="B10"/>
  <c r="J10" s="1"/>
  <c r="B11"/>
  <c r="J11" s="1"/>
  <c r="R11" s="1"/>
  <c r="Z11" s="1"/>
  <c r="AH11" s="1"/>
  <c r="B12"/>
  <c r="J12" s="1"/>
  <c r="R12" s="1"/>
  <c r="Z12" s="1"/>
  <c r="AH12" s="1"/>
  <c r="B13"/>
  <c r="J13" s="1"/>
  <c r="R13" s="1"/>
  <c r="Z13" s="1"/>
  <c r="AH13" s="1"/>
  <c r="B14"/>
  <c r="J14" s="1"/>
  <c r="B15"/>
  <c r="J15" s="1"/>
  <c r="R15" s="1"/>
  <c r="Z15" s="1"/>
  <c r="AH15" s="1"/>
  <c r="B16"/>
  <c r="J16" s="1"/>
  <c r="R16" s="1"/>
  <c r="Z16" s="1"/>
  <c r="AH16" s="1"/>
  <c r="B17"/>
  <c r="J17" s="1"/>
  <c r="R17" s="1"/>
  <c r="Z17" s="1"/>
  <c r="AH17" s="1"/>
  <c r="B18"/>
  <c r="J18" s="1"/>
  <c r="B19"/>
  <c r="J19" s="1"/>
  <c r="R19" s="1"/>
  <c r="Z19" s="1"/>
  <c r="AH19" s="1"/>
  <c r="B20"/>
  <c r="J20" s="1"/>
  <c r="R20" s="1"/>
  <c r="Z20" s="1"/>
  <c r="AH20" s="1"/>
  <c r="B21"/>
  <c r="J21" s="1"/>
  <c r="R21" s="1"/>
  <c r="Z21" s="1"/>
  <c r="AH21" s="1"/>
  <c r="B22"/>
  <c r="J22" s="1"/>
  <c r="B23"/>
  <c r="J23" s="1"/>
  <c r="R23" s="1"/>
  <c r="Z23" s="1"/>
  <c r="AH23" s="1"/>
  <c r="B24"/>
  <c r="J24" s="1"/>
  <c r="R24" s="1"/>
  <c r="Z24" s="1"/>
  <c r="AH24" s="1"/>
  <c r="B25"/>
  <c r="J25" s="1"/>
  <c r="R25" s="1"/>
  <c r="Z25" s="1"/>
  <c r="AH25" s="1"/>
  <c r="B26"/>
  <c r="J26" s="1"/>
  <c r="B27"/>
  <c r="J27" s="1"/>
  <c r="R27" s="1"/>
  <c r="Z27" s="1"/>
  <c r="AH27" s="1"/>
  <c r="B28"/>
  <c r="J28" s="1"/>
  <c r="R28" s="1"/>
  <c r="Z28" s="1"/>
  <c r="AH28" s="1"/>
  <c r="B29"/>
  <c r="J29" s="1"/>
  <c r="R29" s="1"/>
  <c r="Z29" s="1"/>
  <c r="AH29" s="1"/>
  <c r="B30"/>
  <c r="J30" s="1"/>
  <c r="B31"/>
  <c r="J31" s="1"/>
  <c r="R31" s="1"/>
  <c r="Z31" s="1"/>
  <c r="AH31" s="1"/>
  <c r="B32"/>
  <c r="J32" s="1"/>
  <c r="R32" s="1"/>
  <c r="Z32" s="1"/>
  <c r="AH32" s="1"/>
  <c r="B33"/>
  <c r="J33" s="1"/>
  <c r="R33" s="1"/>
  <c r="Z33" s="1"/>
  <c r="AH33" s="1"/>
  <c r="B34"/>
  <c r="J34" s="1"/>
  <c r="B35"/>
  <c r="J35" s="1"/>
  <c r="R35" s="1"/>
  <c r="Z35" s="1"/>
  <c r="AH35" s="1"/>
  <c r="B36"/>
  <c r="J36" s="1"/>
  <c r="R36" s="1"/>
  <c r="Z36" s="1"/>
  <c r="AH36" s="1"/>
  <c r="B37"/>
  <c r="J37" s="1"/>
  <c r="R37" s="1"/>
  <c r="Z37" s="1"/>
  <c r="AH37" s="1"/>
  <c r="B38"/>
  <c r="J38" s="1"/>
  <c r="B39"/>
  <c r="J39" s="1"/>
  <c r="R39" s="1"/>
  <c r="Z39" s="1"/>
  <c r="AH39" s="1"/>
  <c r="B40"/>
  <c r="J40" s="1"/>
  <c r="R40" s="1"/>
  <c r="Z40" s="1"/>
  <c r="AH40" s="1"/>
  <c r="B41"/>
  <c r="J41" s="1"/>
  <c r="R41" s="1"/>
  <c r="Z41" s="1"/>
  <c r="AH41" s="1"/>
  <c r="B42"/>
  <c r="J42" s="1"/>
  <c r="B43"/>
  <c r="J43" s="1"/>
  <c r="R43" s="1"/>
  <c r="Z43" s="1"/>
  <c r="AH43" s="1"/>
  <c r="B44"/>
  <c r="J44" s="1"/>
  <c r="R44" s="1"/>
  <c r="Z44" s="1"/>
  <c r="AH44" s="1"/>
  <c r="B45"/>
  <c r="J45" s="1"/>
  <c r="R45" s="1"/>
  <c r="Z45" s="1"/>
  <c r="AH45" s="1"/>
  <c r="B46"/>
  <c r="J46" s="1"/>
  <c r="B47"/>
  <c r="J47" s="1"/>
  <c r="R47" s="1"/>
  <c r="Z47" s="1"/>
  <c r="AH47" s="1"/>
  <c r="B48"/>
  <c r="J48" s="1"/>
  <c r="R48" s="1"/>
  <c r="Z48" s="1"/>
  <c r="AH48" s="1"/>
  <c r="B49"/>
  <c r="J49" s="1"/>
  <c r="R49" s="1"/>
  <c r="Z49" s="1"/>
  <c r="AH49" s="1"/>
  <c r="B50"/>
  <c r="J50" s="1"/>
  <c r="B51"/>
  <c r="J51" s="1"/>
  <c r="R51" s="1"/>
  <c r="Z51" s="1"/>
  <c r="AH51" s="1"/>
  <c r="B52"/>
  <c r="J52" s="1"/>
  <c r="R52" s="1"/>
  <c r="Z52" s="1"/>
  <c r="AH52" s="1"/>
  <c r="B53"/>
  <c r="J53" s="1"/>
  <c r="R53" s="1"/>
  <c r="Z53" s="1"/>
  <c r="AH53" s="1"/>
  <c r="B54"/>
  <c r="J54" s="1"/>
  <c r="B55"/>
  <c r="J55" s="1"/>
  <c r="R55" s="1"/>
  <c r="Z55" s="1"/>
  <c r="AH55" s="1"/>
  <c r="B56"/>
  <c r="J56" s="1"/>
  <c r="R56" s="1"/>
  <c r="Z56" s="1"/>
  <c r="AH56" s="1"/>
  <c r="B57"/>
  <c r="J57" s="1"/>
  <c r="R57" s="1"/>
  <c r="Z57" s="1"/>
  <c r="AH57" s="1"/>
  <c r="B58"/>
  <c r="J58" s="1"/>
  <c r="R58" s="1"/>
  <c r="Z58" s="1"/>
  <c r="AH58" s="1"/>
  <c r="B59"/>
  <c r="J59" s="1"/>
  <c r="R59" s="1"/>
  <c r="Z59" s="1"/>
  <c r="AH59" s="1"/>
  <c r="B60"/>
  <c r="J60" s="1"/>
  <c r="R60" s="1"/>
  <c r="Z60" s="1"/>
  <c r="AH60" s="1"/>
  <c r="B61"/>
  <c r="J61" s="1"/>
  <c r="R61" s="1"/>
  <c r="Z61" s="1"/>
  <c r="AH61" s="1"/>
  <c r="B62"/>
  <c r="J62" s="1"/>
  <c r="R62" s="1"/>
  <c r="Z62" s="1"/>
  <c r="AH62" s="1"/>
  <c r="B63"/>
  <c r="J63" s="1"/>
  <c r="R63" s="1"/>
  <c r="Z63" s="1"/>
  <c r="AH63" s="1"/>
  <c r="B64"/>
  <c r="J64" s="1"/>
  <c r="R64" s="1"/>
  <c r="Z64" s="1"/>
  <c r="AH64" s="1"/>
  <c r="B65"/>
  <c r="J65" s="1"/>
  <c r="R65" s="1"/>
  <c r="Z65" s="1"/>
  <c r="AH65" s="1"/>
  <c r="B66"/>
  <c r="J66" s="1"/>
  <c r="R66" s="1"/>
  <c r="Z66" s="1"/>
  <c r="AH66" s="1"/>
  <c r="B67"/>
  <c r="J67" s="1"/>
  <c r="R67" s="1"/>
  <c r="Z67" s="1"/>
  <c r="AH67" s="1"/>
  <c r="B68"/>
  <c r="J68" s="1"/>
  <c r="R68" s="1"/>
  <c r="Z68" s="1"/>
  <c r="AH68" s="1"/>
  <c r="B69"/>
  <c r="J69" s="1"/>
  <c r="R69" s="1"/>
  <c r="Z69" s="1"/>
  <c r="AH69" s="1"/>
  <c r="B70"/>
  <c r="J70" s="1"/>
  <c r="R70" s="1"/>
  <c r="Z70" s="1"/>
  <c r="AH70" s="1"/>
  <c r="B71"/>
  <c r="J71" s="1"/>
  <c r="R71" s="1"/>
  <c r="Z71" s="1"/>
  <c r="AH71" s="1"/>
  <c r="B72"/>
  <c r="J72" s="1"/>
  <c r="R72" s="1"/>
  <c r="Z72" s="1"/>
  <c r="AH72" s="1"/>
  <c r="B73"/>
  <c r="J73" s="1"/>
  <c r="R73" s="1"/>
  <c r="Z73" s="1"/>
  <c r="AH73" s="1"/>
  <c r="B74"/>
  <c r="J74" s="1"/>
  <c r="R74" s="1"/>
  <c r="Z74" s="1"/>
  <c r="AH74" s="1"/>
  <c r="B75"/>
  <c r="J75" s="1"/>
  <c r="R75" s="1"/>
  <c r="Z75" s="1"/>
  <c r="AH75" s="1"/>
  <c r="B76"/>
  <c r="J76" s="1"/>
  <c r="R76" s="1"/>
  <c r="Z76" s="1"/>
  <c r="AH76" s="1"/>
  <c r="B77"/>
  <c r="J77" s="1"/>
  <c r="R77" s="1"/>
  <c r="Z77" s="1"/>
  <c r="AH77" s="1"/>
  <c r="B78"/>
  <c r="J78" s="1"/>
  <c r="R78" s="1"/>
  <c r="Z78" s="1"/>
  <c r="AH78" s="1"/>
  <c r="B79"/>
  <c r="J79" s="1"/>
  <c r="R79" s="1"/>
  <c r="Z79" s="1"/>
  <c r="AH79" s="1"/>
  <c r="B80"/>
  <c r="J80" s="1"/>
  <c r="R80" s="1"/>
  <c r="Z80" s="1"/>
  <c r="AH80" s="1"/>
  <c r="B81"/>
  <c r="J81" s="1"/>
  <c r="R81" s="1"/>
  <c r="Z81" s="1"/>
  <c r="AH81" s="1"/>
  <c r="B82"/>
  <c r="J82" s="1"/>
  <c r="R82" s="1"/>
  <c r="Z82" s="1"/>
  <c r="AH82" s="1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"/>
  <c r="B8"/>
  <c r="J8" s="1"/>
  <c r="R8" s="1"/>
  <c r="Z8" s="1"/>
  <c r="AH8" s="1"/>
  <c r="E6" i="14"/>
  <c r="J6"/>
  <c r="C6"/>
  <c r="H6"/>
  <c r="D6"/>
  <c r="F6"/>
  <c r="B6"/>
  <c r="A2"/>
  <c r="B3"/>
  <c r="I6"/>
  <c r="K6"/>
  <c r="G6"/>
  <c r="L6" l="1"/>
  <c r="L7" s="1"/>
  <c r="K50" i="12"/>
  <c r="R50"/>
  <c r="Z50" s="1"/>
  <c r="AH50" s="1"/>
  <c r="R42"/>
  <c r="Z42" s="1"/>
  <c r="AH42" s="1"/>
  <c r="K42"/>
  <c r="K34"/>
  <c r="R34"/>
  <c r="Z34" s="1"/>
  <c r="AH34" s="1"/>
  <c r="R26"/>
  <c r="Z26" s="1"/>
  <c r="AH26" s="1"/>
  <c r="K26"/>
  <c r="K18"/>
  <c r="R18"/>
  <c r="Z18" s="1"/>
  <c r="AH18" s="1"/>
  <c r="R10"/>
  <c r="Z10" s="1"/>
  <c r="AH10" s="1"/>
  <c r="K10"/>
  <c r="K54"/>
  <c r="R54"/>
  <c r="Z54" s="1"/>
  <c r="AH54" s="1"/>
  <c r="R46"/>
  <c r="Z46" s="1"/>
  <c r="AH46" s="1"/>
  <c r="K46"/>
  <c r="K38"/>
  <c r="R38"/>
  <c r="Z38" s="1"/>
  <c r="AH38" s="1"/>
  <c r="R30"/>
  <c r="Z30" s="1"/>
  <c r="AH30" s="1"/>
  <c r="K30"/>
  <c r="K22"/>
  <c r="R22"/>
  <c r="Z22" s="1"/>
  <c r="AH22" s="1"/>
  <c r="R14"/>
  <c r="Z14" s="1"/>
  <c r="AH14" s="1"/>
  <c r="K14"/>
  <c r="P81"/>
  <c r="O81"/>
  <c r="O79"/>
  <c r="M79"/>
  <c r="P79"/>
  <c r="P77"/>
  <c r="O77"/>
  <c r="O75"/>
  <c r="P75"/>
  <c r="M75"/>
  <c r="P73"/>
  <c r="O73"/>
  <c r="P71"/>
  <c r="O71"/>
  <c r="M71"/>
  <c r="P69"/>
  <c r="O69"/>
  <c r="O67"/>
  <c r="M67"/>
  <c r="P65"/>
  <c r="O65"/>
  <c r="P64"/>
  <c r="O64"/>
  <c r="M64"/>
  <c r="P62"/>
  <c r="M62"/>
  <c r="P61"/>
  <c r="O61"/>
  <c r="P60"/>
  <c r="O60"/>
  <c r="M60"/>
  <c r="O59"/>
  <c r="P59" s="1"/>
  <c r="M59"/>
  <c r="M58"/>
  <c r="M56"/>
  <c r="O56" s="1"/>
  <c r="P56" s="1"/>
  <c r="M55"/>
  <c r="O55" s="1"/>
  <c r="P55" s="1"/>
  <c r="M54"/>
  <c r="O52"/>
  <c r="P52" s="1"/>
  <c r="M52"/>
  <c r="O51"/>
  <c r="P51" s="1"/>
  <c r="M51"/>
  <c r="M50"/>
  <c r="O50" s="1"/>
  <c r="P50" s="1"/>
  <c r="M48"/>
  <c r="O48" s="1"/>
  <c r="P48" s="1"/>
  <c r="M47"/>
  <c r="M46"/>
  <c r="M44"/>
  <c r="M43"/>
  <c r="O43" s="1"/>
  <c r="P43" s="1"/>
  <c r="M42"/>
  <c r="M40"/>
  <c r="M39"/>
  <c r="O39" s="1"/>
  <c r="P39" s="1"/>
  <c r="M38"/>
  <c r="M36"/>
  <c r="M35"/>
  <c r="M34"/>
  <c r="M32"/>
  <c r="O32" s="1"/>
  <c r="P32" s="1"/>
  <c r="M31"/>
  <c r="O31" s="1"/>
  <c r="P31" s="1"/>
  <c r="M30"/>
  <c r="O28"/>
  <c r="P28" s="1"/>
  <c r="M28"/>
  <c r="M27"/>
  <c r="M26"/>
  <c r="O25"/>
  <c r="P25" s="1"/>
  <c r="M24"/>
  <c r="O24" s="1"/>
  <c r="P24" s="1"/>
  <c r="M23"/>
  <c r="M22"/>
  <c r="O22" s="1"/>
  <c r="P22" s="1"/>
  <c r="M20"/>
  <c r="O20" s="1"/>
  <c r="P20" s="1"/>
  <c r="M19"/>
  <c r="O19" s="1"/>
  <c r="P19" s="1"/>
  <c r="M18"/>
  <c r="M16"/>
  <c r="M15"/>
  <c r="M14"/>
  <c r="M12"/>
  <c r="O12" s="1"/>
  <c r="P12" s="1"/>
  <c r="M11"/>
  <c r="P10"/>
  <c r="M10"/>
  <c r="T82"/>
  <c r="Q82"/>
  <c r="T79"/>
  <c r="S79"/>
  <c r="Q79"/>
  <c r="T74"/>
  <c r="S74"/>
  <c r="Q74"/>
  <c r="T71"/>
  <c r="S71"/>
  <c r="Q71"/>
  <c r="T66"/>
  <c r="S66"/>
  <c r="Q66"/>
  <c r="T63"/>
  <c r="S63"/>
  <c r="Q63"/>
  <c r="Q58"/>
  <c r="Y58" s="1"/>
  <c r="Q55"/>
  <c r="Y55" s="1"/>
  <c r="K55"/>
  <c r="M73"/>
  <c r="M57"/>
  <c r="O57" s="1"/>
  <c r="P57" s="1"/>
  <c r="M41"/>
  <c r="M25"/>
  <c r="M9"/>
  <c r="O62"/>
  <c r="O46"/>
  <c r="P46" s="1"/>
  <c r="O14"/>
  <c r="P14" s="1"/>
  <c r="M8"/>
  <c r="T81"/>
  <c r="Q81"/>
  <c r="S81"/>
  <c r="T76"/>
  <c r="Q76"/>
  <c r="S73"/>
  <c r="Q73"/>
  <c r="T73"/>
  <c r="T68"/>
  <c r="Q68"/>
  <c r="S65"/>
  <c r="T65"/>
  <c r="Q65"/>
  <c r="T60"/>
  <c r="S60"/>
  <c r="Q60"/>
  <c r="Q57"/>
  <c r="Y57" s="1"/>
  <c r="K57"/>
  <c r="K49"/>
  <c r="K33"/>
  <c r="K17"/>
  <c r="K9"/>
  <c r="K58"/>
  <c r="M69"/>
  <c r="M53"/>
  <c r="O53" s="1"/>
  <c r="P53" s="1"/>
  <c r="M37"/>
  <c r="O37" s="1"/>
  <c r="P37" s="1"/>
  <c r="M21"/>
  <c r="O58"/>
  <c r="P58" s="1"/>
  <c r="O42"/>
  <c r="P42" s="1"/>
  <c r="O26"/>
  <c r="P26" s="1"/>
  <c r="O10"/>
  <c r="S68"/>
  <c r="P82"/>
  <c r="M82"/>
  <c r="P80"/>
  <c r="O80"/>
  <c r="M80"/>
  <c r="P78"/>
  <c r="M78"/>
  <c r="P76"/>
  <c r="O76"/>
  <c r="M76"/>
  <c r="P74"/>
  <c r="M74"/>
  <c r="P72"/>
  <c r="O72"/>
  <c r="M72"/>
  <c r="P70"/>
  <c r="M70"/>
  <c r="P68"/>
  <c r="O68"/>
  <c r="M68"/>
  <c r="P66"/>
  <c r="M66"/>
  <c r="O63"/>
  <c r="M63"/>
  <c r="P63"/>
  <c r="T78"/>
  <c r="S78"/>
  <c r="Q78"/>
  <c r="T75"/>
  <c r="Q75"/>
  <c r="S75"/>
  <c r="T70"/>
  <c r="S70"/>
  <c r="Q70"/>
  <c r="T67"/>
  <c r="S67"/>
  <c r="Q67"/>
  <c r="T62"/>
  <c r="S62"/>
  <c r="Q62"/>
  <c r="Q59"/>
  <c r="Y59" s="1"/>
  <c r="K59"/>
  <c r="M81"/>
  <c r="M65"/>
  <c r="M49"/>
  <c r="M33"/>
  <c r="O33" s="1"/>
  <c r="P33" s="1"/>
  <c r="M17"/>
  <c r="O70"/>
  <c r="O54"/>
  <c r="P54" s="1"/>
  <c r="O38"/>
  <c r="P38" s="1"/>
  <c r="P67"/>
  <c r="T80"/>
  <c r="S80"/>
  <c r="Q80"/>
  <c r="S77"/>
  <c r="Q77"/>
  <c r="T72"/>
  <c r="S72"/>
  <c r="Q72"/>
  <c r="S69"/>
  <c r="Q69"/>
  <c r="T69"/>
  <c r="T64"/>
  <c r="S64"/>
  <c r="Q64"/>
  <c r="S61"/>
  <c r="Q61"/>
  <c r="K56"/>
  <c r="Q56"/>
  <c r="Y56" s="1"/>
  <c r="K45"/>
  <c r="K29"/>
  <c r="K21"/>
  <c r="K13"/>
  <c r="M77"/>
  <c r="M61"/>
  <c r="M45"/>
  <c r="O45" s="1"/>
  <c r="P45" s="1"/>
  <c r="M29"/>
  <c r="M13"/>
  <c r="O82"/>
  <c r="O66"/>
  <c r="O34"/>
  <c r="P34" s="1"/>
  <c r="O18"/>
  <c r="P18" s="1"/>
  <c r="S82"/>
  <c r="T61"/>
  <c r="S46"/>
  <c r="T46" s="1"/>
  <c r="S18"/>
  <c r="T18" s="1"/>
  <c r="K53"/>
  <c r="K41"/>
  <c r="K37"/>
  <c r="K25"/>
  <c r="Q54"/>
  <c r="Y54" s="1"/>
  <c r="Q52"/>
  <c r="Q50"/>
  <c r="Y50" s="1"/>
  <c r="Q48"/>
  <c r="Y48" s="1"/>
  <c r="Q46"/>
  <c r="Y46" s="1"/>
  <c r="Q44"/>
  <c r="Y44" s="1"/>
  <c r="Q42"/>
  <c r="Y42" s="1"/>
  <c r="Q40"/>
  <c r="Y40" s="1"/>
  <c r="Q38"/>
  <c r="Y38" s="1"/>
  <c r="Q36"/>
  <c r="Q34"/>
  <c r="Y34" s="1"/>
  <c r="Q32"/>
  <c r="Y32" s="1"/>
  <c r="Q30"/>
  <c r="Y30" s="1"/>
  <c r="Q28"/>
  <c r="Y28" s="1"/>
  <c r="Q26"/>
  <c r="Y26" s="1"/>
  <c r="Q24"/>
  <c r="Y24" s="1"/>
  <c r="Q22"/>
  <c r="Y22" s="1"/>
  <c r="Q20"/>
  <c r="Q18"/>
  <c r="Y18" s="1"/>
  <c r="Q16"/>
  <c r="Y16" s="1"/>
  <c r="Q14"/>
  <c r="Y14" s="1"/>
  <c r="Q12"/>
  <c r="Y12" s="1"/>
  <c r="Q10"/>
  <c r="Y10" s="1"/>
  <c r="S48"/>
  <c r="T48" s="1"/>
  <c r="K52"/>
  <c r="K48"/>
  <c r="K44"/>
  <c r="K40"/>
  <c r="K36"/>
  <c r="K32"/>
  <c r="K28"/>
  <c r="K24"/>
  <c r="K20"/>
  <c r="K16"/>
  <c r="K12"/>
  <c r="Q8"/>
  <c r="Y8" s="1"/>
  <c r="AG8" s="1"/>
  <c r="S28"/>
  <c r="T28" s="1"/>
  <c r="S19"/>
  <c r="T19" s="1"/>
  <c r="K51"/>
  <c r="K47"/>
  <c r="K43"/>
  <c r="K39"/>
  <c r="K35"/>
  <c r="K31"/>
  <c r="K27"/>
  <c r="K23"/>
  <c r="K19"/>
  <c r="K15"/>
  <c r="K11"/>
  <c r="Q53"/>
  <c r="Y53" s="1"/>
  <c r="Q51"/>
  <c r="Y51" s="1"/>
  <c r="Q49"/>
  <c r="Y49" s="1"/>
  <c r="Q47"/>
  <c r="Y47" s="1"/>
  <c r="Q45"/>
  <c r="Y45" s="1"/>
  <c r="Q43"/>
  <c r="Y43" s="1"/>
  <c r="Q41"/>
  <c r="Y41" s="1"/>
  <c r="Q39"/>
  <c r="Y39" s="1"/>
  <c r="Q37"/>
  <c r="Y37" s="1"/>
  <c r="Q35"/>
  <c r="Y35" s="1"/>
  <c r="Q33"/>
  <c r="Y33" s="1"/>
  <c r="Q31"/>
  <c r="Y31" s="1"/>
  <c r="Q29"/>
  <c r="Y29" s="1"/>
  <c r="Q27"/>
  <c r="Y27" s="1"/>
  <c r="Q25"/>
  <c r="Y25" s="1"/>
  <c r="Q23"/>
  <c r="Y23" s="1"/>
  <c r="Q21"/>
  <c r="Y21" s="1"/>
  <c r="Q19"/>
  <c r="Y19" s="1"/>
  <c r="Q17"/>
  <c r="Y17" s="1"/>
  <c r="Q15"/>
  <c r="Y15" s="1"/>
  <c r="Q13"/>
  <c r="Y13" s="1"/>
  <c r="Q11"/>
  <c r="Y11" s="1"/>
  <c r="Q9"/>
  <c r="Y9" s="1"/>
  <c r="S40"/>
  <c r="T40" s="1"/>
  <c r="K8"/>
  <c r="S8"/>
  <c r="T8" s="1"/>
  <c r="AJ8"/>
  <c r="O8"/>
  <c r="P8" s="1"/>
  <c r="I22" i="3"/>
  <c r="I21"/>
  <c r="I19"/>
  <c r="I18"/>
  <c r="I16"/>
  <c r="I15"/>
  <c r="I13"/>
  <c r="I12"/>
  <c r="I10"/>
  <c r="I9"/>
  <c r="S33" i="12" l="1"/>
  <c r="T33" s="1"/>
  <c r="S44"/>
  <c r="T44" s="1"/>
  <c r="S57"/>
  <c r="T57" s="1"/>
  <c r="S9"/>
  <c r="T9" s="1"/>
  <c r="S49"/>
  <c r="T49" s="1"/>
  <c r="AA8"/>
  <c r="AB8" s="1"/>
  <c r="S13"/>
  <c r="T13" s="1"/>
  <c r="S12"/>
  <c r="T12" s="1"/>
  <c r="S30"/>
  <c r="T30" s="1"/>
  <c r="S56"/>
  <c r="T56" s="1"/>
  <c r="AA23"/>
  <c r="AB23" s="1"/>
  <c r="AG23"/>
  <c r="AI23"/>
  <c r="AJ23" s="1"/>
  <c r="AA39"/>
  <c r="AB39" s="1"/>
  <c r="AG39"/>
  <c r="AI39" s="1"/>
  <c r="AJ39" s="1"/>
  <c r="L11"/>
  <c r="L27"/>
  <c r="L43"/>
  <c r="S39"/>
  <c r="T39" s="1"/>
  <c r="L12"/>
  <c r="L28"/>
  <c r="L44"/>
  <c r="AA16"/>
  <c r="AB16" s="1"/>
  <c r="AG16"/>
  <c r="AI16" s="1"/>
  <c r="AJ16" s="1"/>
  <c r="AA32"/>
  <c r="AB32" s="1"/>
  <c r="AI32"/>
  <c r="AJ32" s="1"/>
  <c r="AG32"/>
  <c r="U13"/>
  <c r="W17"/>
  <c r="X17"/>
  <c r="U17"/>
  <c r="W81"/>
  <c r="X81"/>
  <c r="U81"/>
  <c r="U78"/>
  <c r="W78"/>
  <c r="X78"/>
  <c r="X69"/>
  <c r="W69"/>
  <c r="U69"/>
  <c r="U9"/>
  <c r="Y63"/>
  <c r="AA63"/>
  <c r="AB63"/>
  <c r="AM63" s="1"/>
  <c r="Y79"/>
  <c r="AA79"/>
  <c r="AB79"/>
  <c r="AM79" s="1"/>
  <c r="U15"/>
  <c r="U30"/>
  <c r="W30"/>
  <c r="X30" s="1"/>
  <c r="U35"/>
  <c r="W35" s="1"/>
  <c r="X35" s="1"/>
  <c r="U40"/>
  <c r="U58"/>
  <c r="W58" s="1"/>
  <c r="X58" s="1"/>
  <c r="L14"/>
  <c r="L30"/>
  <c r="L46"/>
  <c r="L10"/>
  <c r="L26"/>
  <c r="AA9"/>
  <c r="AB9" s="1"/>
  <c r="AI9"/>
  <c r="AJ9" s="1"/>
  <c r="AG9"/>
  <c r="AA17"/>
  <c r="AB17" s="1"/>
  <c r="AG17"/>
  <c r="AI17" s="1"/>
  <c r="AJ17" s="1"/>
  <c r="AA25"/>
  <c r="AB25" s="1"/>
  <c r="AI25"/>
  <c r="AJ25" s="1"/>
  <c r="AG25"/>
  <c r="AA33"/>
  <c r="AB33" s="1"/>
  <c r="AG33"/>
  <c r="AI33" s="1"/>
  <c r="AJ33" s="1"/>
  <c r="AA41"/>
  <c r="AB41" s="1"/>
  <c r="AI41"/>
  <c r="AJ41" s="1"/>
  <c r="AG41"/>
  <c r="AA49"/>
  <c r="AB49" s="1"/>
  <c r="AG49"/>
  <c r="AI49" s="1"/>
  <c r="AJ49" s="1"/>
  <c r="L15"/>
  <c r="L31"/>
  <c r="L47"/>
  <c r="S11"/>
  <c r="T11" s="1"/>
  <c r="S15"/>
  <c r="T15" s="1"/>
  <c r="S29"/>
  <c r="T29" s="1"/>
  <c r="S35"/>
  <c r="T35" s="1"/>
  <c r="S45"/>
  <c r="T45" s="1"/>
  <c r="S51"/>
  <c r="T51" s="1"/>
  <c r="L16"/>
  <c r="L32"/>
  <c r="L48"/>
  <c r="AA10"/>
  <c r="AB10" s="1"/>
  <c r="AG10"/>
  <c r="AI10" s="1"/>
  <c r="AJ10" s="1"/>
  <c r="AA18"/>
  <c r="AB18" s="1"/>
  <c r="AG18"/>
  <c r="AI18" s="1"/>
  <c r="AJ18" s="1"/>
  <c r="AA26"/>
  <c r="AB26" s="1"/>
  <c r="AG26"/>
  <c r="AI26" s="1"/>
  <c r="AJ26" s="1"/>
  <c r="AA34"/>
  <c r="AB34" s="1"/>
  <c r="AG34"/>
  <c r="AI34" s="1"/>
  <c r="AJ34" s="1"/>
  <c r="AA42"/>
  <c r="AB42" s="1"/>
  <c r="AG42"/>
  <c r="AI42" s="1"/>
  <c r="AJ42" s="1"/>
  <c r="AA50"/>
  <c r="AB50" s="1"/>
  <c r="AG50"/>
  <c r="AI50" s="1"/>
  <c r="AJ50" s="1"/>
  <c r="L37"/>
  <c r="S14"/>
  <c r="T14" s="1"/>
  <c r="S26"/>
  <c r="T26" s="1"/>
  <c r="S42"/>
  <c r="T42" s="1"/>
  <c r="U29"/>
  <c r="L13"/>
  <c r="L45"/>
  <c r="Y64"/>
  <c r="AA64"/>
  <c r="AB64"/>
  <c r="AM64" s="1"/>
  <c r="Y69"/>
  <c r="AA69"/>
  <c r="AB69"/>
  <c r="AM69" s="1"/>
  <c r="U33"/>
  <c r="W33" s="1"/>
  <c r="S59"/>
  <c r="T59" s="1"/>
  <c r="Y70"/>
  <c r="AA70"/>
  <c r="AB70"/>
  <c r="AM70" s="1"/>
  <c r="Y75"/>
  <c r="AA75"/>
  <c r="AB75"/>
  <c r="AM75" s="1"/>
  <c r="U66"/>
  <c r="W66"/>
  <c r="X66"/>
  <c r="X76"/>
  <c r="U76"/>
  <c r="W76"/>
  <c r="U82"/>
  <c r="W82"/>
  <c r="X82"/>
  <c r="U21"/>
  <c r="W21" s="1"/>
  <c r="X21" s="1"/>
  <c r="L58"/>
  <c r="L57"/>
  <c r="Y60"/>
  <c r="AA60"/>
  <c r="AB60"/>
  <c r="AM60" s="1"/>
  <c r="U8"/>
  <c r="O30"/>
  <c r="P30" s="1"/>
  <c r="U25"/>
  <c r="W25" s="1"/>
  <c r="X25" s="1"/>
  <c r="L55"/>
  <c r="AA58"/>
  <c r="AB58" s="1"/>
  <c r="AG58"/>
  <c r="AI58" s="1"/>
  <c r="AJ58" s="1"/>
  <c r="Y74"/>
  <c r="AA74"/>
  <c r="AB74"/>
  <c r="AM74" s="1"/>
  <c r="O9"/>
  <c r="P9" s="1"/>
  <c r="U11"/>
  <c r="U14"/>
  <c r="W14"/>
  <c r="X14" s="1"/>
  <c r="O15"/>
  <c r="P15" s="1"/>
  <c r="O17"/>
  <c r="P17" s="1"/>
  <c r="U19"/>
  <c r="W19" s="1"/>
  <c r="X19" s="1"/>
  <c r="U24"/>
  <c r="U32"/>
  <c r="W32" s="1"/>
  <c r="X32" s="1"/>
  <c r="O35"/>
  <c r="P35" s="1"/>
  <c r="U39"/>
  <c r="O40"/>
  <c r="P40" s="1"/>
  <c r="U42"/>
  <c r="W42"/>
  <c r="X42" s="1"/>
  <c r="U50"/>
  <c r="W50"/>
  <c r="X50" s="1"/>
  <c r="U52"/>
  <c r="W52" s="1"/>
  <c r="X52" s="1"/>
  <c r="X60"/>
  <c r="U60"/>
  <c r="W60"/>
  <c r="W67"/>
  <c r="U67"/>
  <c r="X67"/>
  <c r="X71"/>
  <c r="W71"/>
  <c r="U71"/>
  <c r="AA15"/>
  <c r="AB15" s="1"/>
  <c r="AG15"/>
  <c r="AI15" s="1"/>
  <c r="AJ15" s="1"/>
  <c r="AA31"/>
  <c r="AB31" s="1"/>
  <c r="AG31"/>
  <c r="AI31" s="1"/>
  <c r="AJ31" s="1"/>
  <c r="S23"/>
  <c r="T23" s="1"/>
  <c r="AA24"/>
  <c r="AB24" s="1"/>
  <c r="AG24"/>
  <c r="AI24" s="1"/>
  <c r="AJ24" s="1"/>
  <c r="AA48"/>
  <c r="AB48" s="1"/>
  <c r="AG48"/>
  <c r="AI48" s="1"/>
  <c r="AJ48" s="1"/>
  <c r="L25"/>
  <c r="L56"/>
  <c r="AA59"/>
  <c r="AB59" s="1"/>
  <c r="AI59"/>
  <c r="AJ59" s="1"/>
  <c r="AG59"/>
  <c r="Y65"/>
  <c r="AA65"/>
  <c r="AB65"/>
  <c r="AM65" s="1"/>
  <c r="W73"/>
  <c r="U73"/>
  <c r="X73"/>
  <c r="U27"/>
  <c r="U48"/>
  <c r="U55"/>
  <c r="W55" s="1"/>
  <c r="X55" s="1"/>
  <c r="X64"/>
  <c r="U64"/>
  <c r="W64"/>
  <c r="X79"/>
  <c r="W79"/>
  <c r="U79"/>
  <c r="L42"/>
  <c r="L8"/>
  <c r="AA11"/>
  <c r="AB11" s="1"/>
  <c r="AG11"/>
  <c r="AI11" s="1"/>
  <c r="AJ11" s="1"/>
  <c r="AA19"/>
  <c r="AB19" s="1"/>
  <c r="AG19"/>
  <c r="AI19" s="1"/>
  <c r="AJ19" s="1"/>
  <c r="AA27"/>
  <c r="AB27" s="1"/>
  <c r="AG27"/>
  <c r="AI27" s="1"/>
  <c r="AJ27" s="1"/>
  <c r="AA35"/>
  <c r="AB35" s="1"/>
  <c r="AI35"/>
  <c r="AJ35" s="1"/>
  <c r="AG35"/>
  <c r="AA43"/>
  <c r="AB43" s="1"/>
  <c r="AG43"/>
  <c r="AI43" s="1"/>
  <c r="AJ43" s="1"/>
  <c r="AA51"/>
  <c r="AB51" s="1"/>
  <c r="AG51"/>
  <c r="AI51" s="1"/>
  <c r="AJ51" s="1"/>
  <c r="L19"/>
  <c r="L35"/>
  <c r="L51"/>
  <c r="S21"/>
  <c r="T21" s="1"/>
  <c r="S25"/>
  <c r="T25" s="1"/>
  <c r="S31"/>
  <c r="T31" s="1"/>
  <c r="S41"/>
  <c r="T41" s="1"/>
  <c r="S47"/>
  <c r="T47" s="1"/>
  <c r="L20"/>
  <c r="L36"/>
  <c r="L52"/>
  <c r="S16"/>
  <c r="T16" s="1"/>
  <c r="AA12"/>
  <c r="AB12" s="1"/>
  <c r="AG12"/>
  <c r="AI12" s="1"/>
  <c r="AJ12" s="1"/>
  <c r="Y20"/>
  <c r="S20"/>
  <c r="T20" s="1"/>
  <c r="AA28"/>
  <c r="AB28" s="1"/>
  <c r="AI28"/>
  <c r="AJ28" s="1"/>
  <c r="AG28"/>
  <c r="Y36"/>
  <c r="S36"/>
  <c r="T36" s="1"/>
  <c r="AA44"/>
  <c r="AB44" s="1"/>
  <c r="AG44"/>
  <c r="AI44" s="1"/>
  <c r="AJ44" s="1"/>
  <c r="Y52"/>
  <c r="S52"/>
  <c r="T52" s="1"/>
  <c r="L41"/>
  <c r="S10"/>
  <c r="T10" s="1"/>
  <c r="S22"/>
  <c r="T22" s="1"/>
  <c r="S38"/>
  <c r="T38" s="1"/>
  <c r="S54"/>
  <c r="T54" s="1"/>
  <c r="W45"/>
  <c r="X45"/>
  <c r="U45"/>
  <c r="L21"/>
  <c r="Y77"/>
  <c r="AA77"/>
  <c r="AB77"/>
  <c r="AM77" s="1"/>
  <c r="W49"/>
  <c r="X49" s="1"/>
  <c r="U49"/>
  <c r="Y67"/>
  <c r="AA67"/>
  <c r="AB67"/>
  <c r="AM67" s="1"/>
  <c r="U70"/>
  <c r="X70"/>
  <c r="W70"/>
  <c r="X80"/>
  <c r="U80"/>
  <c r="W80"/>
  <c r="W37"/>
  <c r="X37" s="1"/>
  <c r="U37"/>
  <c r="L9"/>
  <c r="L33"/>
  <c r="Y73"/>
  <c r="AA73"/>
  <c r="AB73"/>
  <c r="AM73" s="1"/>
  <c r="U41"/>
  <c r="AA55"/>
  <c r="AB55" s="1"/>
  <c r="AG55"/>
  <c r="AI55"/>
  <c r="AJ55" s="1"/>
  <c r="S58"/>
  <c r="T58" s="1"/>
  <c r="Y71"/>
  <c r="AA71"/>
  <c r="AB71"/>
  <c r="AM71" s="1"/>
  <c r="U16"/>
  <c r="W16" s="1"/>
  <c r="X16" s="1"/>
  <c r="O21"/>
  <c r="P21" s="1"/>
  <c r="U23"/>
  <c r="W23" s="1"/>
  <c r="X23" s="1"/>
  <c r="U26"/>
  <c r="W26" s="1"/>
  <c r="X26" s="1"/>
  <c r="O27"/>
  <c r="P27" s="1"/>
  <c r="O29"/>
  <c r="P29" s="1"/>
  <c r="U34"/>
  <c r="W34" s="1"/>
  <c r="X34" s="1"/>
  <c r="U36"/>
  <c r="W36"/>
  <c r="X36" s="1"/>
  <c r="U44"/>
  <c r="U47"/>
  <c r="W47" s="1"/>
  <c r="X47" s="1"/>
  <c r="U54"/>
  <c r="W54" s="1"/>
  <c r="U59"/>
  <c r="U62"/>
  <c r="W62"/>
  <c r="X62"/>
  <c r="X75"/>
  <c r="W75"/>
  <c r="U75"/>
  <c r="AA47"/>
  <c r="AB47" s="1"/>
  <c r="AI47"/>
  <c r="AJ47" s="1"/>
  <c r="AG47"/>
  <c r="AA40"/>
  <c r="AB40" s="1"/>
  <c r="AG40"/>
  <c r="AI40" s="1"/>
  <c r="AJ40" s="1"/>
  <c r="W77"/>
  <c r="X77"/>
  <c r="U77"/>
  <c r="Y80"/>
  <c r="AA80"/>
  <c r="AB80"/>
  <c r="AM80" s="1"/>
  <c r="X72"/>
  <c r="U72"/>
  <c r="W72"/>
  <c r="L49"/>
  <c r="Y76"/>
  <c r="AA76"/>
  <c r="AB76"/>
  <c r="AM76" s="1"/>
  <c r="U12"/>
  <c r="W12" s="1"/>
  <c r="U22"/>
  <c r="W22" s="1"/>
  <c r="S24"/>
  <c r="T24" s="1"/>
  <c r="AA13"/>
  <c r="AB13" s="1"/>
  <c r="AG13"/>
  <c r="AI13" s="1"/>
  <c r="AJ13" s="1"/>
  <c r="AA21"/>
  <c r="AB21" s="1"/>
  <c r="AG21"/>
  <c r="AI21" s="1"/>
  <c r="AJ21" s="1"/>
  <c r="AA29"/>
  <c r="AB29" s="1"/>
  <c r="AG29"/>
  <c r="AI29" s="1"/>
  <c r="AJ29" s="1"/>
  <c r="AA37"/>
  <c r="AB37" s="1"/>
  <c r="AG37"/>
  <c r="AI37" s="1"/>
  <c r="AJ37" s="1"/>
  <c r="AA45"/>
  <c r="AB45" s="1"/>
  <c r="AG45"/>
  <c r="AI45" s="1"/>
  <c r="AJ45" s="1"/>
  <c r="AA53"/>
  <c r="AB53" s="1"/>
  <c r="AG53"/>
  <c r="AI53" s="1"/>
  <c r="AJ53" s="1"/>
  <c r="L23"/>
  <c r="L39"/>
  <c r="S17"/>
  <c r="T17" s="1"/>
  <c r="S27"/>
  <c r="T27" s="1"/>
  <c r="S37"/>
  <c r="T37" s="1"/>
  <c r="S43"/>
  <c r="T43" s="1"/>
  <c r="S53"/>
  <c r="T53" s="1"/>
  <c r="L24"/>
  <c r="L40"/>
  <c r="S32"/>
  <c r="T32" s="1"/>
  <c r="AA14"/>
  <c r="AB14" s="1"/>
  <c r="AG14"/>
  <c r="AI14"/>
  <c r="AJ14" s="1"/>
  <c r="AA22"/>
  <c r="AB22" s="1"/>
  <c r="AG22"/>
  <c r="AI22" s="1"/>
  <c r="AJ22" s="1"/>
  <c r="AA30"/>
  <c r="AB30" s="1"/>
  <c r="AG30"/>
  <c r="AI30"/>
  <c r="AJ30" s="1"/>
  <c r="AA38"/>
  <c r="AB38" s="1"/>
  <c r="AG38"/>
  <c r="AI38" s="1"/>
  <c r="AJ38" s="1"/>
  <c r="AA46"/>
  <c r="AB46" s="1"/>
  <c r="AG46"/>
  <c r="AI46"/>
  <c r="AJ46" s="1"/>
  <c r="AA54"/>
  <c r="AB54" s="1"/>
  <c r="AG54"/>
  <c r="AI54" s="1"/>
  <c r="AJ54" s="1"/>
  <c r="L53"/>
  <c r="S34"/>
  <c r="T34" s="1"/>
  <c r="S50"/>
  <c r="T50" s="1"/>
  <c r="W61"/>
  <c r="X61"/>
  <c r="U61"/>
  <c r="L29"/>
  <c r="AA56"/>
  <c r="AB56" s="1"/>
  <c r="AI56"/>
  <c r="AJ56" s="1"/>
  <c r="AG56"/>
  <c r="Y61"/>
  <c r="AA61"/>
  <c r="AB61"/>
  <c r="AM61" s="1"/>
  <c r="Y72"/>
  <c r="AA72"/>
  <c r="AB72"/>
  <c r="AM72" s="1"/>
  <c r="W65"/>
  <c r="X65"/>
  <c r="U65"/>
  <c r="L59"/>
  <c r="Y62"/>
  <c r="AA62"/>
  <c r="AB62"/>
  <c r="AM62" s="1"/>
  <c r="Y78"/>
  <c r="AA78"/>
  <c r="AB78"/>
  <c r="AM78" s="1"/>
  <c r="X63"/>
  <c r="W63"/>
  <c r="U63"/>
  <c r="X68"/>
  <c r="U68"/>
  <c r="W68"/>
  <c r="X74"/>
  <c r="U74"/>
  <c r="W74"/>
  <c r="U53"/>
  <c r="L17"/>
  <c r="AA57"/>
  <c r="AB57" s="1"/>
  <c r="AI57"/>
  <c r="AG57"/>
  <c r="AJ57"/>
  <c r="Y68"/>
  <c r="AA68"/>
  <c r="AB68"/>
  <c r="AM68" s="1"/>
  <c r="Y81"/>
  <c r="AA81"/>
  <c r="AB81"/>
  <c r="AM81" s="1"/>
  <c r="U57"/>
  <c r="W57" s="1"/>
  <c r="S55"/>
  <c r="T55" s="1"/>
  <c r="Y66"/>
  <c r="AA66"/>
  <c r="AB66"/>
  <c r="AM66" s="1"/>
  <c r="Y82"/>
  <c r="AA82"/>
  <c r="AB82"/>
  <c r="AM82" s="1"/>
  <c r="U10"/>
  <c r="W10" s="1"/>
  <c r="X10" s="1"/>
  <c r="O11"/>
  <c r="P11" s="1"/>
  <c r="O13"/>
  <c r="P13" s="1"/>
  <c r="O16"/>
  <c r="P16" s="1"/>
  <c r="U18"/>
  <c r="W18"/>
  <c r="X18" s="1"/>
  <c r="U20"/>
  <c r="W20"/>
  <c r="X20" s="1"/>
  <c r="O23"/>
  <c r="P23" s="1"/>
  <c r="U28"/>
  <c r="W28" s="1"/>
  <c r="X28" s="1"/>
  <c r="W31"/>
  <c r="X31" s="1"/>
  <c r="U31"/>
  <c r="O36"/>
  <c r="P36" s="1"/>
  <c r="U38"/>
  <c r="X38"/>
  <c r="W38"/>
  <c r="O41"/>
  <c r="P41" s="1"/>
  <c r="U43"/>
  <c r="W43" s="1"/>
  <c r="X43" s="1"/>
  <c r="O44"/>
  <c r="P44" s="1"/>
  <c r="U46"/>
  <c r="W46" s="1"/>
  <c r="O47"/>
  <c r="P47" s="1"/>
  <c r="O49"/>
  <c r="P49" s="1"/>
  <c r="W51"/>
  <c r="X51" s="1"/>
  <c r="U51"/>
  <c r="U56"/>
  <c r="W56" s="1"/>
  <c r="L22"/>
  <c r="L38"/>
  <c r="L54"/>
  <c r="L18"/>
  <c r="L34"/>
  <c r="L50"/>
  <c r="A9" i="25"/>
  <c r="AO8"/>
  <c r="AM8"/>
  <c r="AJ8"/>
  <c r="W8"/>
  <c r="X8" s="1"/>
  <c r="U8"/>
  <c r="AT7"/>
  <c r="AN7"/>
  <c r="AK7"/>
  <c r="AH7"/>
  <c r="AE7"/>
  <c r="AO7" s="1"/>
  <c r="AB7"/>
  <c r="Y7"/>
  <c r="V7"/>
  <c r="AX2"/>
  <c r="B1"/>
  <c r="AD4" i="24"/>
  <c r="AD79" s="1"/>
  <c r="A10" i="23"/>
  <c r="A11" s="1"/>
  <c r="A9"/>
  <c r="B9" s="1"/>
  <c r="AO8"/>
  <c r="AM8"/>
  <c r="W8"/>
  <c r="X8" s="1"/>
  <c r="U8"/>
  <c r="AT7"/>
  <c r="AN7"/>
  <c r="AH7"/>
  <c r="AE7"/>
  <c r="AB7"/>
  <c r="Y7"/>
  <c r="V7"/>
  <c r="AO7" s="1"/>
  <c r="AX2"/>
  <c r="B1"/>
  <c r="AD4" i="22"/>
  <c r="AD78" s="1"/>
  <c r="A9" i="18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W8"/>
  <c r="C9" i="23"/>
  <c r="C55" i="18"/>
  <c r="C69"/>
  <c r="C11"/>
  <c r="C41"/>
  <c r="C139"/>
  <c r="C73"/>
  <c r="C45"/>
  <c r="C19"/>
  <c r="C107"/>
  <c r="C9" i="25"/>
  <c r="C85" i="18"/>
  <c r="C53"/>
  <c r="C65"/>
  <c r="C111"/>
  <c r="C11" i="23"/>
  <c r="C125" i="18"/>
  <c r="C135"/>
  <c r="C51"/>
  <c r="C147"/>
  <c r="C59"/>
  <c r="C143"/>
  <c r="C151"/>
  <c r="C155"/>
  <c r="C91"/>
  <c r="C149"/>
  <c r="C9"/>
  <c r="C83"/>
  <c r="C93"/>
  <c r="C101"/>
  <c r="C115"/>
  <c r="C49"/>
  <c r="C57"/>
  <c r="C157"/>
  <c r="C99"/>
  <c r="C43"/>
  <c r="C137"/>
  <c r="C75"/>
  <c r="C129"/>
  <c r="C61"/>
  <c r="C31"/>
  <c r="C153"/>
  <c r="C141"/>
  <c r="C121"/>
  <c r="C123"/>
  <c r="C63"/>
  <c r="C33"/>
  <c r="C89"/>
  <c r="C21"/>
  <c r="C145"/>
  <c r="C29"/>
  <c r="C127"/>
  <c r="C119"/>
  <c r="C131"/>
  <c r="C113"/>
  <c r="C25"/>
  <c r="C105"/>
  <c r="C37"/>
  <c r="C17"/>
  <c r="C27"/>
  <c r="C71"/>
  <c r="C77"/>
  <c r="C79"/>
  <c r="C13"/>
  <c r="C109"/>
  <c r="C87"/>
  <c r="C67"/>
  <c r="C117"/>
  <c r="C39"/>
  <c r="C133"/>
  <c r="C95"/>
  <c r="C97"/>
  <c r="C47"/>
  <c r="C103"/>
  <c r="C15"/>
  <c r="C81"/>
  <c r="C35"/>
  <c r="C23"/>
  <c r="X56" i="12" l="1"/>
  <c r="X33"/>
  <c r="X12"/>
  <c r="X54"/>
  <c r="X57"/>
  <c r="X22"/>
  <c r="AE75"/>
  <c r="AC75"/>
  <c r="AF75"/>
  <c r="AC44"/>
  <c r="AE44" s="1"/>
  <c r="AF44" s="1"/>
  <c r="AC41"/>
  <c r="AE41" s="1"/>
  <c r="AA36"/>
  <c r="AB36" s="1"/>
  <c r="AG36"/>
  <c r="AI36" s="1"/>
  <c r="AJ36" s="1"/>
  <c r="AC48"/>
  <c r="AE48" s="1"/>
  <c r="AF48" s="1"/>
  <c r="AC39"/>
  <c r="AE39" s="1"/>
  <c r="AF39" s="1"/>
  <c r="AI74"/>
  <c r="AG74"/>
  <c r="AJ74"/>
  <c r="AI69"/>
  <c r="AG69"/>
  <c r="AJ69"/>
  <c r="AE29"/>
  <c r="AF29" s="1"/>
  <c r="AC29"/>
  <c r="AC15"/>
  <c r="AE15" s="1"/>
  <c r="AJ63"/>
  <c r="AI63"/>
  <c r="AG63"/>
  <c r="AE69"/>
  <c r="AC69"/>
  <c r="AF69"/>
  <c r="AC13"/>
  <c r="AE13" s="1"/>
  <c r="AC51"/>
  <c r="AE51" s="1"/>
  <c r="X46"/>
  <c r="AC43"/>
  <c r="AE43" s="1"/>
  <c r="AC31"/>
  <c r="AE31" s="1"/>
  <c r="AC28"/>
  <c r="AE28" s="1"/>
  <c r="AF28" s="1"/>
  <c r="AC20"/>
  <c r="AE20" s="1"/>
  <c r="AF20" s="1"/>
  <c r="AC18"/>
  <c r="AE18" s="1"/>
  <c r="AI66"/>
  <c r="AG66"/>
  <c r="AJ66"/>
  <c r="AE68"/>
  <c r="AC68"/>
  <c r="AF68"/>
  <c r="AC62"/>
  <c r="AE62"/>
  <c r="AF62"/>
  <c r="AC23"/>
  <c r="AE23" s="1"/>
  <c r="W41"/>
  <c r="X41" s="1"/>
  <c r="AC37"/>
  <c r="AE37" s="1"/>
  <c r="AE80"/>
  <c r="AC80"/>
  <c r="AF80"/>
  <c r="AC70"/>
  <c r="AE70"/>
  <c r="AF70"/>
  <c r="AE49"/>
  <c r="AM49" s="1"/>
  <c r="AC49"/>
  <c r="AC45"/>
  <c r="AE45" s="1"/>
  <c r="AA20"/>
  <c r="AB20" s="1"/>
  <c r="AI20"/>
  <c r="AJ20" s="1"/>
  <c r="AG20"/>
  <c r="AF71"/>
  <c r="AE71"/>
  <c r="AC71"/>
  <c r="AE67"/>
  <c r="AC67"/>
  <c r="AF67"/>
  <c r="AC42"/>
  <c r="AE42" s="1"/>
  <c r="W39"/>
  <c r="AE32"/>
  <c r="AF32" s="1"/>
  <c r="AC32"/>
  <c r="AC14"/>
  <c r="AE14" s="1"/>
  <c r="AE82"/>
  <c r="AC82"/>
  <c r="AF82"/>
  <c r="AI70"/>
  <c r="AG70"/>
  <c r="AJ70"/>
  <c r="AC58"/>
  <c r="AE58" s="1"/>
  <c r="W15"/>
  <c r="X15" s="1"/>
  <c r="AJ79"/>
  <c r="AI79"/>
  <c r="AG79"/>
  <c r="AE78"/>
  <c r="AC78"/>
  <c r="AF78"/>
  <c r="AC17"/>
  <c r="AE17" s="1"/>
  <c r="AC57"/>
  <c r="AE57" s="1"/>
  <c r="AF57" s="1"/>
  <c r="AI81"/>
  <c r="AG81"/>
  <c r="AJ81"/>
  <c r="AI78"/>
  <c r="AG78"/>
  <c r="AJ78"/>
  <c r="AE61"/>
  <c r="AC61"/>
  <c r="AF61"/>
  <c r="AE47"/>
  <c r="AF47" s="1"/>
  <c r="AC47"/>
  <c r="AE60"/>
  <c r="AC60"/>
  <c r="AF60"/>
  <c r="AC21"/>
  <c r="AE21" s="1"/>
  <c r="AE40"/>
  <c r="AF40" s="1"/>
  <c r="AC40"/>
  <c r="AE56"/>
  <c r="AF56" s="1"/>
  <c r="AC56"/>
  <c r="AE53"/>
  <c r="AC53"/>
  <c r="AF53"/>
  <c r="AE65"/>
  <c r="AC65"/>
  <c r="AF65"/>
  <c r="AC12"/>
  <c r="AE12" s="1"/>
  <c r="AF12" s="1"/>
  <c r="AJ76"/>
  <c r="AI76"/>
  <c r="AG76"/>
  <c r="AE72"/>
  <c r="AC72"/>
  <c r="AF72"/>
  <c r="AJ80"/>
  <c r="AI80"/>
  <c r="AG80"/>
  <c r="AC59"/>
  <c r="AE59" s="1"/>
  <c r="AF59" s="1"/>
  <c r="AC16"/>
  <c r="AE16" s="1"/>
  <c r="AF16" s="1"/>
  <c r="AJ71"/>
  <c r="AG71"/>
  <c r="AI71"/>
  <c r="AI77"/>
  <c r="AG77"/>
  <c r="AJ77"/>
  <c r="AC79"/>
  <c r="AE79"/>
  <c r="AF79"/>
  <c r="AE64"/>
  <c r="AC64"/>
  <c r="AF64"/>
  <c r="AC27"/>
  <c r="AE27" s="1"/>
  <c r="AE73"/>
  <c r="AC73"/>
  <c r="AF73"/>
  <c r="AI65"/>
  <c r="AG65"/>
  <c r="AJ65"/>
  <c r="AC11"/>
  <c r="AE11" s="1"/>
  <c r="AF11" s="1"/>
  <c r="AJ75"/>
  <c r="AI75"/>
  <c r="AG75"/>
  <c r="W29"/>
  <c r="X29" s="1"/>
  <c r="AE9"/>
  <c r="AF9"/>
  <c r="AC9"/>
  <c r="AE81"/>
  <c r="AC81"/>
  <c r="AF81"/>
  <c r="W13"/>
  <c r="X13" s="1"/>
  <c r="AC22"/>
  <c r="AE22" s="1"/>
  <c r="AF22" s="1"/>
  <c r="AI73"/>
  <c r="AG73"/>
  <c r="AJ73"/>
  <c r="AJ67"/>
  <c r="AI67"/>
  <c r="AG67"/>
  <c r="AC55"/>
  <c r="AE55" s="1"/>
  <c r="AC24"/>
  <c r="AE24" s="1"/>
  <c r="AF24" s="1"/>
  <c r="AC25"/>
  <c r="AE25" s="1"/>
  <c r="AC10"/>
  <c r="AE10" s="1"/>
  <c r="AM10" s="1"/>
  <c r="AI82"/>
  <c r="AG82"/>
  <c r="AJ82"/>
  <c r="AE74"/>
  <c r="AF74"/>
  <c r="AC74"/>
  <c r="AI61"/>
  <c r="AG61"/>
  <c r="AJ61"/>
  <c r="AC46"/>
  <c r="AE46"/>
  <c r="AM46" s="1"/>
  <c r="AC38"/>
  <c r="AE38" s="1"/>
  <c r="AJ68"/>
  <c r="AI68"/>
  <c r="AG68"/>
  <c r="W53"/>
  <c r="X53" s="1"/>
  <c r="AE63"/>
  <c r="AC63"/>
  <c r="AF63"/>
  <c r="AG62"/>
  <c r="AI62"/>
  <c r="AJ62"/>
  <c r="AJ72"/>
  <c r="AI72"/>
  <c r="AG72"/>
  <c r="AE77"/>
  <c r="AC77"/>
  <c r="AF77"/>
  <c r="W59"/>
  <c r="AC54"/>
  <c r="AE54" s="1"/>
  <c r="AM54" s="1"/>
  <c r="W44"/>
  <c r="X44" s="1"/>
  <c r="AC36"/>
  <c r="AE36" s="1"/>
  <c r="AC34"/>
  <c r="AE34" s="1"/>
  <c r="AM34" s="1"/>
  <c r="AC26"/>
  <c r="AE26" s="1"/>
  <c r="AA52"/>
  <c r="AB52" s="1"/>
  <c r="AI52"/>
  <c r="AJ52" s="1"/>
  <c r="AG52"/>
  <c r="W48"/>
  <c r="W27"/>
  <c r="X27" s="1"/>
  <c r="AC52"/>
  <c r="AE52" s="1"/>
  <c r="AC50"/>
  <c r="AE50"/>
  <c r="AM50" s="1"/>
  <c r="W24"/>
  <c r="AE19"/>
  <c r="AF19" s="1"/>
  <c r="AC19"/>
  <c r="W11"/>
  <c r="X11" s="1"/>
  <c r="AC8"/>
  <c r="AE8" s="1"/>
  <c r="AF8" s="1"/>
  <c r="W8"/>
  <c r="AJ60"/>
  <c r="AI60"/>
  <c r="AG60"/>
  <c r="AE76"/>
  <c r="AC76"/>
  <c r="AF76"/>
  <c r="AC66"/>
  <c r="AE66"/>
  <c r="AF66"/>
  <c r="AC33"/>
  <c r="AE33" s="1"/>
  <c r="AJ64"/>
  <c r="AI64"/>
  <c r="AG64"/>
  <c r="W40"/>
  <c r="AC35"/>
  <c r="AE35" s="1"/>
  <c r="AC30"/>
  <c r="AE30" s="1"/>
  <c r="AM30" s="1"/>
  <c r="W9"/>
  <c r="AD11" i="22"/>
  <c r="AD27"/>
  <c r="AD43"/>
  <c r="AD51"/>
  <c r="AD6"/>
  <c r="AD14"/>
  <c r="AD22"/>
  <c r="AD30"/>
  <c r="AD38"/>
  <c r="AD46"/>
  <c r="AD55"/>
  <c r="AD71"/>
  <c r="AD19"/>
  <c r="AD35"/>
  <c r="AD67"/>
  <c r="AD7"/>
  <c r="AD15"/>
  <c r="AD23"/>
  <c r="AD31"/>
  <c r="AD39"/>
  <c r="AD47"/>
  <c r="AD59"/>
  <c r="AD75"/>
  <c r="AD10"/>
  <c r="AD18"/>
  <c r="AD26"/>
  <c r="AD34"/>
  <c r="AD42"/>
  <c r="AD50"/>
  <c r="AD63"/>
  <c r="AD79"/>
  <c r="B9" i="25"/>
  <c r="A10"/>
  <c r="A11" s="1"/>
  <c r="AD12" i="24"/>
  <c r="AD16"/>
  <c r="AD20"/>
  <c r="AD28"/>
  <c r="AD32"/>
  <c r="AD36"/>
  <c r="AD40"/>
  <c r="AD44"/>
  <c r="AD48"/>
  <c r="AD52"/>
  <c r="AD56"/>
  <c r="AD60"/>
  <c r="AD64"/>
  <c r="AD68"/>
  <c r="AD72"/>
  <c r="AD5"/>
  <c r="AD13"/>
  <c r="AD21"/>
  <c r="AD29"/>
  <c r="AD37"/>
  <c r="AD45"/>
  <c r="AD53"/>
  <c r="AD61"/>
  <c r="AD65"/>
  <c r="AD69"/>
  <c r="AD77"/>
  <c r="AD6"/>
  <c r="AD10"/>
  <c r="AD14"/>
  <c r="AD18"/>
  <c r="AD22"/>
  <c r="AD26"/>
  <c r="AD30"/>
  <c r="AD34"/>
  <c r="AD38"/>
  <c r="AD42"/>
  <c r="AD46"/>
  <c r="AD50"/>
  <c r="AD54"/>
  <c r="AD58"/>
  <c r="AD62"/>
  <c r="AD66"/>
  <c r="AD70"/>
  <c r="AD74"/>
  <c r="AD78"/>
  <c r="AD8"/>
  <c r="AD24"/>
  <c r="AD76"/>
  <c r="AD9"/>
  <c r="AD17"/>
  <c r="AD25"/>
  <c r="AD33"/>
  <c r="AD41"/>
  <c r="AD49"/>
  <c r="AD57"/>
  <c r="AD73"/>
  <c r="AD7"/>
  <c r="AD11"/>
  <c r="AD15"/>
  <c r="AD19"/>
  <c r="AD23"/>
  <c r="AD27"/>
  <c r="AD31"/>
  <c r="AD35"/>
  <c r="AD39"/>
  <c r="AD43"/>
  <c r="AD47"/>
  <c r="AD51"/>
  <c r="AD55"/>
  <c r="AD59"/>
  <c r="AD63"/>
  <c r="AD67"/>
  <c r="AD71"/>
  <c r="AD75"/>
  <c r="A12" i="23"/>
  <c r="A13" s="1"/>
  <c r="B11"/>
  <c r="AD8" i="22"/>
  <c r="AD12"/>
  <c r="AD16"/>
  <c r="AD20"/>
  <c r="AD24"/>
  <c r="AD28"/>
  <c r="AD32"/>
  <c r="AD36"/>
  <c r="AD40"/>
  <c r="AD44"/>
  <c r="AD48"/>
  <c r="AD52"/>
  <c r="AD56"/>
  <c r="AD60"/>
  <c r="AD64"/>
  <c r="AD68"/>
  <c r="AD72"/>
  <c r="AD76"/>
  <c r="AD5"/>
  <c r="AD9"/>
  <c r="AD13"/>
  <c r="AD17"/>
  <c r="AD21"/>
  <c r="AD25"/>
  <c r="AD29"/>
  <c r="AD33"/>
  <c r="AD37"/>
  <c r="AD41"/>
  <c r="AD45"/>
  <c r="AD49"/>
  <c r="AD53"/>
  <c r="AD57"/>
  <c r="AD61"/>
  <c r="AD65"/>
  <c r="AD69"/>
  <c r="AD73"/>
  <c r="AD77"/>
  <c r="AD54"/>
  <c r="AD58"/>
  <c r="AD62"/>
  <c r="AD66"/>
  <c r="AD70"/>
  <c r="AD74"/>
  <c r="B13" i="18"/>
  <c r="B11"/>
  <c r="E10" i="23"/>
  <c r="AL9" i="25"/>
  <c r="Q11" i="18"/>
  <c r="AC9" i="25"/>
  <c r="Q9"/>
  <c r="D12" i="18"/>
  <c r="AU13"/>
  <c r="H12"/>
  <c r="Q13"/>
  <c r="AU9" i="23"/>
  <c r="AL9"/>
  <c r="AA13" i="18"/>
  <c r="D9" i="23"/>
  <c r="M14" i="18"/>
  <c r="I10" i="23"/>
  <c r="AA9"/>
  <c r="H14" i="18"/>
  <c r="R9" i="25"/>
  <c r="AP11" i="18"/>
  <c r="AR11"/>
  <c r="AL13"/>
  <c r="AD13"/>
  <c r="AD9" i="23"/>
  <c r="D9" i="18"/>
  <c r="D9" i="25"/>
  <c r="E14" i="18"/>
  <c r="E12"/>
  <c r="AR13"/>
  <c r="N12"/>
  <c r="AD9" i="25"/>
  <c r="G10" i="23"/>
  <c r="AG9"/>
  <c r="L10"/>
  <c r="AM9" i="25"/>
  <c r="T9" i="23"/>
  <c r="AA11" i="18"/>
  <c r="AC13"/>
  <c r="P13"/>
  <c r="AS13"/>
  <c r="AR9" i="23"/>
  <c r="AF9"/>
  <c r="Z9" i="25"/>
  <c r="G14" i="18"/>
  <c r="AG9" i="25"/>
  <c r="P9"/>
  <c r="U9" i="23"/>
  <c r="AC11" i="18"/>
  <c r="G12"/>
  <c r="AQ11"/>
  <c r="AJ9" i="25"/>
  <c r="I14" i="18"/>
  <c r="AQ9" i="25"/>
  <c r="AD11" i="18"/>
  <c r="AP9" i="23"/>
  <c r="L14" i="18"/>
  <c r="R14"/>
  <c r="AQ13"/>
  <c r="F14"/>
  <c r="F12"/>
  <c r="AM9" i="23"/>
  <c r="W9"/>
  <c r="AP13" i="18"/>
  <c r="R13"/>
  <c r="H10" i="23"/>
  <c r="P11" i="18"/>
  <c r="X9" i="23"/>
  <c r="D11" i="18"/>
  <c r="T9" i="25"/>
  <c r="N10" i="23"/>
  <c r="Z13" i="18"/>
  <c r="AI9" i="25"/>
  <c r="F10" i="23"/>
  <c r="D14" i="18"/>
  <c r="AG13"/>
  <c r="O10" i="23"/>
  <c r="L12" i="18"/>
  <c r="C11" i="25"/>
  <c r="AR9"/>
  <c r="T13" i="18"/>
  <c r="AS9" i="23"/>
  <c r="J14" i="18"/>
  <c r="Z11"/>
  <c r="U9" i="25"/>
  <c r="R9" i="23"/>
  <c r="R11" i="18"/>
  <c r="T11"/>
  <c r="AA9" i="25"/>
  <c r="D10" i="23"/>
  <c r="Q9"/>
  <c r="O14" i="18"/>
  <c r="AF13"/>
  <c r="M12"/>
  <c r="P9" i="23"/>
  <c r="W11" i="18"/>
  <c r="M10" i="23"/>
  <c r="X9" i="25"/>
  <c r="AG11" i="18"/>
  <c r="O12"/>
  <c r="W13"/>
  <c r="J10" i="23"/>
  <c r="R10"/>
  <c r="AP9" i="25"/>
  <c r="AU11" i="18"/>
  <c r="AS9" i="25"/>
  <c r="AL11" i="18"/>
  <c r="AC9" i="23"/>
  <c r="AS11" i="18"/>
  <c r="K12"/>
  <c r="N14"/>
  <c r="J12"/>
  <c r="K14"/>
  <c r="Z9" i="23"/>
  <c r="D13" i="18"/>
  <c r="AQ9" i="23"/>
  <c r="AU9" i="25"/>
  <c r="AF9"/>
  <c r="K10" i="23"/>
  <c r="C13"/>
  <c r="W9" i="25"/>
  <c r="R12" i="18"/>
  <c r="I12"/>
  <c r="AF11"/>
  <c r="AP19" i="12" l="1"/>
  <c r="AN19"/>
  <c r="AO19" s="1"/>
  <c r="AP81"/>
  <c r="AO81"/>
  <c r="AN81"/>
  <c r="AO67"/>
  <c r="AP67"/>
  <c r="AN67"/>
  <c r="AP70"/>
  <c r="AO70"/>
  <c r="AN70"/>
  <c r="AP28"/>
  <c r="AN28"/>
  <c r="AO28" s="1"/>
  <c r="H22" i="3"/>
  <c r="H19"/>
  <c r="H16"/>
  <c r="H13"/>
  <c r="H10"/>
  <c r="P22"/>
  <c r="P19"/>
  <c r="P16"/>
  <c r="P13"/>
  <c r="P10"/>
  <c r="N21"/>
  <c r="N18"/>
  <c r="N15"/>
  <c r="N12"/>
  <c r="N9"/>
  <c r="P21"/>
  <c r="P18"/>
  <c r="P15"/>
  <c r="P12"/>
  <c r="P9"/>
  <c r="AO8" i="12"/>
  <c r="AN8"/>
  <c r="AO63"/>
  <c r="AP63"/>
  <c r="AN63"/>
  <c r="AO79"/>
  <c r="AP79"/>
  <c r="AN79"/>
  <c r="AP12"/>
  <c r="AN12"/>
  <c r="AO12" s="1"/>
  <c r="AP53"/>
  <c r="AN53"/>
  <c r="AO53" s="1"/>
  <c r="AO56"/>
  <c r="AP56"/>
  <c r="AN56"/>
  <c r="AP60"/>
  <c r="AO60"/>
  <c r="AN60"/>
  <c r="AP47"/>
  <c r="AN47"/>
  <c r="AO47" s="1"/>
  <c r="AO78"/>
  <c r="AP78"/>
  <c r="AN78"/>
  <c r="AO32"/>
  <c r="AP32"/>
  <c r="AN32"/>
  <c r="AO71"/>
  <c r="AP71"/>
  <c r="AN71"/>
  <c r="AP62"/>
  <c r="AO62"/>
  <c r="AN62"/>
  <c r="AO39"/>
  <c r="AN39"/>
  <c r="O16" i="3"/>
  <c r="O10"/>
  <c r="O22"/>
  <c r="O19"/>
  <c r="O13"/>
  <c r="K22"/>
  <c r="K19"/>
  <c r="K16"/>
  <c r="K13"/>
  <c r="K10"/>
  <c r="AP68" i="12"/>
  <c r="AO68"/>
  <c r="AN68"/>
  <c r="M21" i="3"/>
  <c r="M18"/>
  <c r="M15"/>
  <c r="M12"/>
  <c r="M9"/>
  <c r="H21"/>
  <c r="H18"/>
  <c r="H15"/>
  <c r="H12"/>
  <c r="H9"/>
  <c r="AO76" i="12"/>
  <c r="AP76"/>
  <c r="AN76"/>
  <c r="AN24"/>
  <c r="AO24" s="1"/>
  <c r="AP22"/>
  <c r="AO22"/>
  <c r="AN22"/>
  <c r="AO11"/>
  <c r="AP11"/>
  <c r="AN11"/>
  <c r="AO73"/>
  <c r="AP73"/>
  <c r="AN73"/>
  <c r="AO64"/>
  <c r="AP64"/>
  <c r="AN64"/>
  <c r="AO16"/>
  <c r="AP16"/>
  <c r="AN16"/>
  <c r="AP65"/>
  <c r="AO65"/>
  <c r="AN65"/>
  <c r="AP61"/>
  <c r="AO61"/>
  <c r="AN61"/>
  <c r="AP69"/>
  <c r="AO69"/>
  <c r="AN69"/>
  <c r="AP29"/>
  <c r="AO29"/>
  <c r="AN29"/>
  <c r="AO48"/>
  <c r="AN48"/>
  <c r="AP44"/>
  <c r="AN44"/>
  <c r="AO44" s="1"/>
  <c r="AO77"/>
  <c r="AP77"/>
  <c r="AN77"/>
  <c r="AO9"/>
  <c r="AN9"/>
  <c r="AP82"/>
  <c r="AO82"/>
  <c r="AN82"/>
  <c r="K21" i="3"/>
  <c r="K18"/>
  <c r="K15"/>
  <c r="K12"/>
  <c r="K9"/>
  <c r="N22"/>
  <c r="N19"/>
  <c r="N16"/>
  <c r="N13"/>
  <c r="N10"/>
  <c r="O12"/>
  <c r="O21"/>
  <c r="O18"/>
  <c r="O15"/>
  <c r="O9"/>
  <c r="M22"/>
  <c r="M19"/>
  <c r="M16"/>
  <c r="M13"/>
  <c r="M10"/>
  <c r="J19"/>
  <c r="J13"/>
  <c r="J22"/>
  <c r="J16"/>
  <c r="J10"/>
  <c r="J21"/>
  <c r="J15"/>
  <c r="J18"/>
  <c r="J12"/>
  <c r="J9"/>
  <c r="AP66" i="12"/>
  <c r="AO66"/>
  <c r="AN66"/>
  <c r="AO74"/>
  <c r="AP74"/>
  <c r="AN74"/>
  <c r="AP59"/>
  <c r="AN59"/>
  <c r="AO59" s="1"/>
  <c r="AP72"/>
  <c r="AO72"/>
  <c r="AN72"/>
  <c r="AP40"/>
  <c r="AN40"/>
  <c r="AO40" s="1"/>
  <c r="AP57"/>
  <c r="AO57"/>
  <c r="AN57"/>
  <c r="AP80"/>
  <c r="AO80"/>
  <c r="AN80"/>
  <c r="AP20"/>
  <c r="AN20"/>
  <c r="AO20" s="1"/>
  <c r="AO75"/>
  <c r="AP75"/>
  <c r="AN75"/>
  <c r="AM19"/>
  <c r="AM29"/>
  <c r="AF45"/>
  <c r="AM45"/>
  <c r="AF41"/>
  <c r="AM41"/>
  <c r="AF21"/>
  <c r="AM21"/>
  <c r="AF37"/>
  <c r="AM37"/>
  <c r="AM18"/>
  <c r="AF18"/>
  <c r="AM51"/>
  <c r="AF51"/>
  <c r="AF26"/>
  <c r="AM26"/>
  <c r="AM55"/>
  <c r="AF55"/>
  <c r="AF27"/>
  <c r="AM27"/>
  <c r="AF17"/>
  <c r="AM17"/>
  <c r="AM14"/>
  <c r="AF14"/>
  <c r="AF42"/>
  <c r="AM42"/>
  <c r="AM31"/>
  <c r="AF31"/>
  <c r="AF13"/>
  <c r="AM13"/>
  <c r="AF15"/>
  <c r="AM15"/>
  <c r="AF52"/>
  <c r="AM52"/>
  <c r="AM35"/>
  <c r="AF35"/>
  <c r="AM38"/>
  <c r="AF38"/>
  <c r="AM33"/>
  <c r="AF33"/>
  <c r="AF36"/>
  <c r="AM36"/>
  <c r="AM25"/>
  <c r="AF25"/>
  <c r="AM58"/>
  <c r="AF58"/>
  <c r="AM23"/>
  <c r="AF23"/>
  <c r="AM43"/>
  <c r="AF43"/>
  <c r="X59"/>
  <c r="AM59"/>
  <c r="AM47"/>
  <c r="AF30"/>
  <c r="AF50"/>
  <c r="AF54"/>
  <c r="AF46"/>
  <c r="AF10"/>
  <c r="AM11"/>
  <c r="AM16"/>
  <c r="X39"/>
  <c r="AP39" s="1"/>
  <c r="AM39"/>
  <c r="AM57"/>
  <c r="AM24"/>
  <c r="X24"/>
  <c r="AP24" s="1"/>
  <c r="AM48"/>
  <c r="X48"/>
  <c r="AP48" s="1"/>
  <c r="AM20"/>
  <c r="AM44"/>
  <c r="AF49"/>
  <c r="AM22"/>
  <c r="AM9"/>
  <c r="X9"/>
  <c r="AP9" s="1"/>
  <c r="AM28"/>
  <c r="X8"/>
  <c r="AP8" s="1"/>
  <c r="AM8"/>
  <c r="X40"/>
  <c r="AM40"/>
  <c r="AM32"/>
  <c r="AF34"/>
  <c r="AM53"/>
  <c r="AM12"/>
  <c r="AM56"/>
  <c r="AS10" i="25"/>
  <c r="AR10"/>
  <c r="Y9"/>
  <c r="Y10" s="1"/>
  <c r="W10"/>
  <c r="AM10"/>
  <c r="AF10"/>
  <c r="AH9"/>
  <c r="AH10" s="1"/>
  <c r="AD10"/>
  <c r="AI10"/>
  <c r="AK9"/>
  <c r="AK10" s="1"/>
  <c r="U10"/>
  <c r="AN9"/>
  <c r="AN10" s="1"/>
  <c r="AL10"/>
  <c r="AA10"/>
  <c r="AQ10"/>
  <c r="V9"/>
  <c r="T10"/>
  <c r="AJ10"/>
  <c r="AG10"/>
  <c r="AB9"/>
  <c r="AB10" s="1"/>
  <c r="Z10"/>
  <c r="AP10"/>
  <c r="AT9"/>
  <c r="AT10" s="1"/>
  <c r="AE9"/>
  <c r="AE10" s="1"/>
  <c r="AC10"/>
  <c r="AV9"/>
  <c r="X10"/>
  <c r="A12"/>
  <c r="A13" s="1"/>
  <c r="B11"/>
  <c r="AA10" i="23"/>
  <c r="AQ10"/>
  <c r="X10"/>
  <c r="AG10"/>
  <c r="AM10"/>
  <c r="AC10"/>
  <c r="AE9"/>
  <c r="AE10" s="1"/>
  <c r="AB9"/>
  <c r="AB10" s="1"/>
  <c r="Z10"/>
  <c r="AV9"/>
  <c r="AD10"/>
  <c r="AR10"/>
  <c r="U10"/>
  <c r="Y9"/>
  <c r="Y10" s="1"/>
  <c r="W10"/>
  <c r="T10"/>
  <c r="V9"/>
  <c r="AS10"/>
  <c r="AL10"/>
  <c r="AN9"/>
  <c r="AN10" s="1"/>
  <c r="AP10"/>
  <c r="AT9"/>
  <c r="AT10" s="1"/>
  <c r="AH9"/>
  <c r="AH10" s="1"/>
  <c r="AF10"/>
  <c r="A14"/>
  <c r="A15" s="1"/>
  <c r="B13"/>
  <c r="AF14" i="18"/>
  <c r="T14"/>
  <c r="AR14"/>
  <c r="B15"/>
  <c r="AS12"/>
  <c r="AG12"/>
  <c r="AE11"/>
  <c r="AE12" s="1"/>
  <c r="AC12"/>
  <c r="AP12"/>
  <c r="AD12"/>
  <c r="AR12"/>
  <c r="AH11"/>
  <c r="AH12" s="1"/>
  <c r="AF12"/>
  <c r="T12"/>
  <c r="AL12"/>
  <c r="Z12"/>
  <c r="AV13"/>
  <c r="AD14"/>
  <c r="AQ14"/>
  <c r="AG14"/>
  <c r="AH13"/>
  <c r="AH14" s="1"/>
  <c r="AA14"/>
  <c r="AB11"/>
  <c r="AB12" s="1"/>
  <c r="AA12"/>
  <c r="AQ12"/>
  <c r="AT11"/>
  <c r="W12"/>
  <c r="W14"/>
  <c r="AP14"/>
  <c r="AT13"/>
  <c r="AB13"/>
  <c r="AB14" s="1"/>
  <c r="Z14"/>
  <c r="AS14"/>
  <c r="AC14"/>
  <c r="AE13"/>
  <c r="AE14" s="1"/>
  <c r="AL14"/>
  <c r="AV11"/>
  <c r="D11" i="23"/>
  <c r="AG15" i="18"/>
  <c r="R10" i="25"/>
  <c r="T11" i="23"/>
  <c r="I10" i="25"/>
  <c r="O10"/>
  <c r="R15" i="18"/>
  <c r="H12" i="23"/>
  <c r="X11"/>
  <c r="F12"/>
  <c r="R12"/>
  <c r="AU11"/>
  <c r="M16" i="18"/>
  <c r="AD15"/>
  <c r="R11" i="23"/>
  <c r="G10" i="25"/>
  <c r="U11" i="23"/>
  <c r="G12"/>
  <c r="N16" i="18"/>
  <c r="D12" i="23"/>
  <c r="AS15" i="18"/>
  <c r="AM11" i="23"/>
  <c r="J12"/>
  <c r="F16" i="18"/>
  <c r="K16"/>
  <c r="N10" i="25"/>
  <c r="AF11" i="23"/>
  <c r="AU15" i="18"/>
  <c r="I16"/>
  <c r="I12" i="23"/>
  <c r="AR15" i="18"/>
  <c r="R16"/>
  <c r="AF15"/>
  <c r="AL15"/>
  <c r="AD11" i="23"/>
  <c r="AL11"/>
  <c r="AA11"/>
  <c r="AQ11"/>
  <c r="AP11"/>
  <c r="H16" i="18"/>
  <c r="AC11" i="23"/>
  <c r="K10" i="25"/>
  <c r="L16" i="18"/>
  <c r="AS11" i="23"/>
  <c r="L10" i="25"/>
  <c r="W11" i="23"/>
  <c r="AG11"/>
  <c r="E12"/>
  <c r="D16" i="18"/>
  <c r="Q11" i="23"/>
  <c r="Q15" i="18"/>
  <c r="K12" i="23"/>
  <c r="W15" i="18"/>
  <c r="J16"/>
  <c r="F10" i="25"/>
  <c r="P11" i="23"/>
  <c r="G16" i="18"/>
  <c r="E10" i="25"/>
  <c r="D15" i="18"/>
  <c r="D10" i="25"/>
  <c r="M12" i="23"/>
  <c r="AP15" i="18"/>
  <c r="E16"/>
  <c r="Z15"/>
  <c r="O12" i="23"/>
  <c r="M10" i="25"/>
  <c r="AR11" i="23"/>
  <c r="Z11"/>
  <c r="AC15" i="18"/>
  <c r="C15" i="23"/>
  <c r="AA15" i="18"/>
  <c r="O16"/>
  <c r="T15"/>
  <c r="P15"/>
  <c r="N12" i="23"/>
  <c r="J10" i="25"/>
  <c r="H10"/>
  <c r="L12" i="23"/>
  <c r="AQ15" i="18"/>
  <c r="C13" i="25"/>
  <c r="AP49" i="12" l="1"/>
  <c r="AN49"/>
  <c r="AO49" s="1"/>
  <c r="AP10"/>
  <c r="AO10"/>
  <c r="AN10"/>
  <c r="AP30"/>
  <c r="AO30"/>
  <c r="AN30"/>
  <c r="AP43"/>
  <c r="AN43"/>
  <c r="AO43" s="1"/>
  <c r="AP58"/>
  <c r="AN58"/>
  <c r="AO58" s="1"/>
  <c r="AO38"/>
  <c r="AP38"/>
  <c r="AN38"/>
  <c r="AO55"/>
  <c r="AP55"/>
  <c r="AN55"/>
  <c r="AP51"/>
  <c r="AN51"/>
  <c r="AO51" s="1"/>
  <c r="AP46"/>
  <c r="AN46"/>
  <c r="AO46" s="1"/>
  <c r="AP36"/>
  <c r="AO36"/>
  <c r="AN36"/>
  <c r="AP52"/>
  <c r="AO52"/>
  <c r="AN52"/>
  <c r="AP13"/>
  <c r="AN13"/>
  <c r="AO13" s="1"/>
  <c r="AP42"/>
  <c r="AN42"/>
  <c r="AO42" s="1"/>
  <c r="AP17"/>
  <c r="AO17"/>
  <c r="AN17"/>
  <c r="AO37"/>
  <c r="AP37"/>
  <c r="AN37"/>
  <c r="AP41"/>
  <c r="AN41"/>
  <c r="AO41" s="1"/>
  <c r="AP34"/>
  <c r="AN34"/>
  <c r="AO34" s="1"/>
  <c r="AO54"/>
  <c r="AP54"/>
  <c r="AN54"/>
  <c r="AO23"/>
  <c r="AP23"/>
  <c r="AN23"/>
  <c r="AP25"/>
  <c r="AN25"/>
  <c r="AO25" s="1"/>
  <c r="AP33"/>
  <c r="AN33"/>
  <c r="AO33" s="1"/>
  <c r="AO35"/>
  <c r="AP35"/>
  <c r="AN35"/>
  <c r="AO31"/>
  <c r="AP31"/>
  <c r="AN31"/>
  <c r="AP14"/>
  <c r="AN14"/>
  <c r="AO14" s="1"/>
  <c r="AP18"/>
  <c r="AN18"/>
  <c r="AO18" s="1"/>
  <c r="AO50"/>
  <c r="AP50"/>
  <c r="AN50"/>
  <c r="AO15"/>
  <c r="AP15"/>
  <c r="AN15"/>
  <c r="AO27"/>
  <c r="AP27"/>
  <c r="AN27"/>
  <c r="AP26"/>
  <c r="AN26"/>
  <c r="AO26" s="1"/>
  <c r="AP21"/>
  <c r="AN21"/>
  <c r="AO21" s="1"/>
  <c r="AP45"/>
  <c r="AO45"/>
  <c r="AN45"/>
  <c r="AO9" i="25"/>
  <c r="AO10" s="1"/>
  <c r="AW9" s="1"/>
  <c r="V10"/>
  <c r="A14"/>
  <c r="A15" s="1"/>
  <c r="B13"/>
  <c r="X12" i="23"/>
  <c r="AS12"/>
  <c r="U12"/>
  <c r="AQ12"/>
  <c r="AA12"/>
  <c r="AG12"/>
  <c r="AL12"/>
  <c r="AN11"/>
  <c r="AN12" s="1"/>
  <c r="AE11"/>
  <c r="AE12" s="1"/>
  <c r="AC12"/>
  <c r="AH11"/>
  <c r="AH12" s="1"/>
  <c r="AF12"/>
  <c r="T12"/>
  <c r="V11"/>
  <c r="AM12"/>
  <c r="AR12"/>
  <c r="Z12"/>
  <c r="AB11"/>
  <c r="AB12" s="1"/>
  <c r="AT11"/>
  <c r="AT12" s="1"/>
  <c r="AP12"/>
  <c r="Y11"/>
  <c r="Y12" s="1"/>
  <c r="W12"/>
  <c r="AV11"/>
  <c r="AD12"/>
  <c r="AO9"/>
  <c r="AO10" s="1"/>
  <c r="AW9" s="1"/>
  <c r="V10"/>
  <c r="A16"/>
  <c r="A17" s="1"/>
  <c r="B15"/>
  <c r="AT15" i="18"/>
  <c r="AB15"/>
  <c r="AB16" s="1"/>
  <c r="W16"/>
  <c r="AV15"/>
  <c r="AA16"/>
  <c r="AQ16"/>
  <c r="AS16"/>
  <c r="AE15"/>
  <c r="AE16" s="1"/>
  <c r="Z16"/>
  <c r="AH15"/>
  <c r="AH16" s="1"/>
  <c r="AF16"/>
  <c r="AD16"/>
  <c r="AR16"/>
  <c r="AC16"/>
  <c r="AL16"/>
  <c r="AP16"/>
  <c r="T16"/>
  <c r="AG16"/>
  <c r="B17"/>
  <c r="G18"/>
  <c r="H12" i="25"/>
  <c r="AI11"/>
  <c r="W11"/>
  <c r="AP11"/>
  <c r="T13" i="23"/>
  <c r="AC13"/>
  <c r="AG11" i="25"/>
  <c r="C17" i="23"/>
  <c r="AL11" i="25"/>
  <c r="Q11"/>
  <c r="H14" i="23"/>
  <c r="AR17" i="18"/>
  <c r="D11" i="25"/>
  <c r="I18" i="18"/>
  <c r="AL17"/>
  <c r="O12" i="25"/>
  <c r="AP17" i="18"/>
  <c r="AM11" i="25"/>
  <c r="AU17" i="18"/>
  <c r="AS17"/>
  <c r="AG17"/>
  <c r="T17"/>
  <c r="X13" i="23"/>
  <c r="AF11" i="25"/>
  <c r="E12"/>
  <c r="J18" i="18"/>
  <c r="I14" i="23"/>
  <c r="D18" i="18"/>
  <c r="M14" i="23"/>
  <c r="R17" i="18"/>
  <c r="E18"/>
  <c r="F18"/>
  <c r="AA13" i="23"/>
  <c r="D12" i="25"/>
  <c r="J12"/>
  <c r="M18" i="18"/>
  <c r="N12" i="25"/>
  <c r="Q17" i="18"/>
  <c r="C15" i="25"/>
  <c r="AL13" i="23"/>
  <c r="P11" i="25"/>
  <c r="AQ17" i="18"/>
  <c r="AM13" i="23"/>
  <c r="AA17" i="18"/>
  <c r="P17"/>
  <c r="AU13" i="23"/>
  <c r="L18" i="18"/>
  <c r="AA11" i="25"/>
  <c r="O14" i="23"/>
  <c r="G14"/>
  <c r="D13"/>
  <c r="AU11" i="25"/>
  <c r="AR11"/>
  <c r="L12"/>
  <c r="U11"/>
  <c r="Z13" i="23"/>
  <c r="AD13"/>
  <c r="D17" i="18"/>
  <c r="W17"/>
  <c r="I12" i="25"/>
  <c r="AC11"/>
  <c r="R13" i="23"/>
  <c r="AS13"/>
  <c r="AQ11" i="25"/>
  <c r="AP13" i="23"/>
  <c r="F14"/>
  <c r="N14"/>
  <c r="X11" i="25"/>
  <c r="R14" i="23"/>
  <c r="T11" i="25"/>
  <c r="J14" i="23"/>
  <c r="K14"/>
  <c r="AF13"/>
  <c r="AD17" i="18"/>
  <c r="AJ11" i="25"/>
  <c r="K18" i="18"/>
  <c r="Z17"/>
  <c r="Q13" i="23"/>
  <c r="L14"/>
  <c r="R18" i="18"/>
  <c r="P13" i="23"/>
  <c r="O18" i="18"/>
  <c r="AF17"/>
  <c r="AR13" i="23"/>
  <c r="AC17" i="18"/>
  <c r="M12" i="25"/>
  <c r="F12"/>
  <c r="R12"/>
  <c r="N18" i="18"/>
  <c r="K12" i="25"/>
  <c r="H18" i="18"/>
  <c r="AQ13" i="23"/>
  <c r="G12" i="25"/>
  <c r="AS11"/>
  <c r="D14" i="23"/>
  <c r="R11" i="25"/>
  <c r="E14" i="23"/>
  <c r="AD11" i="25"/>
  <c r="AG13" i="23"/>
  <c r="U13"/>
  <c r="Z11" i="25"/>
  <c r="W13" i="23"/>
  <c r="AB11" i="25" l="1"/>
  <c r="AB12" s="1"/>
  <c r="Z12"/>
  <c r="V11"/>
  <c r="T12"/>
  <c r="AJ12"/>
  <c r="AG12"/>
  <c r="AK11"/>
  <c r="AK12" s="1"/>
  <c r="AI12"/>
  <c r="AD12"/>
  <c r="AF12"/>
  <c r="AH11"/>
  <c r="AH12" s="1"/>
  <c r="AS12"/>
  <c r="AP12"/>
  <c r="AT11"/>
  <c r="AT12" s="1"/>
  <c r="X12"/>
  <c r="U12"/>
  <c r="AV11"/>
  <c r="AQ12"/>
  <c r="AM12"/>
  <c r="AC12"/>
  <c r="AE11"/>
  <c r="AE12" s="1"/>
  <c r="Y11"/>
  <c r="Y12" s="1"/>
  <c r="W12"/>
  <c r="AR12"/>
  <c r="AA12"/>
  <c r="AN11"/>
  <c r="AN12" s="1"/>
  <c r="AL12"/>
  <c r="A16"/>
  <c r="A17" s="1"/>
  <c r="B15"/>
  <c r="AS14" i="23"/>
  <c r="Z14"/>
  <c r="AB13"/>
  <c r="AB14" s="1"/>
  <c r="U14"/>
  <c r="AD14"/>
  <c r="W14"/>
  <c r="Y13"/>
  <c r="Y14" s="1"/>
  <c r="AM14"/>
  <c r="AR14"/>
  <c r="AP14"/>
  <c r="AT13"/>
  <c r="AT14" s="1"/>
  <c r="AG14"/>
  <c r="AA14"/>
  <c r="AQ14"/>
  <c r="AH13"/>
  <c r="AH14" s="1"/>
  <c r="AF14"/>
  <c r="X14"/>
  <c r="AE13"/>
  <c r="AE14" s="1"/>
  <c r="AC14"/>
  <c r="AL14"/>
  <c r="AN13"/>
  <c r="AN14" s="1"/>
  <c r="AV13"/>
  <c r="V13"/>
  <c r="T14"/>
  <c r="V12"/>
  <c r="AO11"/>
  <c r="AO12" s="1"/>
  <c r="AW11" s="1"/>
  <c r="A18"/>
  <c r="A19" s="1"/>
  <c r="B17"/>
  <c r="B19" i="18"/>
  <c r="AR18"/>
  <c r="T18"/>
  <c r="AF18"/>
  <c r="AV17"/>
  <c r="AH17"/>
  <c r="AH18" s="1"/>
  <c r="AQ18"/>
  <c r="AS18"/>
  <c r="AT17"/>
  <c r="AA18"/>
  <c r="AC18"/>
  <c r="AE17"/>
  <c r="AE18" s="1"/>
  <c r="AB17"/>
  <c r="AB18" s="1"/>
  <c r="AL18"/>
  <c r="AG18"/>
  <c r="AD18"/>
  <c r="W18"/>
  <c r="Z18"/>
  <c r="AP18"/>
  <c r="E16" i="23"/>
  <c r="AF15"/>
  <c r="X15"/>
  <c r="AM15"/>
  <c r="AQ15"/>
  <c r="D20" i="18"/>
  <c r="AA13" i="25"/>
  <c r="G14"/>
  <c r="M16" i="23"/>
  <c r="J16"/>
  <c r="W15"/>
  <c r="O16"/>
  <c r="AD19" i="18"/>
  <c r="I16" i="23"/>
  <c r="N20" i="18"/>
  <c r="D15" i="23"/>
  <c r="Z19" i="18"/>
  <c r="K20"/>
  <c r="H14" i="25"/>
  <c r="E14"/>
  <c r="W13"/>
  <c r="M14"/>
  <c r="F16" i="23"/>
  <c r="G16"/>
  <c r="AL13" i="25"/>
  <c r="AQ13"/>
  <c r="AR15" i="23"/>
  <c r="AF13" i="25"/>
  <c r="L20" i="18"/>
  <c r="AS15" i="23"/>
  <c r="N14" i="25"/>
  <c r="R16" i="23"/>
  <c r="AS13" i="25"/>
  <c r="K16" i="23"/>
  <c r="O20" i="18"/>
  <c r="AI13" i="25"/>
  <c r="AD13"/>
  <c r="I20" i="18"/>
  <c r="AR19"/>
  <c r="R13" i="25"/>
  <c r="Q19" i="18"/>
  <c r="T15" i="23"/>
  <c r="AM13" i="25"/>
  <c r="AJ13"/>
  <c r="AG19" i="18"/>
  <c r="R14" i="25"/>
  <c r="D16" i="23"/>
  <c r="AU19" i="18"/>
  <c r="H16" i="23"/>
  <c r="D13" i="25"/>
  <c r="AP19" i="18"/>
  <c r="AL19"/>
  <c r="P19"/>
  <c r="Z13" i="25"/>
  <c r="AL15" i="23"/>
  <c r="Z15"/>
  <c r="AU13" i="25"/>
  <c r="AA19" i="18"/>
  <c r="N16" i="23"/>
  <c r="C19"/>
  <c r="AS19" i="18"/>
  <c r="D19"/>
  <c r="AP15" i="23"/>
  <c r="AF19" i="18"/>
  <c r="T19"/>
  <c r="AC15" i="23"/>
  <c r="X13" i="25"/>
  <c r="U13"/>
  <c r="C17"/>
  <c r="G20" i="18"/>
  <c r="R19"/>
  <c r="L16" i="23"/>
  <c r="AP13" i="25"/>
  <c r="P15" i="23"/>
  <c r="R15"/>
  <c r="P13" i="25"/>
  <c r="F14"/>
  <c r="H20" i="18"/>
  <c r="AR13" i="25"/>
  <c r="AQ19" i="18"/>
  <c r="I14" i="25"/>
  <c r="AG13"/>
  <c r="AG15" i="23"/>
  <c r="J14" i="25"/>
  <c r="AU15" i="23"/>
  <c r="AD15"/>
  <c r="AC19" i="18"/>
  <c r="R20"/>
  <c r="L14" i="25"/>
  <c r="AC13"/>
  <c r="K14"/>
  <c r="U15" i="23"/>
  <c r="M20" i="18"/>
  <c r="J20"/>
  <c r="O14" i="25"/>
  <c r="AA15" i="23"/>
  <c r="Q15"/>
  <c r="D14" i="25"/>
  <c r="T13"/>
  <c r="Q13"/>
  <c r="F20" i="18"/>
  <c r="E20"/>
  <c r="W19"/>
  <c r="AJ14" i="25" l="1"/>
  <c r="AE13"/>
  <c r="AE14" s="1"/>
  <c r="AC14"/>
  <c r="Z14"/>
  <c r="AB13"/>
  <c r="AB14" s="1"/>
  <c r="AP14"/>
  <c r="AT13"/>
  <c r="AT14" s="1"/>
  <c r="U14"/>
  <c r="AA14"/>
  <c r="AQ14"/>
  <c r="X14"/>
  <c r="AL14"/>
  <c r="AN13"/>
  <c r="AN14" s="1"/>
  <c r="AM14"/>
  <c r="T14"/>
  <c r="V13"/>
  <c r="AG14"/>
  <c r="AD14"/>
  <c r="AV13"/>
  <c r="AR14"/>
  <c r="W14"/>
  <c r="Y13"/>
  <c r="Y14" s="1"/>
  <c r="AS14"/>
  <c r="AK13"/>
  <c r="AK14" s="1"/>
  <c r="AI14"/>
  <c r="AH13"/>
  <c r="AH14" s="1"/>
  <c r="AF14"/>
  <c r="AO11"/>
  <c r="AO12" s="1"/>
  <c r="AW11" s="1"/>
  <c r="V12"/>
  <c r="A18"/>
  <c r="A19" s="1"/>
  <c r="B17"/>
  <c r="T16" i="23"/>
  <c r="V15"/>
  <c r="Y15"/>
  <c r="Y16" s="1"/>
  <c r="W16"/>
  <c r="X16"/>
  <c r="AC16"/>
  <c r="AE15"/>
  <c r="AE16" s="1"/>
  <c r="AS16"/>
  <c r="AV15"/>
  <c r="AR16"/>
  <c r="AG16"/>
  <c r="AL16"/>
  <c r="AN15"/>
  <c r="AN16" s="1"/>
  <c r="AQ16"/>
  <c r="AD16"/>
  <c r="AA16"/>
  <c r="AM16"/>
  <c r="AF16"/>
  <c r="AH15"/>
  <c r="AH16" s="1"/>
  <c r="U16"/>
  <c r="AB15"/>
  <c r="AB16" s="1"/>
  <c r="Z16"/>
  <c r="AT15"/>
  <c r="AT16" s="1"/>
  <c r="AP16"/>
  <c r="A20"/>
  <c r="A21" s="1"/>
  <c r="B19"/>
  <c r="V14"/>
  <c r="AO13"/>
  <c r="AO14" s="1"/>
  <c r="AW13" s="1"/>
  <c r="AD20" i="18"/>
  <c r="AH19"/>
  <c r="AH20" s="1"/>
  <c r="AF20"/>
  <c r="AE19"/>
  <c r="AE20" s="1"/>
  <c r="AS20"/>
  <c r="AC20"/>
  <c r="AL20"/>
  <c r="T20"/>
  <c r="AG20"/>
  <c r="AR20"/>
  <c r="AP20"/>
  <c r="Z20"/>
  <c r="AV19"/>
  <c r="AQ20"/>
  <c r="AT19"/>
  <c r="AB19"/>
  <c r="AB20" s="1"/>
  <c r="AA20"/>
  <c r="W20"/>
  <c r="B21"/>
  <c r="P15" i="25"/>
  <c r="AA21" i="18"/>
  <c r="F18" i="23"/>
  <c r="G16" i="25"/>
  <c r="E16"/>
  <c r="D16"/>
  <c r="F22" i="18"/>
  <c r="AD21"/>
  <c r="Z17" i="23"/>
  <c r="X15" i="25"/>
  <c r="AQ21" i="18"/>
  <c r="AG21"/>
  <c r="T21"/>
  <c r="D18" i="23"/>
  <c r="AL17"/>
  <c r="L16" i="25"/>
  <c r="I16"/>
  <c r="AC17" i="23"/>
  <c r="H22" i="18"/>
  <c r="T17" i="23"/>
  <c r="AP15" i="25"/>
  <c r="E22" i="18"/>
  <c r="N18" i="23"/>
  <c r="K16" i="25"/>
  <c r="AP21" i="18"/>
  <c r="X17" i="23"/>
  <c r="AS21" i="18"/>
  <c r="AM15" i="25"/>
  <c r="AS17" i="23"/>
  <c r="R21" i="18"/>
  <c r="W17" i="23"/>
  <c r="Z21" i="18"/>
  <c r="R22"/>
  <c r="AR21"/>
  <c r="AG15" i="25"/>
  <c r="U15"/>
  <c r="R18" i="23"/>
  <c r="AR17"/>
  <c r="L18"/>
  <c r="AM17"/>
  <c r="M18"/>
  <c r="D21" i="18"/>
  <c r="C19" i="25"/>
  <c r="R15"/>
  <c r="W21" i="18"/>
  <c r="N22"/>
  <c r="F16" i="25"/>
  <c r="Q21" i="18"/>
  <c r="T15" i="25"/>
  <c r="K22" i="18"/>
  <c r="AA17" i="23"/>
  <c r="P21" i="18"/>
  <c r="L22"/>
  <c r="R16" i="25"/>
  <c r="AD17" i="23"/>
  <c r="AF17"/>
  <c r="AP17"/>
  <c r="O22" i="18"/>
  <c r="Q15" i="25"/>
  <c r="Z15"/>
  <c r="U17" i="23"/>
  <c r="D17"/>
  <c r="P17"/>
  <c r="D15" i="25"/>
  <c r="AU15"/>
  <c r="AQ15"/>
  <c r="M16"/>
  <c r="H16"/>
  <c r="J22" i="18"/>
  <c r="W15" i="25"/>
  <c r="R17" i="23"/>
  <c r="N16" i="25"/>
  <c r="AC21" i="18"/>
  <c r="M22"/>
  <c r="AC15" i="25"/>
  <c r="E18" i="23"/>
  <c r="H18"/>
  <c r="AL15" i="25"/>
  <c r="AL21" i="18"/>
  <c r="AD15" i="25"/>
  <c r="G22" i="18"/>
  <c r="I18" i="23"/>
  <c r="J18"/>
  <c r="AG17"/>
  <c r="AQ17"/>
  <c r="AJ15" i="25"/>
  <c r="I22" i="18"/>
  <c r="O16" i="25"/>
  <c r="AU21" i="18"/>
  <c r="AA15" i="25"/>
  <c r="AS15"/>
  <c r="AF21" i="18"/>
  <c r="G18" i="23"/>
  <c r="D22" i="18"/>
  <c r="K18" i="23"/>
  <c r="O18"/>
  <c r="J16" i="25"/>
  <c r="AR15"/>
  <c r="AU17" i="23"/>
  <c r="AI15" i="25"/>
  <c r="Q17" i="23"/>
  <c r="AF15" i="25"/>
  <c r="C21" i="23"/>
  <c r="AQ16" i="25" l="1"/>
  <c r="AP16"/>
  <c r="AT15"/>
  <c r="AT16" s="1"/>
  <c r="AH15"/>
  <c r="AH16" s="1"/>
  <c r="AF16"/>
  <c r="AK15"/>
  <c r="AK16" s="1"/>
  <c r="AI16"/>
  <c r="AE15"/>
  <c r="AE16" s="1"/>
  <c r="AC16"/>
  <c r="AS16"/>
  <c r="AA16"/>
  <c r="AD16"/>
  <c r="V15"/>
  <c r="T16"/>
  <c r="AJ16"/>
  <c r="AV15"/>
  <c r="AG16"/>
  <c r="AM16"/>
  <c r="AR16"/>
  <c r="Y15"/>
  <c r="Y16" s="1"/>
  <c r="W16"/>
  <c r="Z16"/>
  <c r="AB15"/>
  <c r="AB16" s="1"/>
  <c r="X16"/>
  <c r="U16"/>
  <c r="AN15"/>
  <c r="AN16" s="1"/>
  <c r="AL16"/>
  <c r="AO13"/>
  <c r="AO14" s="1"/>
  <c r="AW13" s="1"/>
  <c r="V14"/>
  <c r="A20"/>
  <c r="A21" s="1"/>
  <c r="B19"/>
  <c r="AE17" i="23"/>
  <c r="AE18" s="1"/>
  <c r="AC18"/>
  <c r="U18"/>
  <c r="AD18"/>
  <c r="Y17"/>
  <c r="Y18" s="1"/>
  <c r="W18"/>
  <c r="AM18"/>
  <c r="AR18"/>
  <c r="Z18"/>
  <c r="AB17"/>
  <c r="AB18" s="1"/>
  <c r="X18"/>
  <c r="AS18"/>
  <c r="AA18"/>
  <c r="AQ18"/>
  <c r="AH17"/>
  <c r="AH18" s="1"/>
  <c r="AF18"/>
  <c r="AP18"/>
  <c r="AT17"/>
  <c r="AT18" s="1"/>
  <c r="AG18"/>
  <c r="AN17"/>
  <c r="AN18" s="1"/>
  <c r="AL18"/>
  <c r="AV17"/>
  <c r="V17"/>
  <c r="T18"/>
  <c r="A22"/>
  <c r="A23" s="1"/>
  <c r="B21"/>
  <c r="AO15"/>
  <c r="AO16" s="1"/>
  <c r="AW15" s="1"/>
  <c r="V16"/>
  <c r="B23" i="18"/>
  <c r="T22"/>
  <c r="AR22"/>
  <c r="AF22"/>
  <c r="AV21"/>
  <c r="Z22"/>
  <c r="AP22"/>
  <c r="AS22"/>
  <c r="AL22"/>
  <c r="AH21"/>
  <c r="AH22" s="1"/>
  <c r="AC22"/>
  <c r="AB21"/>
  <c r="AB22" s="1"/>
  <c r="AG22"/>
  <c r="W22"/>
  <c r="AE21"/>
  <c r="AE22" s="1"/>
  <c r="AD22"/>
  <c r="AQ22"/>
  <c r="AA22"/>
  <c r="AT21"/>
  <c r="AC17" i="25"/>
  <c r="J18"/>
  <c r="AF23" i="18"/>
  <c r="AM19" i="23"/>
  <c r="U19"/>
  <c r="W23" i="18"/>
  <c r="AP23"/>
  <c r="J20" i="23"/>
  <c r="W17" i="25"/>
  <c r="AR17"/>
  <c r="T17"/>
  <c r="E24" i="18"/>
  <c r="AL17" i="25"/>
  <c r="G18"/>
  <c r="AD23" i="18"/>
  <c r="R17" i="25"/>
  <c r="AI17"/>
  <c r="D19" i="23"/>
  <c r="AC23" i="18"/>
  <c r="I18" i="25"/>
  <c r="L18"/>
  <c r="R20" i="23"/>
  <c r="AD19"/>
  <c r="R18" i="25"/>
  <c r="AL23" i="18"/>
  <c r="R24"/>
  <c r="M24"/>
  <c r="P19" i="23"/>
  <c r="AQ19"/>
  <c r="AQ17" i="25"/>
  <c r="W19" i="23"/>
  <c r="I24" i="18"/>
  <c r="O18" i="25"/>
  <c r="U17"/>
  <c r="D20" i="23"/>
  <c r="E18" i="25"/>
  <c r="AL19" i="23"/>
  <c r="T19"/>
  <c r="AU23" i="18"/>
  <c r="AR23"/>
  <c r="M18" i="25"/>
  <c r="AU19" i="23"/>
  <c r="P17" i="25"/>
  <c r="I20" i="23"/>
  <c r="D18" i="25"/>
  <c r="AG23" i="18"/>
  <c r="K24"/>
  <c r="AU17" i="25"/>
  <c r="K18"/>
  <c r="D17"/>
  <c r="AF17"/>
  <c r="R19" i="23"/>
  <c r="AA19"/>
  <c r="AC19"/>
  <c r="Q19"/>
  <c r="G20"/>
  <c r="AG17" i="25"/>
  <c r="J24" i="18"/>
  <c r="Q23"/>
  <c r="AS19" i="23"/>
  <c r="D23" i="18"/>
  <c r="G24"/>
  <c r="H20" i="23"/>
  <c r="C21" i="25"/>
  <c r="AP19" i="23"/>
  <c r="M20"/>
  <c r="T23" i="18"/>
  <c r="Z17" i="25"/>
  <c r="H18"/>
  <c r="O20" i="23"/>
  <c r="N24" i="18"/>
  <c r="AQ23"/>
  <c r="AD17" i="25"/>
  <c r="H24" i="18"/>
  <c r="AS17" i="25"/>
  <c r="Z23" i="18"/>
  <c r="N18" i="25"/>
  <c r="AA23" i="18"/>
  <c r="D24"/>
  <c r="R23"/>
  <c r="X17" i="25"/>
  <c r="F24" i="18"/>
  <c r="AP17" i="25"/>
  <c r="AJ17"/>
  <c r="F20" i="23"/>
  <c r="AF19"/>
  <c r="N20"/>
  <c r="AS23" i="18"/>
  <c r="AM17" i="25"/>
  <c r="AG19" i="23"/>
  <c r="K20"/>
  <c r="AA17" i="25"/>
  <c r="AR19" i="23"/>
  <c r="Q17" i="25"/>
  <c r="X19" i="23"/>
  <c r="L24" i="18"/>
  <c r="L20" i="23"/>
  <c r="C23"/>
  <c r="F18" i="25"/>
  <c r="P23" i="18"/>
  <c r="E20" i="23"/>
  <c r="Z19"/>
  <c r="O24" i="18"/>
  <c r="AD18" i="25" l="1"/>
  <c r="AI18"/>
  <c r="AK17"/>
  <c r="AK18" s="1"/>
  <c r="AR18"/>
  <c r="Y17"/>
  <c r="Y18" s="1"/>
  <c r="W18"/>
  <c r="AM18"/>
  <c r="AF18"/>
  <c r="AH17"/>
  <c r="AH18" s="1"/>
  <c r="AN17"/>
  <c r="AN18" s="1"/>
  <c r="AL18"/>
  <c r="AA18"/>
  <c r="AQ18"/>
  <c r="U18"/>
  <c r="V17"/>
  <c r="T18"/>
  <c r="AJ18"/>
  <c r="AS18"/>
  <c r="AE17"/>
  <c r="AE18" s="1"/>
  <c r="AC18"/>
  <c r="AB17"/>
  <c r="AB18" s="1"/>
  <c r="Z18"/>
  <c r="AT17"/>
  <c r="AT18" s="1"/>
  <c r="AP18"/>
  <c r="AV17"/>
  <c r="AG18"/>
  <c r="X18"/>
  <c r="A22"/>
  <c r="A23" s="1"/>
  <c r="B21"/>
  <c r="V16"/>
  <c r="AO15"/>
  <c r="AO16" s="1"/>
  <c r="AW15" s="1"/>
  <c r="AV19" i="23"/>
  <c r="AM20"/>
  <c r="U20"/>
  <c r="AP20"/>
  <c r="AT19"/>
  <c r="AT20" s="1"/>
  <c r="AQ20"/>
  <c r="V19"/>
  <c r="T20"/>
  <c r="AD20"/>
  <c r="AF20"/>
  <c r="AH19"/>
  <c r="AH20" s="1"/>
  <c r="X20"/>
  <c r="AE19"/>
  <c r="AE20" s="1"/>
  <c r="AC20"/>
  <c r="AS20"/>
  <c r="AB19"/>
  <c r="AB20" s="1"/>
  <c r="Z20"/>
  <c r="AA20"/>
  <c r="W20"/>
  <c r="Y19"/>
  <c r="Y20" s="1"/>
  <c r="AR20"/>
  <c r="AG20"/>
  <c r="AN19"/>
  <c r="AN20" s="1"/>
  <c r="AL20"/>
  <c r="A24"/>
  <c r="A25" s="1"/>
  <c r="B23"/>
  <c r="AO17"/>
  <c r="AO18" s="1"/>
  <c r="AW17" s="1"/>
  <c r="V18"/>
  <c r="B25" i="18"/>
  <c r="AS24"/>
  <c r="AD24"/>
  <c r="AH23"/>
  <c r="AH24" s="1"/>
  <c r="AP24"/>
  <c r="AR24"/>
  <c r="AB23"/>
  <c r="AB24" s="1"/>
  <c r="AG24"/>
  <c r="T24"/>
  <c r="AC24"/>
  <c r="AQ24"/>
  <c r="AE23"/>
  <c r="AE24" s="1"/>
  <c r="W24"/>
  <c r="AF24"/>
  <c r="AT23"/>
  <c r="Z24"/>
  <c r="AV23"/>
  <c r="AA24"/>
  <c r="AL24"/>
  <c r="R19" i="25"/>
  <c r="G22" i="23"/>
  <c r="AR19" i="25"/>
  <c r="O22" i="23"/>
  <c r="H22"/>
  <c r="N22"/>
  <c r="D21"/>
  <c r="R20" i="25"/>
  <c r="U21" i="23"/>
  <c r="AD21"/>
  <c r="C25"/>
  <c r="R22"/>
  <c r="AP21"/>
  <c r="H20" i="25"/>
  <c r="R26" i="18"/>
  <c r="AG25"/>
  <c r="AU19" i="25"/>
  <c r="AS21" i="23"/>
  <c r="AG19" i="25"/>
  <c r="AP25" i="18"/>
  <c r="W21" i="23"/>
  <c r="G20" i="25"/>
  <c r="Q19"/>
  <c r="L22" i="23"/>
  <c r="AC21"/>
  <c r="AM19" i="25"/>
  <c r="W19"/>
  <c r="P21" i="23"/>
  <c r="W25" i="18"/>
  <c r="L20" i="25"/>
  <c r="T25" i="18"/>
  <c r="F20" i="25"/>
  <c r="X21" i="23"/>
  <c r="AF21"/>
  <c r="AG21"/>
  <c r="Z25" i="18"/>
  <c r="N20" i="25"/>
  <c r="AL25" i="18"/>
  <c r="E20" i="25"/>
  <c r="M22" i="23"/>
  <c r="J22"/>
  <c r="R25" i="18"/>
  <c r="Z21" i="23"/>
  <c r="F26" i="18"/>
  <c r="AQ19" i="25"/>
  <c r="AQ21" i="23"/>
  <c r="AS25" i="18"/>
  <c r="AA25"/>
  <c r="D26"/>
  <c r="J20" i="25"/>
  <c r="K20"/>
  <c r="AD25" i="18"/>
  <c r="M20" i="25"/>
  <c r="AC19"/>
  <c r="J26" i="18"/>
  <c r="AL21" i="23"/>
  <c r="K22"/>
  <c r="I26" i="18"/>
  <c r="M26"/>
  <c r="G26"/>
  <c r="I22" i="23"/>
  <c r="Q21"/>
  <c r="N26" i="18"/>
  <c r="AI19" i="25"/>
  <c r="AU21" i="23"/>
  <c r="AC25" i="18"/>
  <c r="E26"/>
  <c r="D22" i="23"/>
  <c r="T19" i="25"/>
  <c r="F22" i="23"/>
  <c r="K26" i="18"/>
  <c r="AS19" i="25"/>
  <c r="AF19"/>
  <c r="O26" i="18"/>
  <c r="D20" i="25"/>
  <c r="AU25" i="18"/>
  <c r="E22" i="23"/>
  <c r="AR21"/>
  <c r="D19" i="25"/>
  <c r="O20"/>
  <c r="Q25" i="18"/>
  <c r="L26"/>
  <c r="R21" i="23"/>
  <c r="P25" i="18"/>
  <c r="U19" i="25"/>
  <c r="T21" i="23"/>
  <c r="AP19" i="25"/>
  <c r="I20"/>
  <c r="Z19"/>
  <c r="D25" i="18"/>
  <c r="AM21" i="23"/>
  <c r="AA21"/>
  <c r="C23" i="25"/>
  <c r="H26" i="18"/>
  <c r="AD19" i="25"/>
  <c r="AA19"/>
  <c r="AR25" i="18"/>
  <c r="AF25"/>
  <c r="X19" i="25"/>
  <c r="P19"/>
  <c r="AQ25" i="18"/>
  <c r="AJ19" i="25"/>
  <c r="AL19"/>
  <c r="AA20" l="1"/>
  <c r="X20"/>
  <c r="AL20"/>
  <c r="AN19"/>
  <c r="AN20" s="1"/>
  <c r="AM20"/>
  <c r="AR20"/>
  <c r="AE19"/>
  <c r="AE20" s="1"/>
  <c r="AC20"/>
  <c r="AS20"/>
  <c r="W20"/>
  <c r="Y19"/>
  <c r="Y20" s="1"/>
  <c r="Z20"/>
  <c r="AB19"/>
  <c r="AB20" s="1"/>
  <c r="AP20"/>
  <c r="AT19"/>
  <c r="AT20" s="1"/>
  <c r="AH19"/>
  <c r="AH20" s="1"/>
  <c r="AF20"/>
  <c r="AV19"/>
  <c r="AG20"/>
  <c r="AK19"/>
  <c r="AK20" s="1"/>
  <c r="AI20"/>
  <c r="AD20"/>
  <c r="T20"/>
  <c r="V19"/>
  <c r="AJ20"/>
  <c r="U20"/>
  <c r="AQ20"/>
  <c r="A24"/>
  <c r="A25" s="1"/>
  <c r="B23"/>
  <c r="AO17"/>
  <c r="AO18" s="1"/>
  <c r="AW17" s="1"/>
  <c r="V18"/>
  <c r="AP22" i="23"/>
  <c r="AT21"/>
  <c r="AT22" s="1"/>
  <c r="AG22"/>
  <c r="AE21"/>
  <c r="AE22" s="1"/>
  <c r="AC22"/>
  <c r="AD22"/>
  <c r="Y21"/>
  <c r="Y22" s="1"/>
  <c r="W22"/>
  <c r="AM22"/>
  <c r="AR22"/>
  <c r="AA22"/>
  <c r="AQ22"/>
  <c r="AH21"/>
  <c r="AH22" s="1"/>
  <c r="AF22"/>
  <c r="Z22"/>
  <c r="AB21"/>
  <c r="AB22" s="1"/>
  <c r="X22"/>
  <c r="AS22"/>
  <c r="U22"/>
  <c r="AN21"/>
  <c r="AN22" s="1"/>
  <c r="AL22"/>
  <c r="AV21"/>
  <c r="V21"/>
  <c r="T22"/>
  <c r="A26"/>
  <c r="A27" s="1"/>
  <c r="B25"/>
  <c r="V20"/>
  <c r="AO19"/>
  <c r="AO20" s="1"/>
  <c r="AW19" s="1"/>
  <c r="T26" i="18"/>
  <c r="AH25"/>
  <c r="AH26" s="1"/>
  <c r="AL26"/>
  <c r="AF26"/>
  <c r="AG26"/>
  <c r="AP26"/>
  <c r="AD26"/>
  <c r="AR26"/>
  <c r="AC26"/>
  <c r="Z26"/>
  <c r="AS26"/>
  <c r="AE25"/>
  <c r="AE26" s="1"/>
  <c r="AV25"/>
  <c r="W26"/>
  <c r="AB25"/>
  <c r="AB26" s="1"/>
  <c r="AQ26"/>
  <c r="AA26"/>
  <c r="AT25"/>
  <c r="B27"/>
  <c r="AD21" i="25"/>
  <c r="AG23" i="23"/>
  <c r="AF27" i="18"/>
  <c r="F24" i="23"/>
  <c r="AL27" i="18"/>
  <c r="AD23" i="23"/>
  <c r="K22" i="25"/>
  <c r="AA21"/>
  <c r="AJ21"/>
  <c r="AA27" i="18"/>
  <c r="D27"/>
  <c r="P23" i="23"/>
  <c r="W27" i="18"/>
  <c r="G22" i="25"/>
  <c r="AC27" i="18"/>
  <c r="L22" i="25"/>
  <c r="C27" i="23"/>
  <c r="AQ23"/>
  <c r="D28" i="18"/>
  <c r="AG27"/>
  <c r="Z21" i="25"/>
  <c r="M28" i="18"/>
  <c r="X23" i="23"/>
  <c r="AU27" i="18"/>
  <c r="O24" i="23"/>
  <c r="AU21" i="25"/>
  <c r="AS23" i="23"/>
  <c r="AL21" i="25"/>
  <c r="D23" i="23"/>
  <c r="O28" i="18"/>
  <c r="AC23" i="23"/>
  <c r="AQ21" i="25"/>
  <c r="I24" i="23"/>
  <c r="AS21" i="25"/>
  <c r="AI21"/>
  <c r="AF21"/>
  <c r="AU23" i="23"/>
  <c r="K28" i="18"/>
  <c r="P21" i="25"/>
  <c r="N22"/>
  <c r="E28" i="18"/>
  <c r="R27"/>
  <c r="AM21" i="25"/>
  <c r="U21"/>
  <c r="U23" i="23"/>
  <c r="G28" i="18"/>
  <c r="M22" i="25"/>
  <c r="N24" i="23"/>
  <c r="F28" i="18"/>
  <c r="H24" i="23"/>
  <c r="L24"/>
  <c r="AM23"/>
  <c r="AG21" i="25"/>
  <c r="AR27" i="18"/>
  <c r="H28"/>
  <c r="E24" i="23"/>
  <c r="AP27" i="18"/>
  <c r="W23" i="23"/>
  <c r="AA23"/>
  <c r="J28" i="18"/>
  <c r="K24" i="23"/>
  <c r="Z27" i="18"/>
  <c r="I22" i="25"/>
  <c r="R28" i="18"/>
  <c r="W21" i="25"/>
  <c r="D21"/>
  <c r="Z23" i="23"/>
  <c r="AC21" i="25"/>
  <c r="R21"/>
  <c r="P27" i="18"/>
  <c r="G24" i="23"/>
  <c r="X21" i="25"/>
  <c r="J22"/>
  <c r="AQ27" i="18"/>
  <c r="AR23" i="23"/>
  <c r="D22" i="25"/>
  <c r="AR21"/>
  <c r="AP23" i="23"/>
  <c r="R22" i="25"/>
  <c r="AD27" i="18"/>
  <c r="I28"/>
  <c r="R24" i="23"/>
  <c r="AF23"/>
  <c r="AS27" i="18"/>
  <c r="O22" i="25"/>
  <c r="F22"/>
  <c r="Q23" i="23"/>
  <c r="C25" i="25"/>
  <c r="M24" i="23"/>
  <c r="T27" i="18"/>
  <c r="H22" i="25"/>
  <c r="Q27" i="18"/>
  <c r="Q21" i="25"/>
  <c r="R23" i="23"/>
  <c r="AP21" i="25"/>
  <c r="T23" i="23"/>
  <c r="N28" i="18"/>
  <c r="E22" i="25"/>
  <c r="L28" i="18"/>
  <c r="AL23" i="23"/>
  <c r="J24"/>
  <c r="T21" i="25"/>
  <c r="D24" i="23"/>
  <c r="AL22" i="25" l="1"/>
  <c r="AN21"/>
  <c r="AN22" s="1"/>
  <c r="AC22"/>
  <c r="AE21"/>
  <c r="AE22" s="1"/>
  <c r="AV21"/>
  <c r="T22"/>
  <c r="V21"/>
  <c r="AJ22"/>
  <c r="Z22"/>
  <c r="AB21"/>
  <c r="AB22" s="1"/>
  <c r="AP22"/>
  <c r="AT21"/>
  <c r="AT22" s="1"/>
  <c r="AK21"/>
  <c r="AK22" s="1"/>
  <c r="AI22"/>
  <c r="U22"/>
  <c r="X22"/>
  <c r="AD22"/>
  <c r="Y21"/>
  <c r="Y22" s="1"/>
  <c r="W22"/>
  <c r="AM22"/>
  <c r="AG22"/>
  <c r="AR22"/>
  <c r="AA22"/>
  <c r="AQ22"/>
  <c r="AS22"/>
  <c r="AH21"/>
  <c r="AH22" s="1"/>
  <c r="AF22"/>
  <c r="A26"/>
  <c r="A27" s="1"/>
  <c r="B25"/>
  <c r="V20"/>
  <c r="AO19"/>
  <c r="AO20" s="1"/>
  <c r="AW19" s="1"/>
  <c r="AM24" i="23"/>
  <c r="X24"/>
  <c r="AS24"/>
  <c r="AR24"/>
  <c r="AG24"/>
  <c r="AL24"/>
  <c r="AN23"/>
  <c r="AN24" s="1"/>
  <c r="AV23"/>
  <c r="AA24"/>
  <c r="AH23"/>
  <c r="AH24" s="1"/>
  <c r="AF24"/>
  <c r="U24"/>
  <c r="Z24"/>
  <c r="AB23"/>
  <c r="AB24" s="1"/>
  <c r="AT23"/>
  <c r="AT24" s="1"/>
  <c r="AP24"/>
  <c r="AC24"/>
  <c r="AE23"/>
  <c r="AE24" s="1"/>
  <c r="Y23"/>
  <c r="Y24" s="1"/>
  <c r="W24"/>
  <c r="AQ24"/>
  <c r="T24"/>
  <c r="V23"/>
  <c r="AD24"/>
  <c r="A28"/>
  <c r="A29" s="1"/>
  <c r="B27"/>
  <c r="AO21"/>
  <c r="AO22" s="1"/>
  <c r="AW21" s="1"/>
  <c r="V22"/>
  <c r="Z28" i="18"/>
  <c r="AT27"/>
  <c r="AA28"/>
  <c r="AD28"/>
  <c r="AR28"/>
  <c r="AQ28"/>
  <c r="AE27"/>
  <c r="AE28" s="1"/>
  <c r="AS28"/>
  <c r="AL28"/>
  <c r="AF28"/>
  <c r="AG28"/>
  <c r="AH27"/>
  <c r="AH28" s="1"/>
  <c r="AC28"/>
  <c r="W28"/>
  <c r="T28"/>
  <c r="AB27"/>
  <c r="AB28" s="1"/>
  <c r="AP28"/>
  <c r="AV27"/>
  <c r="B29"/>
  <c r="H30"/>
  <c r="L26" i="23"/>
  <c r="N26"/>
  <c r="AQ29" i="18"/>
  <c r="AF25" i="23"/>
  <c r="AA25"/>
  <c r="Z23" i="25"/>
  <c r="AP29" i="18"/>
  <c r="D30"/>
  <c r="Z29"/>
  <c r="AG23" i="25"/>
  <c r="AR29" i="18"/>
  <c r="Q29"/>
  <c r="R29"/>
  <c r="W23" i="25"/>
  <c r="AP23"/>
  <c r="C29" i="23"/>
  <c r="D26"/>
  <c r="J24" i="25"/>
  <c r="R24"/>
  <c r="N24"/>
  <c r="AD23"/>
  <c r="AG29" i="18"/>
  <c r="U25" i="23"/>
  <c r="J26"/>
  <c r="G30" i="18"/>
  <c r="T25" i="23"/>
  <c r="AG25"/>
  <c r="I24" i="25"/>
  <c r="AS25" i="23"/>
  <c r="AR23" i="25"/>
  <c r="W29" i="18"/>
  <c r="J30"/>
  <c r="N30"/>
  <c r="Q23" i="25"/>
  <c r="O24"/>
  <c r="K30" i="18"/>
  <c r="R30"/>
  <c r="F24" i="25"/>
  <c r="O30" i="18"/>
  <c r="G24" i="25"/>
  <c r="W25" i="23"/>
  <c r="M24" i="25"/>
  <c r="H26" i="23"/>
  <c r="AM25"/>
  <c r="C27" i="25"/>
  <c r="AS29" i="18"/>
  <c r="R25" i="23"/>
  <c r="T29" i="18"/>
  <c r="X25" i="23"/>
  <c r="F26"/>
  <c r="AR25"/>
  <c r="AD29" i="18"/>
  <c r="AC29"/>
  <c r="D24" i="25"/>
  <c r="M26" i="23"/>
  <c r="AM23" i="25"/>
  <c r="K26" i="23"/>
  <c r="Z25"/>
  <c r="K24" i="25"/>
  <c r="T23"/>
  <c r="AQ25" i="23"/>
  <c r="I26"/>
  <c r="AU23" i="25"/>
  <c r="X23"/>
  <c r="P29" i="18"/>
  <c r="AL25" i="23"/>
  <c r="AJ23" i="25"/>
  <c r="E24"/>
  <c r="AC23"/>
  <c r="AD25" i="23"/>
  <c r="AQ23" i="25"/>
  <c r="U23"/>
  <c r="E26" i="23"/>
  <c r="AC25"/>
  <c r="AF29" i="18"/>
  <c r="R26" i="23"/>
  <c r="AL29" i="18"/>
  <c r="D25" i="23"/>
  <c r="F30" i="18"/>
  <c r="H24" i="25"/>
  <c r="I30" i="18"/>
  <c r="AA23" i="25"/>
  <c r="AU29" i="18"/>
  <c r="AP25" i="23"/>
  <c r="O26"/>
  <c r="P25"/>
  <c r="AU25"/>
  <c r="L30" i="18"/>
  <c r="AL23" i="25"/>
  <c r="AS23"/>
  <c r="P23"/>
  <c r="AI23"/>
  <c r="E30" i="18"/>
  <c r="D23" i="25"/>
  <c r="D29" i="18"/>
  <c r="L24" i="25"/>
  <c r="G26" i="23"/>
  <c r="M30" i="18"/>
  <c r="Q25" i="23"/>
  <c r="R23" i="25"/>
  <c r="AF23"/>
  <c r="AA29" i="18"/>
  <c r="AI24" i="25" l="1"/>
  <c r="AK23"/>
  <c r="AK24" s="1"/>
  <c r="AM24"/>
  <c r="V23"/>
  <c r="T24"/>
  <c r="AP24"/>
  <c r="AT23"/>
  <c r="AT24" s="1"/>
  <c r="AQ24"/>
  <c r="AS24"/>
  <c r="AV23"/>
  <c r="X24"/>
  <c r="AD24"/>
  <c r="AJ24"/>
  <c r="Z24"/>
  <c r="AB23"/>
  <c r="AB24" s="1"/>
  <c r="U24"/>
  <c r="Y23"/>
  <c r="Y24" s="1"/>
  <c r="W24"/>
  <c r="AR24"/>
  <c r="AA24"/>
  <c r="AG24"/>
  <c r="AE23"/>
  <c r="AE24" s="1"/>
  <c r="AC24"/>
  <c r="AH23"/>
  <c r="AH24" s="1"/>
  <c r="AF24"/>
  <c r="AL24"/>
  <c r="AN23"/>
  <c r="AN24" s="1"/>
  <c r="A28"/>
  <c r="A29" s="1"/>
  <c r="B27"/>
  <c r="V22"/>
  <c r="AO21"/>
  <c r="AO22" s="1"/>
  <c r="AW21" s="1"/>
  <c r="Z26" i="23"/>
  <c r="AB25"/>
  <c r="AB26" s="1"/>
  <c r="U26"/>
  <c r="AD26"/>
  <c r="W26"/>
  <c r="Y25"/>
  <c r="Y26" s="1"/>
  <c r="AM26"/>
  <c r="AR26"/>
  <c r="AP26"/>
  <c r="AT25"/>
  <c r="AT26" s="1"/>
  <c r="X26"/>
  <c r="AE25"/>
  <c r="AE26" s="1"/>
  <c r="AC26"/>
  <c r="AA26"/>
  <c r="AQ26"/>
  <c r="AH25"/>
  <c r="AH26" s="1"/>
  <c r="AF26"/>
  <c r="AG26"/>
  <c r="AS26"/>
  <c r="AL26"/>
  <c r="AN25"/>
  <c r="AN26" s="1"/>
  <c r="AV25"/>
  <c r="V25"/>
  <c r="T26"/>
  <c r="A30"/>
  <c r="A31" s="1"/>
  <c r="B29"/>
  <c r="V24"/>
  <c r="AO23"/>
  <c r="AO24" s="1"/>
  <c r="AW23" s="1"/>
  <c r="B31" i="18"/>
  <c r="AH29"/>
  <c r="AH30" s="1"/>
  <c r="T30"/>
  <c r="AR30"/>
  <c r="AP30"/>
  <c r="AD30"/>
  <c r="AF30"/>
  <c r="AC30"/>
  <c r="AS30"/>
  <c r="AE29"/>
  <c r="AE30" s="1"/>
  <c r="Z30"/>
  <c r="AG30"/>
  <c r="AL30"/>
  <c r="W30"/>
  <c r="AB29"/>
  <c r="AB30" s="1"/>
  <c r="AQ30"/>
  <c r="AA30"/>
  <c r="AV29"/>
  <c r="AT29"/>
  <c r="W25" i="25"/>
  <c r="H26"/>
  <c r="P31" i="18"/>
  <c r="E28" i="23"/>
  <c r="AD25" i="25"/>
  <c r="G26"/>
  <c r="R28" i="23"/>
  <c r="K28"/>
  <c r="X25" i="25"/>
  <c r="C31" i="23"/>
  <c r="AU25" i="25"/>
  <c r="J26"/>
  <c r="I28" i="23"/>
  <c r="AP25" i="25"/>
  <c r="AU31" i="18"/>
  <c r="AC27" i="23"/>
  <c r="R26" i="25"/>
  <c r="R27" i="23"/>
  <c r="AL25" i="25"/>
  <c r="L32" i="18"/>
  <c r="Z27" i="23"/>
  <c r="AL31" i="18"/>
  <c r="T25" i="25"/>
  <c r="D25"/>
  <c r="AR25"/>
  <c r="U27" i="23"/>
  <c r="T27"/>
  <c r="D31" i="18"/>
  <c r="K32"/>
  <c r="AQ27" i="23"/>
  <c r="W31" i="18"/>
  <c r="W27" i="23"/>
  <c r="AL27"/>
  <c r="AM27"/>
  <c r="D28"/>
  <c r="N26" i="25"/>
  <c r="Q25"/>
  <c r="G28" i="23"/>
  <c r="AA31" i="18"/>
  <c r="AG27" i="23"/>
  <c r="AG25" i="25"/>
  <c r="D26"/>
  <c r="H32" i="18"/>
  <c r="J28" i="23"/>
  <c r="H28"/>
  <c r="X27"/>
  <c r="AQ31" i="18"/>
  <c r="D32"/>
  <c r="P25" i="25"/>
  <c r="AR27" i="23"/>
  <c r="AS31" i="18"/>
  <c r="G32"/>
  <c r="K26" i="25"/>
  <c r="M32" i="18"/>
  <c r="AJ25" i="25"/>
  <c r="AQ25"/>
  <c r="L26"/>
  <c r="O26"/>
  <c r="AF31" i="18"/>
  <c r="R32"/>
  <c r="M28" i="23"/>
  <c r="F26" i="25"/>
  <c r="R25"/>
  <c r="J32" i="18"/>
  <c r="L28" i="23"/>
  <c r="AC31" i="18"/>
  <c r="N32"/>
  <c r="M26" i="25"/>
  <c r="C29"/>
  <c r="Z25"/>
  <c r="AR31" i="18"/>
  <c r="AF25" i="25"/>
  <c r="AF27" i="23"/>
  <c r="AI25" i="25"/>
  <c r="AP31" i="18"/>
  <c r="AC25" i="25"/>
  <c r="AD31" i="18"/>
  <c r="Z31"/>
  <c r="O28" i="23"/>
  <c r="Q31" i="18"/>
  <c r="R31"/>
  <c r="AD27" i="23"/>
  <c r="F28"/>
  <c r="U25" i="25"/>
  <c r="O32" i="18"/>
  <c r="AA27" i="23"/>
  <c r="E26" i="25"/>
  <c r="Q27" i="23"/>
  <c r="I26" i="25"/>
  <c r="AG31" i="18"/>
  <c r="I32"/>
  <c r="D27" i="23"/>
  <c r="AA25" i="25"/>
  <c r="F32" i="18"/>
  <c r="AU27" i="23"/>
  <c r="AS25" i="25"/>
  <c r="AP27" i="23"/>
  <c r="AM25" i="25"/>
  <c r="E32" i="18"/>
  <c r="P27" i="23"/>
  <c r="T31" i="18"/>
  <c r="AS27" i="23"/>
  <c r="N28"/>
  <c r="U26" i="25" l="1"/>
  <c r="W26"/>
  <c r="Y25"/>
  <c r="Y26" s="1"/>
  <c r="AN25"/>
  <c r="AN26" s="1"/>
  <c r="AL26"/>
  <c r="AR26"/>
  <c r="AC26"/>
  <c r="AE25"/>
  <c r="AE26" s="1"/>
  <c r="Z26"/>
  <c r="AB25"/>
  <c r="AB26" s="1"/>
  <c r="AP26"/>
  <c r="AT25"/>
  <c r="AT26" s="1"/>
  <c r="AQ26"/>
  <c r="AH25"/>
  <c r="AH26" s="1"/>
  <c r="AF26"/>
  <c r="AA26"/>
  <c r="AI26"/>
  <c r="AK25"/>
  <c r="AK26" s="1"/>
  <c r="AM26"/>
  <c r="AG26"/>
  <c r="AD26"/>
  <c r="AV25"/>
  <c r="T26"/>
  <c r="V25"/>
  <c r="AJ26"/>
  <c r="AS26"/>
  <c r="X26"/>
  <c r="A30"/>
  <c r="A31" s="1"/>
  <c r="B29"/>
  <c r="AO23"/>
  <c r="AO24" s="1"/>
  <c r="AW23" s="1"/>
  <c r="V24"/>
  <c r="AR28" i="23"/>
  <c r="AN27"/>
  <c r="AN28" s="1"/>
  <c r="AL28"/>
  <c r="W28"/>
  <c r="Y27"/>
  <c r="Y28" s="1"/>
  <c r="AH27"/>
  <c r="AH28" s="1"/>
  <c r="AF28"/>
  <c r="U28"/>
  <c r="Z28"/>
  <c r="AB27"/>
  <c r="AB28" s="1"/>
  <c r="AP28"/>
  <c r="AT27"/>
  <c r="AT28" s="1"/>
  <c r="AQ28"/>
  <c r="AM28"/>
  <c r="AV27"/>
  <c r="V27"/>
  <c r="T28"/>
  <c r="AD28"/>
  <c r="AG28"/>
  <c r="AA28"/>
  <c r="X28"/>
  <c r="AC28"/>
  <c r="AE27"/>
  <c r="AE28" s="1"/>
  <c r="AS28"/>
  <c r="A32"/>
  <c r="A33" s="1"/>
  <c r="B31"/>
  <c r="V26"/>
  <c r="AO25"/>
  <c r="AO26" s="1"/>
  <c r="AW25" s="1"/>
  <c r="AP32" i="18"/>
  <c r="AC32"/>
  <c r="W32"/>
  <c r="AB31"/>
  <c r="AB32" s="1"/>
  <c r="AS32"/>
  <c r="AG32"/>
  <c r="T32"/>
  <c r="Z32"/>
  <c r="AA32"/>
  <c r="AH31"/>
  <c r="AH32" s="1"/>
  <c r="AR32"/>
  <c r="AV31"/>
  <c r="AF32"/>
  <c r="AT31"/>
  <c r="AD32"/>
  <c r="AE31"/>
  <c r="AE32" s="1"/>
  <c r="AQ32"/>
  <c r="AL32"/>
  <c r="B33"/>
  <c r="H28" i="25"/>
  <c r="M34" i="18"/>
  <c r="O30" i="23"/>
  <c r="K30"/>
  <c r="AQ27" i="25"/>
  <c r="J30" i="23"/>
  <c r="T33" i="18"/>
  <c r="L28" i="25"/>
  <c r="W29" i="23"/>
  <c r="R28" i="25"/>
  <c r="D30" i="23"/>
  <c r="W27" i="25"/>
  <c r="R29" i="23"/>
  <c r="E34" i="18"/>
  <c r="L30" i="23"/>
  <c r="R30"/>
  <c r="AA29"/>
  <c r="M30"/>
  <c r="AQ29"/>
  <c r="N34" i="18"/>
  <c r="F30" i="23"/>
  <c r="AQ33" i="18"/>
  <c r="N30" i="23"/>
  <c r="AG29"/>
  <c r="AF29"/>
  <c r="Z27" i="25"/>
  <c r="AD33" i="18"/>
  <c r="R27" i="25"/>
  <c r="O28"/>
  <c r="AF27"/>
  <c r="AL33" i="18"/>
  <c r="AU27" i="25"/>
  <c r="AP27"/>
  <c r="K28"/>
  <c r="N28"/>
  <c r="AS33" i="18"/>
  <c r="D33"/>
  <c r="AC33"/>
  <c r="AR27" i="25"/>
  <c r="Q27"/>
  <c r="AL29" i="23"/>
  <c r="O34" i="18"/>
  <c r="AD27" i="25"/>
  <c r="Q33" i="18"/>
  <c r="R34"/>
  <c r="AU33"/>
  <c r="Z33"/>
  <c r="M28" i="25"/>
  <c r="E30" i="23"/>
  <c r="G34" i="18"/>
  <c r="T27" i="25"/>
  <c r="L34" i="18"/>
  <c r="AG27" i="25"/>
  <c r="AD29" i="23"/>
  <c r="W33" i="18"/>
  <c r="D29" i="23"/>
  <c r="AS29"/>
  <c r="U27" i="25"/>
  <c r="AA27"/>
  <c r="Q29" i="23"/>
  <c r="I34" i="18"/>
  <c r="P33"/>
  <c r="I30" i="23"/>
  <c r="U29"/>
  <c r="R33" i="18"/>
  <c r="AP29" i="23"/>
  <c r="F28" i="25"/>
  <c r="AI27"/>
  <c r="Z29" i="23"/>
  <c r="C33"/>
  <c r="J28" i="25"/>
  <c r="AP33" i="18"/>
  <c r="J34"/>
  <c r="AC27" i="25"/>
  <c r="E28"/>
  <c r="AM29" i="23"/>
  <c r="AF33" i="18"/>
  <c r="P27" i="25"/>
  <c r="AC29" i="23"/>
  <c r="X27" i="25"/>
  <c r="T29" i="23"/>
  <c r="G30"/>
  <c r="H30"/>
  <c r="AJ27" i="25"/>
  <c r="AM27"/>
  <c r="K34" i="18"/>
  <c r="AG33"/>
  <c r="D34"/>
  <c r="AU29" i="23"/>
  <c r="F34" i="18"/>
  <c r="D27" i="25"/>
  <c r="P29" i="23"/>
  <c r="G28" i="25"/>
  <c r="AL27"/>
  <c r="AR33" i="18"/>
  <c r="AS27" i="25"/>
  <c r="I28"/>
  <c r="D28"/>
  <c r="AA33" i="18"/>
  <c r="X29" i="23"/>
  <c r="H34" i="18"/>
  <c r="AR29" i="23"/>
  <c r="C31" i="25"/>
  <c r="AA28" l="1"/>
  <c r="AF28"/>
  <c r="AH27"/>
  <c r="AH28" s="1"/>
  <c r="U28"/>
  <c r="AB27"/>
  <c r="AB28" s="1"/>
  <c r="Z28"/>
  <c r="AP28"/>
  <c r="AT27"/>
  <c r="AT28" s="1"/>
  <c r="AI28"/>
  <c r="AK27"/>
  <c r="AK28" s="1"/>
  <c r="AV27"/>
  <c r="AQ28"/>
  <c r="V27"/>
  <c r="T28"/>
  <c r="AJ28"/>
  <c r="AD28"/>
  <c r="W28"/>
  <c r="Y27"/>
  <c r="Y28" s="1"/>
  <c r="X28"/>
  <c r="AE27"/>
  <c r="AE28" s="1"/>
  <c r="AC28"/>
  <c r="AS28"/>
  <c r="AM28"/>
  <c r="AR28"/>
  <c r="AG28"/>
  <c r="AN27"/>
  <c r="AN28" s="1"/>
  <c r="AL28"/>
  <c r="AO25"/>
  <c r="AO26" s="1"/>
  <c r="AW25" s="1"/>
  <c r="V26"/>
  <c r="A32"/>
  <c r="A33" s="1"/>
  <c r="B31"/>
  <c r="AL30" i="23"/>
  <c r="AN29"/>
  <c r="AN30" s="1"/>
  <c r="AV29"/>
  <c r="AS30"/>
  <c r="Z30"/>
  <c r="AB29"/>
  <c r="AB30" s="1"/>
  <c r="AP30"/>
  <c r="AT29"/>
  <c r="AT30" s="1"/>
  <c r="X30"/>
  <c r="AC30"/>
  <c r="AE29"/>
  <c r="AE30" s="1"/>
  <c r="T30"/>
  <c r="V29"/>
  <c r="U30"/>
  <c r="AD30"/>
  <c r="W30"/>
  <c r="Y29"/>
  <c r="Y30" s="1"/>
  <c r="AM30"/>
  <c r="AR30"/>
  <c r="AG30"/>
  <c r="AA30"/>
  <c r="AQ30"/>
  <c r="AH29"/>
  <c r="AH30" s="1"/>
  <c r="AF30"/>
  <c r="V28"/>
  <c r="AO27"/>
  <c r="AO28" s="1"/>
  <c r="AW27" s="1"/>
  <c r="A34"/>
  <c r="A35" s="1"/>
  <c r="B33"/>
  <c r="B35" i="18"/>
  <c r="AS34"/>
  <c r="AR34"/>
  <c r="T34"/>
  <c r="Z34"/>
  <c r="W34"/>
  <c r="AB33"/>
  <c r="AB34" s="1"/>
  <c r="AC34"/>
  <c r="AL34"/>
  <c r="AP34"/>
  <c r="AV33"/>
  <c r="AA34"/>
  <c r="AE33"/>
  <c r="AE34" s="1"/>
  <c r="AG34"/>
  <c r="AH33"/>
  <c r="AH34" s="1"/>
  <c r="AD34"/>
  <c r="AQ34"/>
  <c r="AF34"/>
  <c r="AT33"/>
  <c r="AL29" i="25"/>
  <c r="D35" i="18"/>
  <c r="AA31" i="23"/>
  <c r="L32"/>
  <c r="N30" i="25"/>
  <c r="Q31" i="23"/>
  <c r="P31"/>
  <c r="AG31"/>
  <c r="M30" i="25"/>
  <c r="AQ31" i="23"/>
  <c r="AF31"/>
  <c r="D36" i="18"/>
  <c r="AQ29" i="25"/>
  <c r="L36" i="18"/>
  <c r="N36"/>
  <c r="AA35"/>
  <c r="AR31" i="23"/>
  <c r="AD31"/>
  <c r="H32"/>
  <c r="AD29" i="25"/>
  <c r="O30"/>
  <c r="D30"/>
  <c r="AU31" i="23"/>
  <c r="R29" i="25"/>
  <c r="Z31" i="23"/>
  <c r="I30" i="25"/>
  <c r="AR35" i="18"/>
  <c r="U29" i="25"/>
  <c r="AG35" i="18"/>
  <c r="AS29" i="25"/>
  <c r="T35" i="18"/>
  <c r="O32" i="23"/>
  <c r="AL35" i="18"/>
  <c r="AP31" i="23"/>
  <c r="N32"/>
  <c r="T29" i="25"/>
  <c r="M32" i="23"/>
  <c r="W31"/>
  <c r="J36" i="18"/>
  <c r="I32" i="23"/>
  <c r="AJ29" i="25"/>
  <c r="AC29"/>
  <c r="T31" i="23"/>
  <c r="L30" i="25"/>
  <c r="AF35" i="18"/>
  <c r="R30" i="25"/>
  <c r="AP29"/>
  <c r="R31" i="23"/>
  <c r="AC31"/>
  <c r="M36" i="18"/>
  <c r="W29" i="25"/>
  <c r="AQ35" i="18"/>
  <c r="E32" i="23"/>
  <c r="I36" i="18"/>
  <c r="AS35"/>
  <c r="O36"/>
  <c r="AU35"/>
  <c r="Z35"/>
  <c r="H30" i="25"/>
  <c r="D32" i="23"/>
  <c r="K36" i="18"/>
  <c r="C35" i="23"/>
  <c r="R36" i="18"/>
  <c r="G30" i="25"/>
  <c r="F32" i="23"/>
  <c r="AI29" i="25"/>
  <c r="K32" i="23"/>
  <c r="AL31"/>
  <c r="E30" i="25"/>
  <c r="H36" i="18"/>
  <c r="Q29" i="25"/>
  <c r="R35" i="18"/>
  <c r="F30" i="25"/>
  <c r="Z29"/>
  <c r="Q35" i="18"/>
  <c r="AC35"/>
  <c r="AS31" i="23"/>
  <c r="X31"/>
  <c r="AA29" i="25"/>
  <c r="P35" i="18"/>
  <c r="W35"/>
  <c r="D31" i="23"/>
  <c r="AF29" i="25"/>
  <c r="AP35" i="18"/>
  <c r="K30" i="25"/>
  <c r="J30"/>
  <c r="R32" i="23"/>
  <c r="D29" i="25"/>
  <c r="X29"/>
  <c r="AU29"/>
  <c r="J32" i="23"/>
  <c r="AM31"/>
  <c r="E36" i="18"/>
  <c r="G32" i="23"/>
  <c r="G36" i="18"/>
  <c r="U31" i="23"/>
  <c r="AM29" i="25"/>
  <c r="C33"/>
  <c r="AR29"/>
  <c r="AG29"/>
  <c r="F36" i="18"/>
  <c r="AD35"/>
  <c r="P29" i="25"/>
  <c r="Z30" l="1"/>
  <c r="AB29"/>
  <c r="AB30" s="1"/>
  <c r="AI30"/>
  <c r="AK29"/>
  <c r="AK30" s="1"/>
  <c r="X30"/>
  <c r="AG30"/>
  <c r="AD30"/>
  <c r="Y29"/>
  <c r="Y30" s="1"/>
  <c r="W30"/>
  <c r="AM30"/>
  <c r="AR30"/>
  <c r="AP30"/>
  <c r="AT29"/>
  <c r="AT30" s="1"/>
  <c r="AE29"/>
  <c r="AE30" s="1"/>
  <c r="AC30"/>
  <c r="AA30"/>
  <c r="AQ30"/>
  <c r="AH29"/>
  <c r="AH30" s="1"/>
  <c r="AF30"/>
  <c r="U30"/>
  <c r="AS30"/>
  <c r="AN29"/>
  <c r="AN30" s="1"/>
  <c r="AL30"/>
  <c r="AV29"/>
  <c r="V29"/>
  <c r="T30"/>
  <c r="AJ30"/>
  <c r="A34"/>
  <c r="A35" s="1"/>
  <c r="B33"/>
  <c r="V28"/>
  <c r="AO27"/>
  <c r="AO28" s="1"/>
  <c r="AW27" s="1"/>
  <c r="AN31" i="23"/>
  <c r="AN32" s="1"/>
  <c r="AL32"/>
  <c r="AA32"/>
  <c r="AH31"/>
  <c r="AH32" s="1"/>
  <c r="AF32"/>
  <c r="U32"/>
  <c r="Z32"/>
  <c r="AB31"/>
  <c r="AB32" s="1"/>
  <c r="AP32"/>
  <c r="AT31"/>
  <c r="AT32" s="1"/>
  <c r="AG32"/>
  <c r="AQ32"/>
  <c r="AM32"/>
  <c r="V31"/>
  <c r="T32"/>
  <c r="AD32"/>
  <c r="AR32"/>
  <c r="W32"/>
  <c r="Y31"/>
  <c r="Y32" s="1"/>
  <c r="AV31"/>
  <c r="X32"/>
  <c r="AC32"/>
  <c r="AE31"/>
  <c r="AE32" s="1"/>
  <c r="AS32"/>
  <c r="V30"/>
  <c r="AO29"/>
  <c r="AO30" s="1"/>
  <c r="AW29" s="1"/>
  <c r="A36"/>
  <c r="A37" s="1"/>
  <c r="B35"/>
  <c r="AQ36" i="18"/>
  <c r="AR36"/>
  <c r="AH35"/>
  <c r="AH36" s="1"/>
  <c r="AV35"/>
  <c r="AA36"/>
  <c r="AS36"/>
  <c r="AL36"/>
  <c r="AD36"/>
  <c r="AF36"/>
  <c r="W36"/>
  <c r="AE35"/>
  <c r="AE36" s="1"/>
  <c r="AP36"/>
  <c r="T36"/>
  <c r="Z36"/>
  <c r="AG36"/>
  <c r="AC36"/>
  <c r="AT35"/>
  <c r="AB35"/>
  <c r="AB36" s="1"/>
  <c r="B37"/>
  <c r="AA31" i="25"/>
  <c r="W33" i="23"/>
  <c r="D38" i="18"/>
  <c r="Q31" i="25"/>
  <c r="M34" i="23"/>
  <c r="Z33"/>
  <c r="X33"/>
  <c r="AP33"/>
  <c r="R32" i="25"/>
  <c r="T33" i="23"/>
  <c r="P33"/>
  <c r="AJ31" i="25"/>
  <c r="AG31"/>
  <c r="J38" i="18"/>
  <c r="AC31" i="25"/>
  <c r="AP37" i="18"/>
  <c r="AG37"/>
  <c r="I32" i="25"/>
  <c r="W31"/>
  <c r="C35"/>
  <c r="AS31"/>
  <c r="R38" i="18"/>
  <c r="F38"/>
  <c r="AR33" i="23"/>
  <c r="F32" i="25"/>
  <c r="R37" i="18"/>
  <c r="AQ33" i="23"/>
  <c r="AU33"/>
  <c r="Z31" i="25"/>
  <c r="E38" i="18"/>
  <c r="AC37"/>
  <c r="K34" i="23"/>
  <c r="AU37" i="18"/>
  <c r="AG33" i="23"/>
  <c r="AM31" i="25"/>
  <c r="P37" i="18"/>
  <c r="AD31" i="25"/>
  <c r="O32"/>
  <c r="AL31"/>
  <c r="M38" i="18"/>
  <c r="AS37"/>
  <c r="N32" i="25"/>
  <c r="AD37" i="18"/>
  <c r="U33" i="23"/>
  <c r="AR31" i="25"/>
  <c r="AM33" i="23"/>
  <c r="AD33"/>
  <c r="J32" i="25"/>
  <c r="AF33" i="23"/>
  <c r="AR37" i="18"/>
  <c r="K32" i="25"/>
  <c r="X31"/>
  <c r="AL33" i="23"/>
  <c r="D34"/>
  <c r="M32" i="25"/>
  <c r="AC33" i="23"/>
  <c r="H38" i="18"/>
  <c r="AU31" i="25"/>
  <c r="L34" i="23"/>
  <c r="R33"/>
  <c r="AA33"/>
  <c r="N38" i="18"/>
  <c r="I34" i="23"/>
  <c r="AF37" i="18"/>
  <c r="H34" i="23"/>
  <c r="AQ37" i="18"/>
  <c r="Z37"/>
  <c r="F34" i="23"/>
  <c r="AL37" i="18"/>
  <c r="AQ31" i="25"/>
  <c r="G32"/>
  <c r="Q33" i="23"/>
  <c r="G34"/>
  <c r="AF31" i="25"/>
  <c r="H32"/>
  <c r="D32"/>
  <c r="I38" i="18"/>
  <c r="O38"/>
  <c r="P31" i="25"/>
  <c r="N34" i="23"/>
  <c r="E34"/>
  <c r="D31" i="25"/>
  <c r="K38" i="18"/>
  <c r="T31" i="25"/>
  <c r="L38" i="18"/>
  <c r="Q37"/>
  <c r="AI31" i="25"/>
  <c r="O34" i="23"/>
  <c r="R31" i="25"/>
  <c r="E32"/>
  <c r="G38" i="18"/>
  <c r="R34" i="23"/>
  <c r="U31" i="25"/>
  <c r="D33" i="23"/>
  <c r="L32" i="25"/>
  <c r="W37" i="18"/>
  <c r="J34" i="23"/>
  <c r="C37"/>
  <c r="D37" i="18"/>
  <c r="AA37"/>
  <c r="AS33" i="23"/>
  <c r="T37" i="18"/>
  <c r="AP31" i="25"/>
  <c r="AK31" l="1"/>
  <c r="AK32" s="1"/>
  <c r="AI32"/>
  <c r="AC32"/>
  <c r="AE31"/>
  <c r="AE32" s="1"/>
  <c r="AQ32"/>
  <c r="AR32"/>
  <c r="AG32"/>
  <c r="AL32"/>
  <c r="AN31"/>
  <c r="AN32" s="1"/>
  <c r="AA32"/>
  <c r="X32"/>
  <c r="Y31"/>
  <c r="Y32" s="1"/>
  <c r="W32"/>
  <c r="AH31"/>
  <c r="AH32" s="1"/>
  <c r="AF32"/>
  <c r="U32"/>
  <c r="Z32"/>
  <c r="AB31"/>
  <c r="AB32" s="1"/>
  <c r="AT31"/>
  <c r="AT32" s="1"/>
  <c r="AP32"/>
  <c r="AS32"/>
  <c r="AM32"/>
  <c r="AV31"/>
  <c r="T32"/>
  <c r="V31"/>
  <c r="AJ32"/>
  <c r="AD32"/>
  <c r="A36"/>
  <c r="A37" s="1"/>
  <c r="B35"/>
  <c r="AO29"/>
  <c r="AO30" s="1"/>
  <c r="AW29" s="1"/>
  <c r="V30"/>
  <c r="AQ34" i="23"/>
  <c r="AG34"/>
  <c r="AL34"/>
  <c r="AN33"/>
  <c r="AN34" s="1"/>
  <c r="AV33"/>
  <c r="T34"/>
  <c r="V33"/>
  <c r="AS34"/>
  <c r="AA34"/>
  <c r="AB33"/>
  <c r="AB34" s="1"/>
  <c r="Z34"/>
  <c r="AT33"/>
  <c r="AT34" s="1"/>
  <c r="AP34"/>
  <c r="X34"/>
  <c r="AF34"/>
  <c r="AH33"/>
  <c r="AH34" s="1"/>
  <c r="AC34"/>
  <c r="AE33"/>
  <c r="AE34" s="1"/>
  <c r="U34"/>
  <c r="AD34"/>
  <c r="Y33"/>
  <c r="Y34" s="1"/>
  <c r="W34"/>
  <c r="AM34"/>
  <c r="AR34"/>
  <c r="A38"/>
  <c r="A39" s="1"/>
  <c r="B37"/>
  <c r="V32"/>
  <c r="AO31"/>
  <c r="AO32" s="1"/>
  <c r="AW31" s="1"/>
  <c r="AR38" i="18"/>
  <c r="AF38"/>
  <c r="AP38"/>
  <c r="AV37"/>
  <c r="AQ38"/>
  <c r="Z38"/>
  <c r="AS38"/>
  <c r="AD38"/>
  <c r="AA38"/>
  <c r="AB37"/>
  <c r="AB38" s="1"/>
  <c r="AC38"/>
  <c r="T38"/>
  <c r="AL38"/>
  <c r="AT37"/>
  <c r="AG38"/>
  <c r="AH37"/>
  <c r="AH38" s="1"/>
  <c r="AE37"/>
  <c r="AE38" s="1"/>
  <c r="W38"/>
  <c r="B39"/>
  <c r="AQ33" i="25"/>
  <c r="AP33"/>
  <c r="T33"/>
  <c r="AL33"/>
  <c r="I36" i="23"/>
  <c r="D39" i="18"/>
  <c r="Z39"/>
  <c r="T39"/>
  <c r="I40"/>
  <c r="W35" i="23"/>
  <c r="G36"/>
  <c r="M36"/>
  <c r="AF39" i="18"/>
  <c r="H36" i="23"/>
  <c r="I34" i="25"/>
  <c r="J40" i="18"/>
  <c r="F36" i="23"/>
  <c r="AD35"/>
  <c r="J34" i="25"/>
  <c r="AG33"/>
  <c r="E36" i="23"/>
  <c r="AI33" i="25"/>
  <c r="AG39" i="18"/>
  <c r="AQ39"/>
  <c r="P35" i="23"/>
  <c r="Q35"/>
  <c r="AR33" i="25"/>
  <c r="Q33"/>
  <c r="R33"/>
  <c r="K40" i="18"/>
  <c r="L34" i="25"/>
  <c r="AA35" i="23"/>
  <c r="O34" i="25"/>
  <c r="C37"/>
  <c r="AP39" i="18"/>
  <c r="AC33" i="25"/>
  <c r="H40" i="18"/>
  <c r="N34" i="25"/>
  <c r="U33"/>
  <c r="AQ35" i="23"/>
  <c r="E40" i="18"/>
  <c r="K34" i="25"/>
  <c r="X33"/>
  <c r="Z33"/>
  <c r="AC35" i="23"/>
  <c r="G34" i="25"/>
  <c r="C39" i="23"/>
  <c r="U35"/>
  <c r="AR39" i="18"/>
  <c r="O40"/>
  <c r="AF33" i="25"/>
  <c r="P39" i="18"/>
  <c r="AR35" i="23"/>
  <c r="AA39" i="18"/>
  <c r="AC39"/>
  <c r="AD33" i="25"/>
  <c r="AA33"/>
  <c r="AM33"/>
  <c r="AF35" i="23"/>
  <c r="R36"/>
  <c r="R40" i="18"/>
  <c r="AS39"/>
  <c r="O36" i="23"/>
  <c r="D35"/>
  <c r="AS33" i="25"/>
  <c r="K36" i="23"/>
  <c r="H34" i="25"/>
  <c r="X35" i="23"/>
  <c r="AU35"/>
  <c r="N40" i="18"/>
  <c r="AU33" i="25"/>
  <c r="R39" i="18"/>
  <c r="M34" i="25"/>
  <c r="D36" i="23"/>
  <c r="AP35"/>
  <c r="AL39" i="18"/>
  <c r="G40"/>
  <c r="Z35" i="23"/>
  <c r="E34" i="25"/>
  <c r="AG35" i="23"/>
  <c r="AM35"/>
  <c r="D34" i="25"/>
  <c r="AD39" i="18"/>
  <c r="W33" i="25"/>
  <c r="T35" i="23"/>
  <c r="F40" i="18"/>
  <c r="Q39"/>
  <c r="AL35" i="23"/>
  <c r="AU39" i="18"/>
  <c r="L40"/>
  <c r="R35" i="23"/>
  <c r="AS35"/>
  <c r="P33" i="25"/>
  <c r="L36" i="23"/>
  <c r="N36"/>
  <c r="R34" i="25"/>
  <c r="D40" i="18"/>
  <c r="W39"/>
  <c r="M40"/>
  <c r="F34" i="25"/>
  <c r="D33"/>
  <c r="AJ33"/>
  <c r="J36" i="23"/>
  <c r="AS34" i="25" l="1"/>
  <c r="Z34"/>
  <c r="AB33"/>
  <c r="AB34" s="1"/>
  <c r="AP34"/>
  <c r="AT33"/>
  <c r="AT34" s="1"/>
  <c r="AI34"/>
  <c r="AK33"/>
  <c r="AK34" s="1"/>
  <c r="X34"/>
  <c r="AD34"/>
  <c r="Y33"/>
  <c r="Y34" s="1"/>
  <c r="W34"/>
  <c r="AM34"/>
  <c r="AR34"/>
  <c r="AG34"/>
  <c r="AA34"/>
  <c r="AQ34"/>
  <c r="AH33"/>
  <c r="AH34" s="1"/>
  <c r="AF34"/>
  <c r="AE33"/>
  <c r="AE34" s="1"/>
  <c r="AC34"/>
  <c r="U34"/>
  <c r="AL34"/>
  <c r="AN33"/>
  <c r="AN34" s="1"/>
  <c r="AV33"/>
  <c r="V33"/>
  <c r="T34"/>
  <c r="AJ34"/>
  <c r="A38"/>
  <c r="A39" s="1"/>
  <c r="B37"/>
  <c r="V32"/>
  <c r="AO31"/>
  <c r="AO32" s="1"/>
  <c r="AW31" s="1"/>
  <c r="W36" i="23"/>
  <c r="Y35"/>
  <c r="Y36" s="1"/>
  <c r="AV35"/>
  <c r="AM36"/>
  <c r="AH35"/>
  <c r="AH36" s="1"/>
  <c r="AF36"/>
  <c r="U36"/>
  <c r="Z36"/>
  <c r="AB35"/>
  <c r="AB36" s="1"/>
  <c r="AP36"/>
  <c r="AT35"/>
  <c r="AT36" s="1"/>
  <c r="AA36"/>
  <c r="AN35"/>
  <c r="AN36" s="1"/>
  <c r="AL36"/>
  <c r="AQ36"/>
  <c r="V35"/>
  <c r="T36"/>
  <c r="AD36"/>
  <c r="AR36"/>
  <c r="AG36"/>
  <c r="X36"/>
  <c r="AE35"/>
  <c r="AE36" s="1"/>
  <c r="AC36"/>
  <c r="AS36"/>
  <c r="A40"/>
  <c r="A41" s="1"/>
  <c r="B39"/>
  <c r="V34"/>
  <c r="AO33"/>
  <c r="AO34" s="1"/>
  <c r="AW33" s="1"/>
  <c r="B41" i="18"/>
  <c r="AA40"/>
  <c r="AQ40"/>
  <c r="W40"/>
  <c r="AG40"/>
  <c r="AS40"/>
  <c r="AH39"/>
  <c r="AH40" s="1"/>
  <c r="AD40"/>
  <c r="T40"/>
  <c r="AL40"/>
  <c r="AT39"/>
  <c r="AV39"/>
  <c r="AP40"/>
  <c r="AF40"/>
  <c r="AC40"/>
  <c r="Z40"/>
  <c r="AR40"/>
  <c r="AE39"/>
  <c r="AE40" s="1"/>
  <c r="AB39"/>
  <c r="AB40" s="1"/>
  <c r="AD41"/>
  <c r="AM35" i="25"/>
  <c r="AL35"/>
  <c r="AC41" i="18"/>
  <c r="F38" i="23"/>
  <c r="J42" i="18"/>
  <c r="X35" i="25"/>
  <c r="AC37" i="23"/>
  <c r="AU41" i="18"/>
  <c r="AR41"/>
  <c r="D41"/>
  <c r="Z41"/>
  <c r="R42"/>
  <c r="N36" i="25"/>
  <c r="AS37" i="23"/>
  <c r="AG35" i="25"/>
  <c r="AF41" i="18"/>
  <c r="AQ41"/>
  <c r="AG41"/>
  <c r="Z37" i="23"/>
  <c r="K42" i="18"/>
  <c r="G42"/>
  <c r="H36" i="25"/>
  <c r="AL41" i="18"/>
  <c r="R37" i="23"/>
  <c r="O38"/>
  <c r="AD35" i="25"/>
  <c r="T41" i="18"/>
  <c r="I42"/>
  <c r="H38" i="23"/>
  <c r="E36" i="25"/>
  <c r="AF35"/>
  <c r="AA41" i="18"/>
  <c r="P35" i="25"/>
  <c r="T37" i="23"/>
  <c r="N38"/>
  <c r="L42" i="18"/>
  <c r="AQ37" i="23"/>
  <c r="I38"/>
  <c r="D38"/>
  <c r="O42" i="18"/>
  <c r="O36" i="25"/>
  <c r="D36"/>
  <c r="R38" i="23"/>
  <c r="P37"/>
  <c r="J36" i="25"/>
  <c r="AU35"/>
  <c r="AI35"/>
  <c r="G38" i="23"/>
  <c r="AP35" i="25"/>
  <c r="L36"/>
  <c r="AM37" i="23"/>
  <c r="R36" i="25"/>
  <c r="P41" i="18"/>
  <c r="J38" i="23"/>
  <c r="AL37"/>
  <c r="Q37"/>
  <c r="M38"/>
  <c r="AF37"/>
  <c r="R35" i="25"/>
  <c r="AR35"/>
  <c r="Q41" i="18"/>
  <c r="AU37" i="23"/>
  <c r="C39" i="25"/>
  <c r="C41" i="23"/>
  <c r="AA37"/>
  <c r="U37"/>
  <c r="D37"/>
  <c r="AP37"/>
  <c r="AQ35" i="25"/>
  <c r="D35"/>
  <c r="F42" i="18"/>
  <c r="R41"/>
  <c r="AD37" i="23"/>
  <c r="AG37"/>
  <c r="M36" i="25"/>
  <c r="K36"/>
  <c r="T35"/>
  <c r="Q35"/>
  <c r="AP41" i="18"/>
  <c r="AC35" i="25"/>
  <c r="W35"/>
  <c r="K38" i="23"/>
  <c r="N42" i="18"/>
  <c r="AS41"/>
  <c r="X37" i="23"/>
  <c r="D42" i="18"/>
  <c r="AS35" i="25"/>
  <c r="W41" i="18"/>
  <c r="E38" i="23"/>
  <c r="AA35" i="25"/>
  <c r="L38" i="23"/>
  <c r="U35" i="25"/>
  <c r="G36"/>
  <c r="F36"/>
  <c r="I36"/>
  <c r="M42" i="18"/>
  <c r="AJ35" i="25"/>
  <c r="E42" i="18"/>
  <c r="H42"/>
  <c r="Z35" i="25"/>
  <c r="W37" i="23"/>
  <c r="AR37"/>
  <c r="AQ36" i="25" l="1"/>
  <c r="Z36"/>
  <c r="AB35"/>
  <c r="AB36" s="1"/>
  <c r="AA36"/>
  <c r="W36"/>
  <c r="Y35"/>
  <c r="Y36" s="1"/>
  <c r="AR36"/>
  <c r="AG36"/>
  <c r="AN35"/>
  <c r="AN36" s="1"/>
  <c r="AL36"/>
  <c r="AI36"/>
  <c r="AK35"/>
  <c r="AK36" s="1"/>
  <c r="U36"/>
  <c r="AP36"/>
  <c r="AT35"/>
  <c r="AT36" s="1"/>
  <c r="AM36"/>
  <c r="V35"/>
  <c r="T36"/>
  <c r="AJ36"/>
  <c r="AD36"/>
  <c r="AH35"/>
  <c r="AH36" s="1"/>
  <c r="AF36"/>
  <c r="AV35"/>
  <c r="X36"/>
  <c r="AC36"/>
  <c r="AE35"/>
  <c r="AE36" s="1"/>
  <c r="AS36"/>
  <c r="A40"/>
  <c r="A41" s="1"/>
  <c r="B39"/>
  <c r="AO33"/>
  <c r="AO34" s="1"/>
  <c r="AW33" s="1"/>
  <c r="V34"/>
  <c r="AP38" i="23"/>
  <c r="AT37"/>
  <c r="AT38" s="1"/>
  <c r="AG38"/>
  <c r="AE37"/>
  <c r="AE38" s="1"/>
  <c r="AC38"/>
  <c r="AD38"/>
  <c r="W38"/>
  <c r="Y37"/>
  <c r="Y38" s="1"/>
  <c r="AM38"/>
  <c r="AR38"/>
  <c r="U38"/>
  <c r="AA38"/>
  <c r="AH37"/>
  <c r="AH38" s="1"/>
  <c r="AF38"/>
  <c r="AQ38"/>
  <c r="AS38"/>
  <c r="AN37"/>
  <c r="AN38" s="1"/>
  <c r="AL38"/>
  <c r="AV37"/>
  <c r="V37"/>
  <c r="T38"/>
  <c r="Z38"/>
  <c r="AB37"/>
  <c r="AB38" s="1"/>
  <c r="X38"/>
  <c r="A42"/>
  <c r="A43" s="1"/>
  <c r="B41"/>
  <c r="V36"/>
  <c r="AO35"/>
  <c r="AO36" s="1"/>
  <c r="AW35" s="1"/>
  <c r="T42" i="18"/>
  <c r="AA42"/>
  <c r="AT41"/>
  <c r="AF42"/>
  <c r="AH41"/>
  <c r="AH42" s="1"/>
  <c r="AR42"/>
  <c r="AP42"/>
  <c r="AQ42"/>
  <c r="W42"/>
  <c r="AG42"/>
  <c r="Z42"/>
  <c r="AD42"/>
  <c r="AE41"/>
  <c r="AE42" s="1"/>
  <c r="AB41"/>
  <c r="AB42" s="1"/>
  <c r="AC42"/>
  <c r="AS42"/>
  <c r="AL42"/>
  <c r="AV41"/>
  <c r="B43"/>
  <c r="AA43"/>
  <c r="AD43"/>
  <c r="AU43"/>
  <c r="AR43"/>
  <c r="J44"/>
  <c r="U39" i="23"/>
  <c r="Q37" i="25"/>
  <c r="R39" i="23"/>
  <c r="L44" i="18"/>
  <c r="X39" i="23"/>
  <c r="D38" i="25"/>
  <c r="AL37"/>
  <c r="O44" i="18"/>
  <c r="AQ37" i="25"/>
  <c r="H44" i="18"/>
  <c r="O40" i="23"/>
  <c r="R37" i="25"/>
  <c r="AG39" i="23"/>
  <c r="O38" i="25"/>
  <c r="D44" i="18"/>
  <c r="AF37" i="25"/>
  <c r="E44" i="18"/>
  <c r="I38" i="25"/>
  <c r="J38"/>
  <c r="AI37"/>
  <c r="W43" i="18"/>
  <c r="AD37" i="25"/>
  <c r="N40" i="23"/>
  <c r="T43" i="18"/>
  <c r="J40" i="23"/>
  <c r="Q43" i="18"/>
  <c r="AQ39" i="23"/>
  <c r="M40"/>
  <c r="AM39"/>
  <c r="C41" i="25"/>
  <c r="AS43" i="18"/>
  <c r="AD39" i="23"/>
  <c r="D43" i="18"/>
  <c r="AC43"/>
  <c r="AP37" i="25"/>
  <c r="X37"/>
  <c r="AF43" i="18"/>
  <c r="AL43"/>
  <c r="AU39" i="23"/>
  <c r="P39"/>
  <c r="I40"/>
  <c r="G38" i="25"/>
  <c r="K40" i="23"/>
  <c r="AP43" i="18"/>
  <c r="H40" i="23"/>
  <c r="AM37" i="25"/>
  <c r="L40" i="23"/>
  <c r="Z39"/>
  <c r="AL39"/>
  <c r="AF39"/>
  <c r="F44" i="18"/>
  <c r="M38" i="25"/>
  <c r="AA39" i="23"/>
  <c r="D39"/>
  <c r="N38" i="25"/>
  <c r="Z43" i="18"/>
  <c r="AC37" i="25"/>
  <c r="AG37"/>
  <c r="Z37"/>
  <c r="G44" i="18"/>
  <c r="E40" i="23"/>
  <c r="E38" i="25"/>
  <c r="AA37"/>
  <c r="R43" i="18"/>
  <c r="AG43"/>
  <c r="AU37" i="25"/>
  <c r="T39" i="23"/>
  <c r="AP39"/>
  <c r="T37" i="25"/>
  <c r="R40" i="23"/>
  <c r="W37" i="25"/>
  <c r="P37"/>
  <c r="K38"/>
  <c r="AR37"/>
  <c r="AS37"/>
  <c r="L38"/>
  <c r="W39" i="23"/>
  <c r="R44" i="18"/>
  <c r="K44"/>
  <c r="AJ37" i="25"/>
  <c r="Q39" i="23"/>
  <c r="D37" i="25"/>
  <c r="H38"/>
  <c r="AC39" i="23"/>
  <c r="AQ43" i="18"/>
  <c r="AR39" i="23"/>
  <c r="D40"/>
  <c r="C43"/>
  <c r="I44" i="18"/>
  <c r="G40" i="23"/>
  <c r="U37" i="25"/>
  <c r="N44" i="18"/>
  <c r="F38" i="25"/>
  <c r="M44" i="18"/>
  <c r="R38" i="25"/>
  <c r="P43" i="18"/>
  <c r="AS39" i="23"/>
  <c r="F40"/>
  <c r="AG38" i="25" l="1"/>
  <c r="Z38"/>
  <c r="AB37"/>
  <c r="AB38" s="1"/>
  <c r="AP38"/>
  <c r="AT37"/>
  <c r="AT38" s="1"/>
  <c r="AI38"/>
  <c r="AK37"/>
  <c r="AK38" s="1"/>
  <c r="X38"/>
  <c r="AE37"/>
  <c r="AE38" s="1"/>
  <c r="AC38"/>
  <c r="U38"/>
  <c r="AD38"/>
  <c r="Y37"/>
  <c r="Y38" s="1"/>
  <c r="W38"/>
  <c r="AM38"/>
  <c r="AR38"/>
  <c r="AS38"/>
  <c r="AA38"/>
  <c r="AQ38"/>
  <c r="AH37"/>
  <c r="AH38" s="1"/>
  <c r="AF38"/>
  <c r="AL38"/>
  <c r="AN37"/>
  <c r="AN38" s="1"/>
  <c r="AV37"/>
  <c r="V37"/>
  <c r="T38"/>
  <c r="AJ38"/>
  <c r="A42"/>
  <c r="A43" s="1"/>
  <c r="B41"/>
  <c r="V36"/>
  <c r="AO35"/>
  <c r="AO36" s="1"/>
  <c r="AW35" s="1"/>
  <c r="AE39" i="23"/>
  <c r="AE40" s="1"/>
  <c r="AC40"/>
  <c r="AF40"/>
  <c r="AH39"/>
  <c r="AH40" s="1"/>
  <c r="AG40"/>
  <c r="AM40"/>
  <c r="AR40"/>
  <c r="AD40"/>
  <c r="Y39"/>
  <c r="Y40" s="1"/>
  <c r="W40"/>
  <c r="U40"/>
  <c r="AA40"/>
  <c r="AN39"/>
  <c r="AN40" s="1"/>
  <c r="AL40"/>
  <c r="AQ40"/>
  <c r="X40"/>
  <c r="AS40"/>
  <c r="T40"/>
  <c r="V39"/>
  <c r="Z40"/>
  <c r="AB39"/>
  <c r="AB40" s="1"/>
  <c r="AP40"/>
  <c r="AT39"/>
  <c r="AT40" s="1"/>
  <c r="AV39"/>
  <c r="AO37"/>
  <c r="AO38" s="1"/>
  <c r="AW37" s="1"/>
  <c r="V38"/>
  <c r="A44"/>
  <c r="A45" s="1"/>
  <c r="B43"/>
  <c r="B45" i="18"/>
  <c r="AA44"/>
  <c r="AC44"/>
  <c r="T44"/>
  <c r="AD44"/>
  <c r="AR44"/>
  <c r="AF44"/>
  <c r="Z44"/>
  <c r="AV43"/>
  <c r="AS44"/>
  <c r="AB43"/>
  <c r="AB44" s="1"/>
  <c r="AE43"/>
  <c r="AE44" s="1"/>
  <c r="W44"/>
  <c r="AT43"/>
  <c r="AG44"/>
  <c r="AQ44"/>
  <c r="AH43"/>
  <c r="AH44" s="1"/>
  <c r="AL44"/>
  <c r="AP44"/>
  <c r="AD39" i="25"/>
  <c r="D40"/>
  <c r="P45" i="18"/>
  <c r="AQ41" i="23"/>
  <c r="D42"/>
  <c r="AG41"/>
  <c r="AS41"/>
  <c r="O40" i="25"/>
  <c r="R39"/>
  <c r="U39"/>
  <c r="AM41" i="23"/>
  <c r="AA45" i="18"/>
  <c r="J40" i="25"/>
  <c r="W41" i="23"/>
  <c r="P39" i="25"/>
  <c r="K42" i="23"/>
  <c r="T45" i="18"/>
  <c r="Q45"/>
  <c r="L46"/>
  <c r="E42" i="23"/>
  <c r="AA39" i="25"/>
  <c r="N46" i="18"/>
  <c r="AF39" i="25"/>
  <c r="L40"/>
  <c r="E46" i="18"/>
  <c r="R46"/>
  <c r="E40" i="25"/>
  <c r="D39"/>
  <c r="AG39"/>
  <c r="X39"/>
  <c r="AQ39"/>
  <c r="AG45" i="18"/>
  <c r="AC45"/>
  <c r="R45"/>
  <c r="D45"/>
  <c r="AP39" i="25"/>
  <c r="I42" i="23"/>
  <c r="AR39" i="25"/>
  <c r="H40"/>
  <c r="K46" i="18"/>
  <c r="AF45"/>
  <c r="AI39" i="25"/>
  <c r="O46" i="18"/>
  <c r="F42" i="23"/>
  <c r="AF41"/>
  <c r="X41"/>
  <c r="Z39" i="25"/>
  <c r="AR41" i="23"/>
  <c r="H42"/>
  <c r="H46" i="18"/>
  <c r="T41" i="23"/>
  <c r="N42"/>
  <c r="AP41"/>
  <c r="J42"/>
  <c r="P41"/>
  <c r="AD41"/>
  <c r="AD45" i="18"/>
  <c r="AM39" i="25"/>
  <c r="AU41" i="23"/>
  <c r="G46" i="18"/>
  <c r="J46"/>
  <c r="R41" i="23"/>
  <c r="AP45" i="18"/>
  <c r="M42" i="23"/>
  <c r="K40" i="25"/>
  <c r="AU45" i="18"/>
  <c r="N40" i="25"/>
  <c r="T39"/>
  <c r="F40"/>
  <c r="O42" i="23"/>
  <c r="C43" i="25"/>
  <c r="AS39"/>
  <c r="Z45" i="18"/>
  <c r="M40" i="25"/>
  <c r="G42" i="23"/>
  <c r="I46" i="18"/>
  <c r="W39" i="25"/>
  <c r="M46" i="18"/>
  <c r="Z41" i="23"/>
  <c r="R42"/>
  <c r="R40" i="25"/>
  <c r="AC39"/>
  <c r="D41" i="23"/>
  <c r="U41"/>
  <c r="AL39" i="25"/>
  <c r="AJ39"/>
  <c r="AL45" i="18"/>
  <c r="AS45"/>
  <c r="F46"/>
  <c r="Q41" i="23"/>
  <c r="G40" i="25"/>
  <c r="D46" i="18"/>
  <c r="AR45"/>
  <c r="C45" i="23"/>
  <c r="AA41"/>
  <c r="AC41"/>
  <c r="AL41"/>
  <c r="AU39" i="25"/>
  <c r="W45" i="18"/>
  <c r="Q39" i="25"/>
  <c r="L42" i="23"/>
  <c r="AQ45" i="18"/>
  <c r="I40" i="25"/>
  <c r="W40" l="1"/>
  <c r="Y39"/>
  <c r="Y40" s="1"/>
  <c r="AR40"/>
  <c r="AN39"/>
  <c r="AN40" s="1"/>
  <c r="AL40"/>
  <c r="AV39"/>
  <c r="AM40"/>
  <c r="AH39"/>
  <c r="AH40" s="1"/>
  <c r="AF40"/>
  <c r="U40"/>
  <c r="Z40"/>
  <c r="AB39"/>
  <c r="AB40" s="1"/>
  <c r="AP40"/>
  <c r="AT39"/>
  <c r="AT40" s="1"/>
  <c r="AI40"/>
  <c r="AK39"/>
  <c r="AK40" s="1"/>
  <c r="AA40"/>
  <c r="V39"/>
  <c r="T40"/>
  <c r="AJ40"/>
  <c r="AD40"/>
  <c r="AG40"/>
  <c r="AQ40"/>
  <c r="X40"/>
  <c r="AC40"/>
  <c r="AE39"/>
  <c r="AE40" s="1"/>
  <c r="AS40"/>
  <c r="A44"/>
  <c r="A45" s="1"/>
  <c r="B43"/>
  <c r="V38"/>
  <c r="AO37"/>
  <c r="AO38" s="1"/>
  <c r="AW37" s="1"/>
  <c r="AB41" i="23"/>
  <c r="AB42" s="1"/>
  <c r="Z42"/>
  <c r="AV41"/>
  <c r="T42"/>
  <c r="V41"/>
  <c r="AP42"/>
  <c r="AT41"/>
  <c r="AT42" s="1"/>
  <c r="X42"/>
  <c r="AC42"/>
  <c r="AE41"/>
  <c r="AE42" s="1"/>
  <c r="AS42"/>
  <c r="Y41"/>
  <c r="Y42" s="1"/>
  <c r="W42"/>
  <c r="AM42"/>
  <c r="AR42"/>
  <c r="AG42"/>
  <c r="AL42"/>
  <c r="AN41"/>
  <c r="AN42" s="1"/>
  <c r="AD42"/>
  <c r="AA42"/>
  <c r="AQ42"/>
  <c r="AF42"/>
  <c r="AH41"/>
  <c r="AH42" s="1"/>
  <c r="U42"/>
  <c r="AO39"/>
  <c r="AO40" s="1"/>
  <c r="AW39" s="1"/>
  <c r="V40"/>
  <c r="B45"/>
  <c r="A46"/>
  <c r="A47" s="1"/>
  <c r="AR46" i="18"/>
  <c r="AC46"/>
  <c r="AE45"/>
  <c r="AE46" s="1"/>
  <c r="AB45"/>
  <c r="AB46" s="1"/>
  <c r="W46"/>
  <c r="AT45"/>
  <c r="AS46"/>
  <c r="AF46"/>
  <c r="AL46"/>
  <c r="Z46"/>
  <c r="AG46"/>
  <c r="AP46"/>
  <c r="AA46"/>
  <c r="AQ46"/>
  <c r="AD46"/>
  <c r="AH45"/>
  <c r="AH46" s="1"/>
  <c r="T46"/>
  <c r="AV45"/>
  <c r="B47"/>
  <c r="AU41" i="25"/>
  <c r="AM41"/>
  <c r="AL47" i="18"/>
  <c r="H42" i="25"/>
  <c r="Z41"/>
  <c r="N44" i="23"/>
  <c r="D43"/>
  <c r="C45" i="25"/>
  <c r="AD47" i="18"/>
  <c r="J42" i="25"/>
  <c r="N48" i="18"/>
  <c r="T41" i="25"/>
  <c r="AJ41"/>
  <c r="AA43" i="23"/>
  <c r="N42" i="25"/>
  <c r="F48" i="18"/>
  <c r="AD43" i="23"/>
  <c r="E44"/>
  <c r="AQ41" i="25"/>
  <c r="AA47" i="18"/>
  <c r="AR41" i="25"/>
  <c r="AG43" i="23"/>
  <c r="D48" i="18"/>
  <c r="AG47"/>
  <c r="K44" i="23"/>
  <c r="AU43"/>
  <c r="AC41" i="25"/>
  <c r="I44" i="23"/>
  <c r="AQ47" i="18"/>
  <c r="Z47"/>
  <c r="D41" i="25"/>
  <c r="AL43" i="23"/>
  <c r="T43"/>
  <c r="AP43"/>
  <c r="AF41" i="25"/>
  <c r="L44" i="23"/>
  <c r="AA41" i="25"/>
  <c r="AG41"/>
  <c r="W43" i="23"/>
  <c r="M42" i="25"/>
  <c r="O42"/>
  <c r="D47" i="18"/>
  <c r="D42" i="25"/>
  <c r="P47" i="18"/>
  <c r="L42" i="25"/>
  <c r="D44" i="23"/>
  <c r="AI41" i="25"/>
  <c r="P41"/>
  <c r="AC47" i="18"/>
  <c r="H48"/>
  <c r="AL41" i="25"/>
  <c r="G48" i="18"/>
  <c r="F44" i="23"/>
  <c r="X43"/>
  <c r="AU47" i="18"/>
  <c r="O44" i="23"/>
  <c r="R44"/>
  <c r="AM43"/>
  <c r="AR47" i="18"/>
  <c r="J48"/>
  <c r="P43" i="23"/>
  <c r="Q47" i="18"/>
  <c r="W41" i="25"/>
  <c r="K42"/>
  <c r="AS41"/>
  <c r="AP41"/>
  <c r="T47" i="18"/>
  <c r="M44" i="23"/>
  <c r="E48" i="18"/>
  <c r="H44" i="23"/>
  <c r="E42" i="25"/>
  <c r="W47" i="18"/>
  <c r="G42" i="25"/>
  <c r="AF47" i="18"/>
  <c r="F42" i="25"/>
  <c r="AF43" i="23"/>
  <c r="AS43"/>
  <c r="R41" i="25"/>
  <c r="Q43" i="23"/>
  <c r="Q41" i="25"/>
  <c r="G44" i="23"/>
  <c r="U41" i="25"/>
  <c r="AP47" i="18"/>
  <c r="AQ43" i="23"/>
  <c r="AC43"/>
  <c r="R42" i="25"/>
  <c r="I48" i="18"/>
  <c r="L48"/>
  <c r="M48"/>
  <c r="R43" i="23"/>
  <c r="AS47" i="18"/>
  <c r="R47"/>
  <c r="AR43" i="23"/>
  <c r="U43"/>
  <c r="R48" i="18"/>
  <c r="O48"/>
  <c r="K48"/>
  <c r="Z43" i="23"/>
  <c r="J44"/>
  <c r="AD41" i="25"/>
  <c r="C47" i="23"/>
  <c r="I42" i="25"/>
  <c r="X41"/>
  <c r="AC42" l="1"/>
  <c r="AE41"/>
  <c r="AE42" s="1"/>
  <c r="AL42"/>
  <c r="AN41"/>
  <c r="AN42" s="1"/>
  <c r="AV41"/>
  <c r="T42"/>
  <c r="V41"/>
  <c r="AJ42"/>
  <c r="Z42"/>
  <c r="AB41"/>
  <c r="AB42" s="1"/>
  <c r="AP42"/>
  <c r="AT41"/>
  <c r="AT42" s="1"/>
  <c r="AK41"/>
  <c r="AK42" s="1"/>
  <c r="AI42"/>
  <c r="X42"/>
  <c r="AG42"/>
  <c r="AS42"/>
  <c r="AD42"/>
  <c r="Y41"/>
  <c r="Y42" s="1"/>
  <c r="W42"/>
  <c r="AM42"/>
  <c r="AR42"/>
  <c r="U42"/>
  <c r="AA42"/>
  <c r="AQ42"/>
  <c r="AH41"/>
  <c r="AH42" s="1"/>
  <c r="AF42"/>
  <c r="A46"/>
  <c r="A47" s="1"/>
  <c r="B45"/>
  <c r="V40"/>
  <c r="AO39"/>
  <c r="AO40" s="1"/>
  <c r="AW39" s="1"/>
  <c r="AH43" i="23"/>
  <c r="AH44" s="1"/>
  <c r="AF44"/>
  <c r="AD44"/>
  <c r="W44"/>
  <c r="Y43"/>
  <c r="Y44" s="1"/>
  <c r="X44"/>
  <c r="AE43"/>
  <c r="AE44" s="1"/>
  <c r="AC44"/>
  <c r="AS44"/>
  <c r="AA44"/>
  <c r="AQ44"/>
  <c r="AG44"/>
  <c r="AL44"/>
  <c r="AN43"/>
  <c r="AN44" s="1"/>
  <c r="AV43"/>
  <c r="T44"/>
  <c r="V43"/>
  <c r="AM44"/>
  <c r="AR44"/>
  <c r="U44"/>
  <c r="AB43"/>
  <c r="AB44" s="1"/>
  <c r="Z44"/>
  <c r="AT43"/>
  <c r="AT44" s="1"/>
  <c r="AP44"/>
  <c r="A48"/>
  <c r="A49" s="1"/>
  <c r="B47"/>
  <c r="V42"/>
  <c r="AO41"/>
  <c r="AO42" s="1"/>
  <c r="AW41" s="1"/>
  <c r="B49" i="18"/>
  <c r="AS48"/>
  <c r="AR48"/>
  <c r="AE47"/>
  <c r="AE48" s="1"/>
  <c r="AT47"/>
  <c r="AV47"/>
  <c r="AG48"/>
  <c r="W48"/>
  <c r="AA48"/>
  <c r="AQ48"/>
  <c r="Z48"/>
  <c r="AP48"/>
  <c r="AF48"/>
  <c r="T48"/>
  <c r="AL48"/>
  <c r="AB47"/>
  <c r="AB48" s="1"/>
  <c r="AD48"/>
  <c r="AC48"/>
  <c r="AH47"/>
  <c r="AH48" s="1"/>
  <c r="J50"/>
  <c r="AM43" i="25"/>
  <c r="L50" i="18"/>
  <c r="R44" i="25"/>
  <c r="D50" i="18"/>
  <c r="AS43" i="25"/>
  <c r="D45" i="23"/>
  <c r="AU49" i="18"/>
  <c r="H44" i="25"/>
  <c r="AR43"/>
  <c r="AA49" i="18"/>
  <c r="R50"/>
  <c r="X45" i="23"/>
  <c r="W45"/>
  <c r="AF43" i="25"/>
  <c r="N44"/>
  <c r="F46" i="23"/>
  <c r="Q49" i="18"/>
  <c r="W49"/>
  <c r="AC49"/>
  <c r="K44" i="25"/>
  <c r="Z49" i="18"/>
  <c r="AA43" i="25"/>
  <c r="AQ45" i="23"/>
  <c r="U43" i="25"/>
  <c r="U45" i="23"/>
  <c r="I46"/>
  <c r="AP49" i="18"/>
  <c r="AG43" i="25"/>
  <c r="AD43"/>
  <c r="E50" i="18"/>
  <c r="O46" i="23"/>
  <c r="AS45"/>
  <c r="H46"/>
  <c r="O50" i="18"/>
  <c r="E46" i="23"/>
  <c r="T45"/>
  <c r="AG45"/>
  <c r="AR45"/>
  <c r="AA45"/>
  <c r="O44" i="25"/>
  <c r="AS49" i="18"/>
  <c r="Q45" i="23"/>
  <c r="I50" i="18"/>
  <c r="AD49"/>
  <c r="AG49"/>
  <c r="AP45" i="23"/>
  <c r="W43" i="25"/>
  <c r="D49" i="18"/>
  <c r="G50"/>
  <c r="P43" i="25"/>
  <c r="N46" i="23"/>
  <c r="L44" i="25"/>
  <c r="M50" i="18"/>
  <c r="R45" i="23"/>
  <c r="T43" i="25"/>
  <c r="J44"/>
  <c r="AR49" i="18"/>
  <c r="AP43" i="25"/>
  <c r="Q43"/>
  <c r="AL49" i="18"/>
  <c r="AQ43" i="25"/>
  <c r="AJ43"/>
  <c r="AC43"/>
  <c r="L46" i="23"/>
  <c r="AL43" i="25"/>
  <c r="G44"/>
  <c r="N50" i="18"/>
  <c r="P49"/>
  <c r="F50"/>
  <c r="P45" i="23"/>
  <c r="AF49" i="18"/>
  <c r="Z43" i="25"/>
  <c r="AM45" i="23"/>
  <c r="M46"/>
  <c r="R46"/>
  <c r="G46"/>
  <c r="AU43" i="25"/>
  <c r="I44"/>
  <c r="AU45" i="23"/>
  <c r="X43" i="25"/>
  <c r="F44"/>
  <c r="D43"/>
  <c r="M44"/>
  <c r="AI43"/>
  <c r="T49" i="18"/>
  <c r="C49" i="23"/>
  <c r="AD45"/>
  <c r="AL45"/>
  <c r="D46"/>
  <c r="H50" i="18"/>
  <c r="K50"/>
  <c r="C47" i="25"/>
  <c r="E44"/>
  <c r="Z45" i="23"/>
  <c r="R43" i="25"/>
  <c r="D44"/>
  <c r="K46" i="23"/>
  <c r="AC45"/>
  <c r="J46"/>
  <c r="AF45"/>
  <c r="AQ49" i="18"/>
  <c r="R49"/>
  <c r="AV43" i="25" l="1"/>
  <c r="AR44"/>
  <c r="Y43"/>
  <c r="Y44" s="1"/>
  <c r="W44"/>
  <c r="X44"/>
  <c r="AC44"/>
  <c r="AE43"/>
  <c r="AE44" s="1"/>
  <c r="AS44"/>
  <c r="AG44"/>
  <c r="AL44"/>
  <c r="AN43"/>
  <c r="AN44" s="1"/>
  <c r="AA44"/>
  <c r="AF44"/>
  <c r="AH43"/>
  <c r="AH44" s="1"/>
  <c r="U44"/>
  <c r="AB43"/>
  <c r="AB44" s="1"/>
  <c r="Z44"/>
  <c r="AT43"/>
  <c r="AT44" s="1"/>
  <c r="AP44"/>
  <c r="AM44"/>
  <c r="AK43"/>
  <c r="AK44" s="1"/>
  <c r="AI44"/>
  <c r="AQ44"/>
  <c r="T44"/>
  <c r="V43"/>
  <c r="AJ44"/>
  <c r="AD44"/>
  <c r="AO41"/>
  <c r="AO42" s="1"/>
  <c r="AW41" s="1"/>
  <c r="V42"/>
  <c r="A48"/>
  <c r="A49" s="1"/>
  <c r="B47"/>
  <c r="AT45" i="23"/>
  <c r="AT46" s="1"/>
  <c r="AP46"/>
  <c r="AC46"/>
  <c r="AE45"/>
  <c r="AE46" s="1"/>
  <c r="AL46"/>
  <c r="AN45"/>
  <c r="AN46" s="1"/>
  <c r="AB45"/>
  <c r="AB46" s="1"/>
  <c r="Z46"/>
  <c r="AV45"/>
  <c r="T46"/>
  <c r="V45"/>
  <c r="AS46"/>
  <c r="Y45"/>
  <c r="Y46" s="1"/>
  <c r="W46"/>
  <c r="AM46"/>
  <c r="AR46"/>
  <c r="AG46"/>
  <c r="AD46"/>
  <c r="X46"/>
  <c r="AA46"/>
  <c r="AQ46"/>
  <c r="AF46"/>
  <c r="AH45"/>
  <c r="AH46" s="1"/>
  <c r="U46"/>
  <c r="A50"/>
  <c r="A51" s="1"/>
  <c r="B49"/>
  <c r="AO43"/>
  <c r="AO44" s="1"/>
  <c r="AW43" s="1"/>
  <c r="V44"/>
  <c r="T50" i="18"/>
  <c r="AR50"/>
  <c r="Z50"/>
  <c r="AA50"/>
  <c r="AV49"/>
  <c r="AC50"/>
  <c r="AQ50"/>
  <c r="AF50"/>
  <c r="AP50"/>
  <c r="AT49"/>
  <c r="AD50"/>
  <c r="AS50"/>
  <c r="AG50"/>
  <c r="AE49"/>
  <c r="AE50" s="1"/>
  <c r="W50"/>
  <c r="AH49"/>
  <c r="AH50" s="1"/>
  <c r="AL50"/>
  <c r="AB49"/>
  <c r="AB50" s="1"/>
  <c r="B51"/>
  <c r="AA51"/>
  <c r="I46" i="25"/>
  <c r="AF51" i="18"/>
  <c r="R46" i="25"/>
  <c r="R45"/>
  <c r="AL47" i="23"/>
  <c r="T51" i="18"/>
  <c r="X45" i="25"/>
  <c r="M46"/>
  <c r="O52" i="18"/>
  <c r="C49" i="25"/>
  <c r="K46"/>
  <c r="P47" i="23"/>
  <c r="Q51" i="18"/>
  <c r="AQ45" i="25"/>
  <c r="Z47" i="23"/>
  <c r="T45" i="25"/>
  <c r="G52" i="18"/>
  <c r="R52"/>
  <c r="O48" i="23"/>
  <c r="AI45" i="25"/>
  <c r="H48" i="23"/>
  <c r="AQ47"/>
  <c r="J46" i="25"/>
  <c r="AU51" i="18"/>
  <c r="L48" i="23"/>
  <c r="AP47"/>
  <c r="I48"/>
  <c r="M48"/>
  <c r="AD51" i="18"/>
  <c r="W51"/>
  <c r="R47" i="23"/>
  <c r="AA45" i="25"/>
  <c r="U47" i="23"/>
  <c r="AC45" i="25"/>
  <c r="AU45"/>
  <c r="N52" i="18"/>
  <c r="K52"/>
  <c r="R48" i="23"/>
  <c r="AS45" i="25"/>
  <c r="AG45"/>
  <c r="AD47" i="23"/>
  <c r="L46" i="25"/>
  <c r="H46"/>
  <c r="D52" i="18"/>
  <c r="Z45" i="25"/>
  <c r="G46"/>
  <c r="F52" i="18"/>
  <c r="E52"/>
  <c r="AM45" i="25"/>
  <c r="W45"/>
  <c r="F48" i="23"/>
  <c r="AD45" i="25"/>
  <c r="AP45"/>
  <c r="AG47" i="23"/>
  <c r="E48"/>
  <c r="M52" i="18"/>
  <c r="D51"/>
  <c r="AG51"/>
  <c r="L52"/>
  <c r="N48" i="23"/>
  <c r="O46" i="25"/>
  <c r="AM47" i="23"/>
  <c r="F46" i="25"/>
  <c r="D45"/>
  <c r="Z51" i="18"/>
  <c r="AP51"/>
  <c r="AR45" i="25"/>
  <c r="H52" i="18"/>
  <c r="N46" i="25"/>
  <c r="AJ45"/>
  <c r="AR51" i="18"/>
  <c r="D47" i="23"/>
  <c r="AU47"/>
  <c r="AF47"/>
  <c r="T47"/>
  <c r="E46" i="25"/>
  <c r="I52" i="18"/>
  <c r="C51" i="23"/>
  <c r="AS51" i="18"/>
  <c r="J48" i="23"/>
  <c r="U45" i="25"/>
  <c r="P45"/>
  <c r="Q47" i="23"/>
  <c r="G48"/>
  <c r="D48"/>
  <c r="P51" i="18"/>
  <c r="K48" i="23"/>
  <c r="J52" i="18"/>
  <c r="Q45" i="25"/>
  <c r="AR47" i="23"/>
  <c r="AA47"/>
  <c r="AC47"/>
  <c r="AL45" i="25"/>
  <c r="W47" i="23"/>
  <c r="D46" i="25"/>
  <c r="AF45"/>
  <c r="AS47" i="23"/>
  <c r="AC51" i="18"/>
  <c r="AQ51"/>
  <c r="X47" i="23"/>
  <c r="AL51" i="18"/>
  <c r="R51"/>
  <c r="U46" i="25" l="1"/>
  <c r="Z46"/>
  <c r="AB45"/>
  <c r="AB46" s="1"/>
  <c r="AG46"/>
  <c r="AD46"/>
  <c r="Y45"/>
  <c r="Y46" s="1"/>
  <c r="W46"/>
  <c r="AM46"/>
  <c r="AR46"/>
  <c r="AP46"/>
  <c r="AT45"/>
  <c r="AT46" s="1"/>
  <c r="AE45"/>
  <c r="AE46" s="1"/>
  <c r="AC46"/>
  <c r="AA46"/>
  <c r="AQ46"/>
  <c r="AH45"/>
  <c r="AH46" s="1"/>
  <c r="AF46"/>
  <c r="AI46"/>
  <c r="AK45"/>
  <c r="AK46" s="1"/>
  <c r="X46"/>
  <c r="AS46"/>
  <c r="AN45"/>
  <c r="AN46" s="1"/>
  <c r="AL46"/>
  <c r="AV45"/>
  <c r="V45"/>
  <c r="T46"/>
  <c r="AJ46"/>
  <c r="A50"/>
  <c r="A51" s="1"/>
  <c r="B49"/>
  <c r="V44"/>
  <c r="AO43"/>
  <c r="AO44" s="1"/>
  <c r="AW43" s="1"/>
  <c r="AP48" i="23"/>
  <c r="AT47"/>
  <c r="AT48" s="1"/>
  <c r="X48"/>
  <c r="AD48"/>
  <c r="Y47"/>
  <c r="Y48" s="1"/>
  <c r="W48"/>
  <c r="AM48"/>
  <c r="Z48"/>
  <c r="AB47"/>
  <c r="AB48" s="1"/>
  <c r="V47"/>
  <c r="T48"/>
  <c r="AE47"/>
  <c r="AE48" s="1"/>
  <c r="AC48"/>
  <c r="AS48"/>
  <c r="AA48"/>
  <c r="AQ48"/>
  <c r="U48"/>
  <c r="AR48"/>
  <c r="AH47"/>
  <c r="AH48" s="1"/>
  <c r="AF48"/>
  <c r="AG48"/>
  <c r="AN47"/>
  <c r="AN48" s="1"/>
  <c r="AL48"/>
  <c r="AV47"/>
  <c r="AO45"/>
  <c r="AO46" s="1"/>
  <c r="AW45" s="1"/>
  <c r="V46"/>
  <c r="A52"/>
  <c r="A53" s="1"/>
  <c r="B51"/>
  <c r="T52" i="18"/>
  <c r="W52"/>
  <c r="AB51"/>
  <c r="AB52" s="1"/>
  <c r="AG52"/>
  <c r="AD52"/>
  <c r="AL52"/>
  <c r="AF52"/>
  <c r="AA52"/>
  <c r="Z52"/>
  <c r="AR52"/>
  <c r="AS52"/>
  <c r="AP52"/>
  <c r="AV51"/>
  <c r="AT51"/>
  <c r="AQ52"/>
  <c r="AH51"/>
  <c r="AH52" s="1"/>
  <c r="AC52"/>
  <c r="AE51"/>
  <c r="AE52" s="1"/>
  <c r="B53"/>
  <c r="E50" i="23"/>
  <c r="W49"/>
  <c r="G50"/>
  <c r="AD53" i="18"/>
  <c r="AC49" i="23"/>
  <c r="AQ53" i="18"/>
  <c r="R47" i="25"/>
  <c r="T53" i="18"/>
  <c r="AM47" i="25"/>
  <c r="X49" i="23"/>
  <c r="Z47" i="25"/>
  <c r="J54" i="18"/>
  <c r="H48" i="25"/>
  <c r="U47"/>
  <c r="P49" i="23"/>
  <c r="Z53" i="18"/>
  <c r="AG47" i="25"/>
  <c r="Q53" i="18"/>
  <c r="AJ47" i="25"/>
  <c r="AP49" i="23"/>
  <c r="D53" i="18"/>
  <c r="E54"/>
  <c r="AF47" i="25"/>
  <c r="W47"/>
  <c r="Q49" i="23"/>
  <c r="D54" i="18"/>
  <c r="J48" i="25"/>
  <c r="H50" i="23"/>
  <c r="M48" i="25"/>
  <c r="U49" i="23"/>
  <c r="X47" i="25"/>
  <c r="O48"/>
  <c r="R48"/>
  <c r="AA47"/>
  <c r="AL49" i="23"/>
  <c r="I54" i="18"/>
  <c r="AP47" i="25"/>
  <c r="AA49" i="23"/>
  <c r="L48" i="25"/>
  <c r="AS47"/>
  <c r="G54" i="18"/>
  <c r="AU47" i="25"/>
  <c r="I48"/>
  <c r="R49" i="23"/>
  <c r="AA53" i="18"/>
  <c r="P47" i="25"/>
  <c r="N54" i="18"/>
  <c r="AU49" i="23"/>
  <c r="K54" i="18"/>
  <c r="AG49" i="23"/>
  <c r="Q47" i="25"/>
  <c r="K50" i="23"/>
  <c r="F50"/>
  <c r="AQ47" i="25"/>
  <c r="G48"/>
  <c r="M54" i="18"/>
  <c r="C51" i="25"/>
  <c r="AL47"/>
  <c r="AC47"/>
  <c r="F48"/>
  <c r="AS49" i="23"/>
  <c r="N48" i="25"/>
  <c r="D47"/>
  <c r="L50" i="23"/>
  <c r="F54" i="18"/>
  <c r="AF49" i="23"/>
  <c r="Z49"/>
  <c r="E48" i="25"/>
  <c r="N50" i="23"/>
  <c r="AS53" i="18"/>
  <c r="AD47" i="25"/>
  <c r="T47"/>
  <c r="AQ49" i="23"/>
  <c r="M50"/>
  <c r="K48" i="25"/>
  <c r="AR49" i="23"/>
  <c r="C53"/>
  <c r="AR53" i="18"/>
  <c r="AD49" i="23"/>
  <c r="J50"/>
  <c r="T49"/>
  <c r="R50"/>
  <c r="P53" i="18"/>
  <c r="AR47" i="25"/>
  <c r="H54" i="18"/>
  <c r="AC53"/>
  <c r="AU53"/>
  <c r="R54"/>
  <c r="R53"/>
  <c r="AF53"/>
  <c r="AL53"/>
  <c r="AI47" i="25"/>
  <c r="AM49" i="23"/>
  <c r="D50"/>
  <c r="L54" i="18"/>
  <c r="AP53"/>
  <c r="W53"/>
  <c r="I50" i="23"/>
  <c r="O54" i="18"/>
  <c r="D48" i="25"/>
  <c r="O50" i="23"/>
  <c r="D49"/>
  <c r="AG53" i="18"/>
  <c r="AR48" i="25" l="1"/>
  <c r="AQ48"/>
  <c r="AG48"/>
  <c r="AN47"/>
  <c r="AN48" s="1"/>
  <c r="AL48"/>
  <c r="Y47"/>
  <c r="Y48" s="1"/>
  <c r="W48"/>
  <c r="AH47"/>
  <c r="AH48" s="1"/>
  <c r="AF48"/>
  <c r="U48"/>
  <c r="Z48"/>
  <c r="AB47"/>
  <c r="AB48" s="1"/>
  <c r="AP48"/>
  <c r="AT47"/>
  <c r="AT48" s="1"/>
  <c r="AM48"/>
  <c r="AV47"/>
  <c r="T48"/>
  <c r="V47"/>
  <c r="AJ48"/>
  <c r="AD48"/>
  <c r="AK47"/>
  <c r="AK48" s="1"/>
  <c r="AI48"/>
  <c r="AA48"/>
  <c r="X48"/>
  <c r="AC48"/>
  <c r="AE47"/>
  <c r="AE48" s="1"/>
  <c r="AS48"/>
  <c r="A52"/>
  <c r="A53" s="1"/>
  <c r="B51"/>
  <c r="AO45"/>
  <c r="AO46" s="1"/>
  <c r="AW45" s="1"/>
  <c r="V46"/>
  <c r="AR50" i="23"/>
  <c r="AN49"/>
  <c r="AN50" s="1"/>
  <c r="AL50"/>
  <c r="AB49"/>
  <c r="AB50" s="1"/>
  <c r="Z50"/>
  <c r="AV49"/>
  <c r="T50"/>
  <c r="V49"/>
  <c r="W50"/>
  <c r="Y49"/>
  <c r="Y50" s="1"/>
  <c r="AP50"/>
  <c r="AT49"/>
  <c r="AT50" s="1"/>
  <c r="AD50"/>
  <c r="X50"/>
  <c r="AC50"/>
  <c r="AE49"/>
  <c r="AE50" s="1"/>
  <c r="AS50"/>
  <c r="AM50"/>
  <c r="AG50"/>
  <c r="AA50"/>
  <c r="AQ50"/>
  <c r="AF50"/>
  <c r="AH49"/>
  <c r="AH50" s="1"/>
  <c r="U50"/>
  <c r="A54"/>
  <c r="A55" s="1"/>
  <c r="B53"/>
  <c r="V48"/>
  <c r="AO47"/>
  <c r="AO48" s="1"/>
  <c r="AW47" s="1"/>
  <c r="AR54" i="18"/>
  <c r="T54"/>
  <c r="AE53"/>
  <c r="AE54" s="1"/>
  <c r="W54"/>
  <c r="AS54"/>
  <c r="AD54"/>
  <c r="AG54"/>
  <c r="AP54"/>
  <c r="AQ54"/>
  <c r="AH53"/>
  <c r="AH54" s="1"/>
  <c r="AT53"/>
  <c r="Z54"/>
  <c r="AF54"/>
  <c r="AL54"/>
  <c r="AB53"/>
  <c r="AB54" s="1"/>
  <c r="AV53"/>
  <c r="AC54"/>
  <c r="AA54"/>
  <c r="B55"/>
  <c r="AS55"/>
  <c r="G52" i="23"/>
  <c r="Q49" i="25"/>
  <c r="N56" i="18"/>
  <c r="L50" i="25"/>
  <c r="J52" i="23"/>
  <c r="AQ51"/>
  <c r="AA51"/>
  <c r="E50" i="25"/>
  <c r="Z55" i="18"/>
  <c r="D56"/>
  <c r="AL51" i="23"/>
  <c r="AG55" i="18"/>
  <c r="AS51" i="23"/>
  <c r="P49" i="25"/>
  <c r="AM51" i="23"/>
  <c r="R50" i="25"/>
  <c r="R56" i="18"/>
  <c r="D49" i="25"/>
  <c r="AR55" i="18"/>
  <c r="AP49" i="25"/>
  <c r="R51" i="23"/>
  <c r="AI49" i="25"/>
  <c r="AL49"/>
  <c r="AS49"/>
  <c r="U51" i="23"/>
  <c r="M50" i="25"/>
  <c r="AC55" i="18"/>
  <c r="F52" i="23"/>
  <c r="R49" i="25"/>
  <c r="W51" i="23"/>
  <c r="P51"/>
  <c r="P55" i="18"/>
  <c r="M56"/>
  <c r="M52" i="23"/>
  <c r="D55" i="18"/>
  <c r="D50" i="25"/>
  <c r="H56" i="18"/>
  <c r="AD49" i="25"/>
  <c r="O56" i="18"/>
  <c r="AF49" i="25"/>
  <c r="AR51" i="23"/>
  <c r="U49" i="25"/>
  <c r="J50"/>
  <c r="W49"/>
  <c r="AA55" i="18"/>
  <c r="J56"/>
  <c r="AG51" i="23"/>
  <c r="AL55" i="18"/>
  <c r="N52" i="23"/>
  <c r="X49" i="25"/>
  <c r="O50"/>
  <c r="AU55" i="18"/>
  <c r="E56"/>
  <c r="G56"/>
  <c r="Q55"/>
  <c r="AM49" i="25"/>
  <c r="F56" i="18"/>
  <c r="H52" i="23"/>
  <c r="H50" i="25"/>
  <c r="X51" i="23"/>
  <c r="K56" i="18"/>
  <c r="Z49" i="25"/>
  <c r="I50"/>
  <c r="K50"/>
  <c r="AU49"/>
  <c r="AC51" i="23"/>
  <c r="AP55" i="18"/>
  <c r="C55" i="23"/>
  <c r="AR49" i="25"/>
  <c r="R55" i="18"/>
  <c r="AD55"/>
  <c r="K52" i="23"/>
  <c r="AA49" i="25"/>
  <c r="G50"/>
  <c r="AJ49"/>
  <c r="D52" i="23"/>
  <c r="I56" i="18"/>
  <c r="N50" i="25"/>
  <c r="AD51" i="23"/>
  <c r="Q51"/>
  <c r="F50" i="25"/>
  <c r="AG49"/>
  <c r="AF55" i="18"/>
  <c r="AC49" i="25"/>
  <c r="AQ55" i="18"/>
  <c r="T55"/>
  <c r="C53" i="25"/>
  <c r="T51" i="23"/>
  <c r="E52"/>
  <c r="AU51"/>
  <c r="L56" i="18"/>
  <c r="O52" i="23"/>
  <c r="L52"/>
  <c r="AF51"/>
  <c r="AP51"/>
  <c r="W55" i="18"/>
  <c r="I52" i="23"/>
  <c r="Z51"/>
  <c r="D51"/>
  <c r="T49" i="25"/>
  <c r="AQ49"/>
  <c r="R52" i="23"/>
  <c r="AE49" i="25" l="1"/>
  <c r="AE50" s="1"/>
  <c r="AC50"/>
  <c r="AL50"/>
  <c r="AN49"/>
  <c r="AN50" s="1"/>
  <c r="AV49"/>
  <c r="T50"/>
  <c r="V49"/>
  <c r="AJ50"/>
  <c r="AS50"/>
  <c r="Z50"/>
  <c r="AB49"/>
  <c r="AB50" s="1"/>
  <c r="AP50"/>
  <c r="AT49"/>
  <c r="AT50" s="1"/>
  <c r="AI50"/>
  <c r="AK49"/>
  <c r="AK50" s="1"/>
  <c r="X50"/>
  <c r="U50"/>
  <c r="AD50"/>
  <c r="W50"/>
  <c r="Y49"/>
  <c r="Y50" s="1"/>
  <c r="AM50"/>
  <c r="AR50"/>
  <c r="AG50"/>
  <c r="AA50"/>
  <c r="AQ50"/>
  <c r="AH49"/>
  <c r="AH50" s="1"/>
  <c r="AF50"/>
  <c r="A54"/>
  <c r="A55" s="1"/>
  <c r="B53"/>
  <c r="V48"/>
  <c r="AO47"/>
  <c r="AO48" s="1"/>
  <c r="AW47" s="1"/>
  <c r="AD52" i="23"/>
  <c r="AM52"/>
  <c r="AR52"/>
  <c r="AF52"/>
  <c r="AH51"/>
  <c r="AH52" s="1"/>
  <c r="T52"/>
  <c r="V51"/>
  <c r="AC52"/>
  <c r="AE51"/>
  <c r="AE52" s="1"/>
  <c r="AS52"/>
  <c r="AA52"/>
  <c r="AQ52"/>
  <c r="AG52"/>
  <c r="AN51"/>
  <c r="AN52" s="1"/>
  <c r="AL52"/>
  <c r="AV51"/>
  <c r="W52"/>
  <c r="Y51"/>
  <c r="Y52" s="1"/>
  <c r="X52"/>
  <c r="U52"/>
  <c r="Z52"/>
  <c r="AB51"/>
  <c r="AB52" s="1"/>
  <c r="AT51"/>
  <c r="AT52" s="1"/>
  <c r="AP52"/>
  <c r="V50"/>
  <c r="AO49"/>
  <c r="AO50" s="1"/>
  <c r="AW49" s="1"/>
  <c r="A56"/>
  <c r="A57" s="1"/>
  <c r="B55"/>
  <c r="B57" i="18"/>
  <c r="T56"/>
  <c r="AC56"/>
  <c r="AE55"/>
  <c r="AE56" s="1"/>
  <c r="AT55"/>
  <c r="AP56"/>
  <c r="AL56"/>
  <c r="AH55"/>
  <c r="AH56" s="1"/>
  <c r="AB55"/>
  <c r="AB56" s="1"/>
  <c r="Z56"/>
  <c r="AS56"/>
  <c r="AG56"/>
  <c r="AV55"/>
  <c r="AR56"/>
  <c r="AD56"/>
  <c r="AA56"/>
  <c r="W56"/>
  <c r="AQ56"/>
  <c r="AF56"/>
  <c r="AU53" i="23"/>
  <c r="H52" i="25"/>
  <c r="AA51"/>
  <c r="G58" i="18"/>
  <c r="G52" i="25"/>
  <c r="X51"/>
  <c r="N58" i="18"/>
  <c r="AG51" i="25"/>
  <c r="AU51"/>
  <c r="AJ51"/>
  <c r="M54" i="23"/>
  <c r="K58" i="18"/>
  <c r="K54" i="23"/>
  <c r="AD51" i="25"/>
  <c r="K52"/>
  <c r="AL57" i="18"/>
  <c r="AS53" i="23"/>
  <c r="AM53"/>
  <c r="AF51" i="25"/>
  <c r="AL53" i="23"/>
  <c r="Q53"/>
  <c r="L52" i="25"/>
  <c r="L54" i="23"/>
  <c r="AC57" i="18"/>
  <c r="D52" i="25"/>
  <c r="X53" i="23"/>
  <c r="Z57" i="18"/>
  <c r="R58"/>
  <c r="D58"/>
  <c r="J58"/>
  <c r="AL51" i="25"/>
  <c r="AU57" i="18"/>
  <c r="U51" i="25"/>
  <c r="E58" i="18"/>
  <c r="AR57"/>
  <c r="AG53" i="23"/>
  <c r="AF57" i="18"/>
  <c r="AS57"/>
  <c r="AP51" i="25"/>
  <c r="M58" i="18"/>
  <c r="D57"/>
  <c r="AQ53" i="23"/>
  <c r="F58" i="18"/>
  <c r="O54" i="23"/>
  <c r="L58" i="18"/>
  <c r="M52" i="25"/>
  <c r="AQ57" i="18"/>
  <c r="U53" i="23"/>
  <c r="W51" i="25"/>
  <c r="D51"/>
  <c r="AA57" i="18"/>
  <c r="H58"/>
  <c r="AP57"/>
  <c r="C57" i="23"/>
  <c r="R51" i="25"/>
  <c r="O58" i="18"/>
  <c r="Q51" i="25"/>
  <c r="N54" i="23"/>
  <c r="T57" i="18"/>
  <c r="H54" i="23"/>
  <c r="R54"/>
  <c r="Z51" i="25"/>
  <c r="I58" i="18"/>
  <c r="AP53" i="23"/>
  <c r="J52" i="25"/>
  <c r="T53" i="23"/>
  <c r="O52" i="25"/>
  <c r="I52"/>
  <c r="AD53" i="23"/>
  <c r="AD57" i="18"/>
  <c r="AC53" i="23"/>
  <c r="AA53"/>
  <c r="AR53"/>
  <c r="C55" i="25"/>
  <c r="T51"/>
  <c r="F54" i="23"/>
  <c r="J54"/>
  <c r="Q57" i="18"/>
  <c r="P53" i="23"/>
  <c r="I54"/>
  <c r="R57" i="18"/>
  <c r="W53" i="23"/>
  <c r="Z53"/>
  <c r="P51" i="25"/>
  <c r="E52"/>
  <c r="AM51"/>
  <c r="AS51"/>
  <c r="P57" i="18"/>
  <c r="D54" i="23"/>
  <c r="R52" i="25"/>
  <c r="W57" i="18"/>
  <c r="AR51" i="25"/>
  <c r="AF53" i="23"/>
  <c r="AQ51" i="25"/>
  <c r="G54" i="23"/>
  <c r="E54"/>
  <c r="AI51" i="25"/>
  <c r="R53" i="23"/>
  <c r="AG57" i="18"/>
  <c r="F52" i="25"/>
  <c r="N52"/>
  <c r="D53" i="23"/>
  <c r="AC51" i="25"/>
  <c r="AP52" l="1"/>
  <c r="AT51"/>
  <c r="AT52" s="1"/>
  <c r="AG52"/>
  <c r="AK51"/>
  <c r="AK52" s="1"/>
  <c r="AI52"/>
  <c r="AM52"/>
  <c r="AD52"/>
  <c r="X52"/>
  <c r="AB51"/>
  <c r="AB52" s="1"/>
  <c r="Z52"/>
  <c r="T52"/>
  <c r="V51"/>
  <c r="AQ52"/>
  <c r="AC52"/>
  <c r="AE51"/>
  <c r="AE52" s="1"/>
  <c r="AV51"/>
  <c r="AR52"/>
  <c r="AA52"/>
  <c r="AS52"/>
  <c r="AJ52"/>
  <c r="U52"/>
  <c r="W52"/>
  <c r="Y51"/>
  <c r="Y52" s="1"/>
  <c r="AN51"/>
  <c r="AN52" s="1"/>
  <c r="AL52"/>
  <c r="AF52"/>
  <c r="AH51"/>
  <c r="AH52" s="1"/>
  <c r="A56"/>
  <c r="A57" s="1"/>
  <c r="B55"/>
  <c r="V50"/>
  <c r="AO49"/>
  <c r="AO50" s="1"/>
  <c r="AW49" s="1"/>
  <c r="AN53" i="23"/>
  <c r="AN54" s="1"/>
  <c r="AL54"/>
  <c r="AP54"/>
  <c r="AT53"/>
  <c r="AT54" s="1"/>
  <c r="Y53"/>
  <c r="Y54" s="1"/>
  <c r="W54"/>
  <c r="AM54"/>
  <c r="AR54"/>
  <c r="AG54"/>
  <c r="AC54"/>
  <c r="AE53"/>
  <c r="AE54" s="1"/>
  <c r="AA54"/>
  <c r="AQ54"/>
  <c r="AH53"/>
  <c r="AH54" s="1"/>
  <c r="AF54"/>
  <c r="U54"/>
  <c r="X54"/>
  <c r="AS54"/>
  <c r="Z54"/>
  <c r="AB53"/>
  <c r="AB54" s="1"/>
  <c r="AD54"/>
  <c r="AV53"/>
  <c r="V53"/>
  <c r="T54"/>
  <c r="A58"/>
  <c r="A59" s="1"/>
  <c r="B57"/>
  <c r="AO51"/>
  <c r="AO52" s="1"/>
  <c r="AW51" s="1"/>
  <c r="V52"/>
  <c r="AS58" i="18"/>
  <c r="T58"/>
  <c r="AR58"/>
  <c r="Z58"/>
  <c r="AP58"/>
  <c r="AT57"/>
  <c r="AV57"/>
  <c r="AH57"/>
  <c r="AH58" s="1"/>
  <c r="AC58"/>
  <c r="AL58"/>
  <c r="AB57"/>
  <c r="AB58" s="1"/>
  <c r="AQ58"/>
  <c r="W58"/>
  <c r="AE57"/>
  <c r="AE58" s="1"/>
  <c r="AF58"/>
  <c r="AD58"/>
  <c r="AG58"/>
  <c r="AA58"/>
  <c r="B59"/>
  <c r="O60"/>
  <c r="T55" i="23"/>
  <c r="O56"/>
  <c r="AU53" i="25"/>
  <c r="T59" i="18"/>
  <c r="X55" i="23"/>
  <c r="AA59" i="18"/>
  <c r="M54" i="25"/>
  <c r="C57"/>
  <c r="C59" i="23"/>
  <c r="AA55"/>
  <c r="D59" i="18"/>
  <c r="AQ59"/>
  <c r="AM55" i="23"/>
  <c r="N60" i="18"/>
  <c r="I54" i="25"/>
  <c r="AG53"/>
  <c r="AR53"/>
  <c r="H54"/>
  <c r="F60" i="18"/>
  <c r="Q53" i="25"/>
  <c r="G56" i="23"/>
  <c r="AL53" i="25"/>
  <c r="F54"/>
  <c r="AM53"/>
  <c r="AP53"/>
  <c r="Q59" i="18"/>
  <c r="AJ53" i="25"/>
  <c r="AR55" i="23"/>
  <c r="AF59" i="18"/>
  <c r="K56" i="23"/>
  <c r="R55"/>
  <c r="AD53" i="25"/>
  <c r="U53"/>
  <c r="E60" i="18"/>
  <c r="D53" i="25"/>
  <c r="J56" i="23"/>
  <c r="R56"/>
  <c r="L56"/>
  <c r="AS53" i="25"/>
  <c r="AQ53"/>
  <c r="AP55" i="23"/>
  <c r="Z59" i="18"/>
  <c r="Z55" i="23"/>
  <c r="O54" i="25"/>
  <c r="AS59" i="18"/>
  <c r="M56" i="23"/>
  <c r="I56"/>
  <c r="I60" i="18"/>
  <c r="Z53" i="25"/>
  <c r="M60" i="18"/>
  <c r="AL55" i="23"/>
  <c r="U55"/>
  <c r="AU59" i="18"/>
  <c r="G54" i="25"/>
  <c r="AC59" i="18"/>
  <c r="J54" i="25"/>
  <c r="D55" i="23"/>
  <c r="G60" i="18"/>
  <c r="T53" i="25"/>
  <c r="P59" i="18"/>
  <c r="W59"/>
  <c r="AG55" i="23"/>
  <c r="AP59" i="18"/>
  <c r="AQ55" i="23"/>
  <c r="H56"/>
  <c r="H60" i="18"/>
  <c r="D60"/>
  <c r="X53" i="25"/>
  <c r="R53"/>
  <c r="E54"/>
  <c r="P53"/>
  <c r="AI53"/>
  <c r="AS55" i="23"/>
  <c r="AD59" i="18"/>
  <c r="F56" i="23"/>
  <c r="AA53" i="25"/>
  <c r="AG59" i="18"/>
  <c r="AL59"/>
  <c r="AC53" i="25"/>
  <c r="AD55" i="23"/>
  <c r="R59" i="18"/>
  <c r="R54" i="25"/>
  <c r="W55" i="23"/>
  <c r="K54" i="25"/>
  <c r="AU55" i="23"/>
  <c r="N54" i="25"/>
  <c r="R60" i="18"/>
  <c r="N56" i="23"/>
  <c r="P55"/>
  <c r="K60" i="18"/>
  <c r="D54" i="25"/>
  <c r="E56" i="23"/>
  <c r="AF53" i="25"/>
  <c r="J60" i="18"/>
  <c r="L60"/>
  <c r="AR59"/>
  <c r="Q55" i="23"/>
  <c r="AF55"/>
  <c r="W53" i="25"/>
  <c r="AC55" i="23"/>
  <c r="L54" i="25"/>
  <c r="D56" i="23"/>
  <c r="AS54" i="25" l="1"/>
  <c r="W54"/>
  <c r="Y53"/>
  <c r="Y54" s="1"/>
  <c r="X54"/>
  <c r="Z54"/>
  <c r="AB53"/>
  <c r="AB54" s="1"/>
  <c r="AP54"/>
  <c r="AT53"/>
  <c r="AT54" s="1"/>
  <c r="AA54"/>
  <c r="U54"/>
  <c r="AG54"/>
  <c r="AR54"/>
  <c r="AD54"/>
  <c r="AQ54"/>
  <c r="AC54"/>
  <c r="AE53"/>
  <c r="AE54" s="1"/>
  <c r="AM54"/>
  <c r="AH53"/>
  <c r="AH54" s="1"/>
  <c r="AF54"/>
  <c r="AK53"/>
  <c r="AK54" s="1"/>
  <c r="AI54"/>
  <c r="AV53"/>
  <c r="V53"/>
  <c r="T54"/>
  <c r="AJ54"/>
  <c r="AL54"/>
  <c r="AN53"/>
  <c r="AN54" s="1"/>
  <c r="AO51"/>
  <c r="AO52" s="1"/>
  <c r="AW51" s="1"/>
  <c r="V52"/>
  <c r="A58"/>
  <c r="A59" s="1"/>
  <c r="B57"/>
  <c r="AT55" i="23"/>
  <c r="AT56" s="1"/>
  <c r="AP56"/>
  <c r="AF56"/>
  <c r="AH55"/>
  <c r="AH56" s="1"/>
  <c r="X56"/>
  <c r="AC56"/>
  <c r="AE55"/>
  <c r="AE56" s="1"/>
  <c r="AS56"/>
  <c r="AA56"/>
  <c r="AQ56"/>
  <c r="U56"/>
  <c r="Z56"/>
  <c r="AB55"/>
  <c r="AB56" s="1"/>
  <c r="AR56"/>
  <c r="AG56"/>
  <c r="AL56"/>
  <c r="AN55"/>
  <c r="AN56" s="1"/>
  <c r="AV55"/>
  <c r="V55"/>
  <c r="T56"/>
  <c r="AD56"/>
  <c r="Y55"/>
  <c r="Y56" s="1"/>
  <c r="W56"/>
  <c r="AM56"/>
  <c r="A60"/>
  <c r="A61" s="1"/>
  <c r="B59"/>
  <c r="AO53"/>
  <c r="AO54" s="1"/>
  <c r="AW53" s="1"/>
  <c r="V54"/>
  <c r="T60" i="18"/>
  <c r="AT59"/>
  <c r="AR60"/>
  <c r="AG60"/>
  <c r="AH59"/>
  <c r="AH60" s="1"/>
  <c r="AP60"/>
  <c r="AV59"/>
  <c r="AA60"/>
  <c r="AC60"/>
  <c r="W60"/>
  <c r="AS60"/>
  <c r="AE59"/>
  <c r="AE60" s="1"/>
  <c r="Z60"/>
  <c r="AF60"/>
  <c r="AB59"/>
  <c r="AB60" s="1"/>
  <c r="AD60"/>
  <c r="AL60"/>
  <c r="AQ60"/>
  <c r="B61"/>
  <c r="AF61"/>
  <c r="AU55" i="25"/>
  <c r="AG55"/>
  <c r="AU61" i="18"/>
  <c r="R61"/>
  <c r="AC55" i="25"/>
  <c r="D61" i="18"/>
  <c r="AC61"/>
  <c r="C59" i="25"/>
  <c r="AD55"/>
  <c r="H56"/>
  <c r="AD57" i="23"/>
  <c r="R55" i="25"/>
  <c r="AQ57" i="23"/>
  <c r="K58"/>
  <c r="E62" i="18"/>
  <c r="F56" i="25"/>
  <c r="AM57" i="23"/>
  <c r="X55" i="25"/>
  <c r="W61" i="18"/>
  <c r="O58" i="23"/>
  <c r="AF57"/>
  <c r="I56" i="25"/>
  <c r="Q61" i="18"/>
  <c r="Q55" i="25"/>
  <c r="H62" i="18"/>
  <c r="M62"/>
  <c r="AQ55" i="25"/>
  <c r="P55"/>
  <c r="O56"/>
  <c r="I62" i="18"/>
  <c r="AD61"/>
  <c r="AL61"/>
  <c r="D57" i="23"/>
  <c r="Z57"/>
  <c r="AM55" i="25"/>
  <c r="L58" i="23"/>
  <c r="I58"/>
  <c r="G62" i="18"/>
  <c r="N62"/>
  <c r="AP57" i="23"/>
  <c r="N56" i="25"/>
  <c r="W55"/>
  <c r="AS57" i="23"/>
  <c r="R57"/>
  <c r="L56" i="25"/>
  <c r="D56"/>
  <c r="D58" i="23"/>
  <c r="U57"/>
  <c r="T57"/>
  <c r="J56" i="25"/>
  <c r="M58" i="23"/>
  <c r="AF55" i="25"/>
  <c r="U55"/>
  <c r="Z61" i="18"/>
  <c r="R62"/>
  <c r="L62"/>
  <c r="T55" i="25"/>
  <c r="J62" i="18"/>
  <c r="AL55" i="25"/>
  <c r="P61" i="18"/>
  <c r="O62"/>
  <c r="AQ61"/>
  <c r="AR57" i="23"/>
  <c r="AG57"/>
  <c r="Z55" i="25"/>
  <c r="G56"/>
  <c r="AP61" i="18"/>
  <c r="AA57" i="23"/>
  <c r="AU57"/>
  <c r="D55" i="25"/>
  <c r="F62" i="18"/>
  <c r="AR61"/>
  <c r="AI55" i="25"/>
  <c r="AP55"/>
  <c r="AS61" i="18"/>
  <c r="AL57" i="23"/>
  <c r="H58"/>
  <c r="X57"/>
  <c r="K62" i="18"/>
  <c r="AS55" i="25"/>
  <c r="C61" i="23"/>
  <c r="AA61" i="18"/>
  <c r="AG61"/>
  <c r="AR55" i="25"/>
  <c r="W57" i="23"/>
  <c r="R56" i="25"/>
  <c r="T61" i="18"/>
  <c r="E56" i="25"/>
  <c r="J58" i="23"/>
  <c r="E58"/>
  <c r="P57"/>
  <c r="M56" i="25"/>
  <c r="AJ55"/>
  <c r="N58" i="23"/>
  <c r="Q57"/>
  <c r="K56" i="25"/>
  <c r="AA55"/>
  <c r="G58" i="23"/>
  <c r="AC57"/>
  <c r="R58"/>
  <c r="F58"/>
  <c r="D62" i="18"/>
  <c r="AD56" i="25" l="1"/>
  <c r="AG56"/>
  <c r="U56"/>
  <c r="Z56"/>
  <c r="AB55"/>
  <c r="AB56" s="1"/>
  <c r="AT55"/>
  <c r="AT56" s="1"/>
  <c r="AP56"/>
  <c r="AI56"/>
  <c r="AK55"/>
  <c r="AK56" s="1"/>
  <c r="X56"/>
  <c r="AM56"/>
  <c r="AR56"/>
  <c r="AE55"/>
  <c r="AE56" s="1"/>
  <c r="AC56"/>
  <c r="AA56"/>
  <c r="AQ56"/>
  <c r="AH55"/>
  <c r="AH56" s="1"/>
  <c r="AF56"/>
  <c r="Y55"/>
  <c r="Y56" s="1"/>
  <c r="W56"/>
  <c r="AS56"/>
  <c r="AL56"/>
  <c r="AN55"/>
  <c r="AN56" s="1"/>
  <c r="AV55"/>
  <c r="V55"/>
  <c r="T56"/>
  <c r="AJ56"/>
  <c r="A60"/>
  <c r="A61" s="1"/>
  <c r="B59"/>
  <c r="AO53"/>
  <c r="AO54" s="1"/>
  <c r="AW53" s="1"/>
  <c r="V54"/>
  <c r="AB57" i="23"/>
  <c r="AB58" s="1"/>
  <c r="Z58"/>
  <c r="AV57"/>
  <c r="AP58"/>
  <c r="AT57"/>
  <c r="AT58" s="1"/>
  <c r="X58"/>
  <c r="AC58"/>
  <c r="AE57"/>
  <c r="AE58" s="1"/>
  <c r="AS58"/>
  <c r="AD58"/>
  <c r="Y57"/>
  <c r="Y58" s="1"/>
  <c r="W58"/>
  <c r="AM58"/>
  <c r="AR58"/>
  <c r="AG58"/>
  <c r="AL58"/>
  <c r="AN57"/>
  <c r="AN58" s="1"/>
  <c r="T58"/>
  <c r="V57"/>
  <c r="AA58"/>
  <c r="AQ58"/>
  <c r="AF58"/>
  <c r="AH57"/>
  <c r="AH58" s="1"/>
  <c r="U58"/>
  <c r="B61"/>
  <c r="A62"/>
  <c r="A63" s="1"/>
  <c r="V56"/>
  <c r="AO55"/>
  <c r="AO56" s="1"/>
  <c r="AW55" s="1"/>
  <c r="AF62" i="18"/>
  <c r="AQ62"/>
  <c r="Z62"/>
  <c r="AG62"/>
  <c r="AD62"/>
  <c r="W62"/>
  <c r="AS62"/>
  <c r="AC62"/>
  <c r="AL62"/>
  <c r="AV61"/>
  <c r="AA62"/>
  <c r="T62"/>
  <c r="AP62"/>
  <c r="AB61"/>
  <c r="AB62" s="1"/>
  <c r="AT61"/>
  <c r="AR62"/>
  <c r="AH61"/>
  <c r="AH62" s="1"/>
  <c r="AE61"/>
  <c r="AE62" s="1"/>
  <c r="B63"/>
  <c r="AD59" i="23"/>
  <c r="N60"/>
  <c r="AA63" i="18"/>
  <c r="U57" i="25"/>
  <c r="AD63" i="18"/>
  <c r="K58" i="25"/>
  <c r="D64" i="18"/>
  <c r="AG59" i="23"/>
  <c r="F64" i="18"/>
  <c r="R57" i="25"/>
  <c r="G60" i="23"/>
  <c r="AR57" i="25"/>
  <c r="AM57"/>
  <c r="D60" i="23"/>
  <c r="L64" i="18"/>
  <c r="AF63"/>
  <c r="N58" i="25"/>
  <c r="AP63" i="18"/>
  <c r="C61" i="25"/>
  <c r="Z57"/>
  <c r="H64" i="18"/>
  <c r="D63"/>
  <c r="AC57" i="25"/>
  <c r="AA57"/>
  <c r="W63" i="18"/>
  <c r="U59" i="23"/>
  <c r="G58" i="25"/>
  <c r="X57"/>
  <c r="R58"/>
  <c r="K60" i="23"/>
  <c r="AP59"/>
  <c r="E64" i="18"/>
  <c r="I60" i="23"/>
  <c r="E58" i="25"/>
  <c r="O64" i="18"/>
  <c r="AU63"/>
  <c r="Q59" i="23"/>
  <c r="W57" i="25"/>
  <c r="F60" i="23"/>
  <c r="C63"/>
  <c r="J60"/>
  <c r="AL63" i="18"/>
  <c r="AQ57" i="25"/>
  <c r="N64" i="18"/>
  <c r="AF57" i="25"/>
  <c r="D59" i="23"/>
  <c r="H60"/>
  <c r="I64" i="18"/>
  <c r="AM59" i="23"/>
  <c r="AU59"/>
  <c r="AU57" i="25"/>
  <c r="J58"/>
  <c r="AA59" i="23"/>
  <c r="I58" i="25"/>
  <c r="AI57"/>
  <c r="R60" i="23"/>
  <c r="T59"/>
  <c r="D58" i="25"/>
  <c r="T57"/>
  <c r="R64" i="18"/>
  <c r="AP57" i="25"/>
  <c r="L58"/>
  <c r="W59" i="23"/>
  <c r="AL59"/>
  <c r="AQ63" i="18"/>
  <c r="AL57" i="25"/>
  <c r="O60" i="23"/>
  <c r="AG63" i="18"/>
  <c r="AS57" i="25"/>
  <c r="T63" i="18"/>
  <c r="M60" i="23"/>
  <c r="Z63" i="18"/>
  <c r="O58" i="25"/>
  <c r="F58"/>
  <c r="AQ59" i="23"/>
  <c r="H58" i="25"/>
  <c r="Q57"/>
  <c r="AR63" i="18"/>
  <c r="AF59" i="23"/>
  <c r="M64" i="18"/>
  <c r="P63"/>
  <c r="E60" i="23"/>
  <c r="K64" i="18"/>
  <c r="G64"/>
  <c r="M58" i="25"/>
  <c r="P57"/>
  <c r="AG57"/>
  <c r="L60" i="23"/>
  <c r="X59"/>
  <c r="Z59"/>
  <c r="R63" i="18"/>
  <c r="AJ57" i="25"/>
  <c r="R59" i="23"/>
  <c r="AS59"/>
  <c r="AC59"/>
  <c r="Q63" i="18"/>
  <c r="AD57" i="25"/>
  <c r="AS63" i="18"/>
  <c r="J64"/>
  <c r="D57" i="25"/>
  <c r="AR59" i="23"/>
  <c r="AC63" i="18"/>
  <c r="P59" i="23"/>
  <c r="AA58" i="25" l="1"/>
  <c r="AF58"/>
  <c r="AH57"/>
  <c r="AH58" s="1"/>
  <c r="AB57"/>
  <c r="AB58" s="1"/>
  <c r="Z58"/>
  <c r="AQ58"/>
  <c r="AV57"/>
  <c r="V57"/>
  <c r="T58"/>
  <c r="AJ58"/>
  <c r="AD58"/>
  <c r="AI58"/>
  <c r="AK57"/>
  <c r="AK58" s="1"/>
  <c r="U58"/>
  <c r="X58"/>
  <c r="AE57"/>
  <c r="AE58" s="1"/>
  <c r="AC58"/>
  <c r="AS58"/>
  <c r="AM58"/>
  <c r="AP58"/>
  <c r="AT57"/>
  <c r="AT58" s="1"/>
  <c r="Y57"/>
  <c r="Y58" s="1"/>
  <c r="W58"/>
  <c r="AR58"/>
  <c r="AG58"/>
  <c r="AN57"/>
  <c r="AN58" s="1"/>
  <c r="AL58"/>
  <c r="A62"/>
  <c r="A63" s="1"/>
  <c r="B61"/>
  <c r="AO55"/>
  <c r="AO56" s="1"/>
  <c r="AW55" s="1"/>
  <c r="V56"/>
  <c r="AH59" i="23"/>
  <c r="AH60" s="1"/>
  <c r="AF60"/>
  <c r="U60"/>
  <c r="AP60"/>
  <c r="AT59"/>
  <c r="AT60" s="1"/>
  <c r="V59"/>
  <c r="T60"/>
  <c r="AD60"/>
  <c r="W60"/>
  <c r="Y59"/>
  <c r="Y60" s="1"/>
  <c r="AM60"/>
  <c r="AB59"/>
  <c r="AB60" s="1"/>
  <c r="Z60"/>
  <c r="X60"/>
  <c r="AE59"/>
  <c r="AE60" s="1"/>
  <c r="AC60"/>
  <c r="AS60"/>
  <c r="AA60"/>
  <c r="AQ60"/>
  <c r="AR60"/>
  <c r="AG60"/>
  <c r="AN59"/>
  <c r="AN60" s="1"/>
  <c r="AL60"/>
  <c r="AV59"/>
  <c r="A64"/>
  <c r="A65" s="1"/>
  <c r="B63"/>
  <c r="AO57"/>
  <c r="AO58" s="1"/>
  <c r="AW57" s="1"/>
  <c r="V58"/>
  <c r="B65" i="18"/>
  <c r="AS64"/>
  <c r="T64"/>
  <c r="AT63"/>
  <c r="AP64"/>
  <c r="W64"/>
  <c r="AR64"/>
  <c r="AE63"/>
  <c r="AE64" s="1"/>
  <c r="AA64"/>
  <c r="AL64"/>
  <c r="AB63"/>
  <c r="AB64" s="1"/>
  <c r="AF64"/>
  <c r="AV63"/>
  <c r="AC64"/>
  <c r="Z64"/>
  <c r="AG64"/>
  <c r="AQ64"/>
  <c r="AD64"/>
  <c r="AH63"/>
  <c r="AH64" s="1"/>
  <c r="Q65"/>
  <c r="Z59" i="25"/>
  <c r="G62" i="23"/>
  <c r="AC65" i="18"/>
  <c r="R66"/>
  <c r="AG59" i="25"/>
  <c r="O66" i="18"/>
  <c r="J62" i="23"/>
  <c r="M60" i="25"/>
  <c r="M62" i="23"/>
  <c r="L66" i="18"/>
  <c r="AR59" i="25"/>
  <c r="AC59"/>
  <c r="AA59"/>
  <c r="G60"/>
  <c r="T59"/>
  <c r="L62" i="23"/>
  <c r="C63" i="25"/>
  <c r="H62" i="23"/>
  <c r="AD61"/>
  <c r="L60" i="25"/>
  <c r="W65" i="18"/>
  <c r="Z61" i="23"/>
  <c r="O60" i="25"/>
  <c r="AD59"/>
  <c r="AD65" i="18"/>
  <c r="M66"/>
  <c r="P65"/>
  <c r="H60" i="25"/>
  <c r="I66" i="18"/>
  <c r="AU61" i="23"/>
  <c r="X59" i="25"/>
  <c r="D66" i="18"/>
  <c r="E66"/>
  <c r="K66"/>
  <c r="D62" i="23"/>
  <c r="R61"/>
  <c r="D65" i="18"/>
  <c r="K60" i="25"/>
  <c r="O62" i="23"/>
  <c r="N62"/>
  <c r="N66" i="18"/>
  <c r="AF61" i="23"/>
  <c r="D61"/>
  <c r="I60" i="25"/>
  <c r="AL61" i="23"/>
  <c r="AR61"/>
  <c r="Z65" i="18"/>
  <c r="E60" i="25"/>
  <c r="W59"/>
  <c r="F62" i="23"/>
  <c r="N60" i="25"/>
  <c r="K62" i="23"/>
  <c r="AQ59" i="25"/>
  <c r="AG61" i="23"/>
  <c r="AM59" i="25"/>
  <c r="P59"/>
  <c r="D59"/>
  <c r="U59"/>
  <c r="X61" i="23"/>
  <c r="AA65" i="18"/>
  <c r="J60" i="25"/>
  <c r="AR65" i="18"/>
  <c r="C65" i="23"/>
  <c r="F60" i="25"/>
  <c r="AG65" i="18"/>
  <c r="AJ59" i="25"/>
  <c r="AI59"/>
  <c r="AC61" i="23"/>
  <c r="R60" i="25"/>
  <c r="J66" i="18"/>
  <c r="AS59" i="25"/>
  <c r="AL65" i="18"/>
  <c r="T61" i="23"/>
  <c r="P61"/>
  <c r="AS65" i="18"/>
  <c r="AP59" i="25"/>
  <c r="G66" i="18"/>
  <c r="D60" i="25"/>
  <c r="T65" i="18"/>
  <c r="U61" i="23"/>
  <c r="AF59" i="25"/>
  <c r="AQ65" i="18"/>
  <c r="W61" i="23"/>
  <c r="AU59" i="25"/>
  <c r="AS61" i="23"/>
  <c r="E62"/>
  <c r="H66" i="18"/>
  <c r="Q61" i="23"/>
  <c r="AP61"/>
  <c r="Q59" i="25"/>
  <c r="AM61" i="23"/>
  <c r="R59" i="25"/>
  <c r="AF65" i="18"/>
  <c r="AP65"/>
  <c r="AQ61" i="23"/>
  <c r="I62"/>
  <c r="F66" i="18"/>
  <c r="R65"/>
  <c r="AU65"/>
  <c r="AA61" i="23"/>
  <c r="AL59" i="25"/>
  <c r="R62" i="23"/>
  <c r="Z60" i="25" l="1"/>
  <c r="AB59"/>
  <c r="AB60" s="1"/>
  <c r="U60"/>
  <c r="AE59"/>
  <c r="AE60" s="1"/>
  <c r="AC60"/>
  <c r="AD60"/>
  <c r="W60"/>
  <c r="Y59"/>
  <c r="Y60" s="1"/>
  <c r="AM60"/>
  <c r="AR60"/>
  <c r="AP60"/>
  <c r="AT59"/>
  <c r="AT60" s="1"/>
  <c r="AS60"/>
  <c r="AG60"/>
  <c r="AA60"/>
  <c r="AQ60"/>
  <c r="AH59"/>
  <c r="AH60" s="1"/>
  <c r="AF60"/>
  <c r="AI60"/>
  <c r="AK59"/>
  <c r="AK60" s="1"/>
  <c r="X60"/>
  <c r="AN59"/>
  <c r="AN60" s="1"/>
  <c r="AL60"/>
  <c r="AV59"/>
  <c r="V59"/>
  <c r="T60"/>
  <c r="AJ60"/>
  <c r="V58"/>
  <c r="AO57"/>
  <c r="AO58" s="1"/>
  <c r="AW57" s="1"/>
  <c r="A64"/>
  <c r="A65" s="1"/>
  <c r="B63"/>
  <c r="AP62" i="23"/>
  <c r="AT61"/>
  <c r="AT62" s="1"/>
  <c r="AD62"/>
  <c r="X62"/>
  <c r="AC62"/>
  <c r="AE61"/>
  <c r="AE62" s="1"/>
  <c r="AS62"/>
  <c r="AN61"/>
  <c r="AN62" s="1"/>
  <c r="AL62"/>
  <c r="W62"/>
  <c r="Y61"/>
  <c r="Y62" s="1"/>
  <c r="AM62"/>
  <c r="AR62"/>
  <c r="AG62"/>
  <c r="AB61"/>
  <c r="AB62" s="1"/>
  <c r="Z62"/>
  <c r="AV61"/>
  <c r="T62"/>
  <c r="V61"/>
  <c r="AA62"/>
  <c r="AQ62"/>
  <c r="AF62"/>
  <c r="AH61"/>
  <c r="AH62" s="1"/>
  <c r="U62"/>
  <c r="A66"/>
  <c r="A67" s="1"/>
  <c r="B65"/>
  <c r="V60"/>
  <c r="AO59"/>
  <c r="AO60" s="1"/>
  <c r="AW59" s="1"/>
  <c r="AS66" i="18"/>
  <c r="AG66"/>
  <c r="AE65"/>
  <c r="AE66" s="1"/>
  <c r="W66"/>
  <c r="T66"/>
  <c r="AP66"/>
  <c r="AQ66"/>
  <c r="AD66"/>
  <c r="AL66"/>
  <c r="AB65"/>
  <c r="AB66" s="1"/>
  <c r="AA66"/>
  <c r="AF66"/>
  <c r="AH65"/>
  <c r="AH66" s="1"/>
  <c r="AC66"/>
  <c r="AT65"/>
  <c r="AV65"/>
  <c r="Z66"/>
  <c r="AR66"/>
  <c r="B67"/>
  <c r="Q67"/>
  <c r="AD63" i="23"/>
  <c r="AP63"/>
  <c r="I64"/>
  <c r="AJ61" i="25"/>
  <c r="AG63" i="23"/>
  <c r="AC67" i="18"/>
  <c r="Z63" i="23"/>
  <c r="P61" i="25"/>
  <c r="AQ61"/>
  <c r="N68" i="18"/>
  <c r="R67"/>
  <c r="AL61" i="25"/>
  <c r="T61"/>
  <c r="AR63" i="23"/>
  <c r="H64"/>
  <c r="AD67" i="18"/>
  <c r="P63" i="23"/>
  <c r="AL67" i="18"/>
  <c r="G62" i="25"/>
  <c r="AF61"/>
  <c r="AS61"/>
  <c r="J64" i="23"/>
  <c r="J68" i="18"/>
  <c r="W63" i="23"/>
  <c r="R63"/>
  <c r="AA63"/>
  <c r="R64"/>
  <c r="E64"/>
  <c r="R68" i="18"/>
  <c r="E68"/>
  <c r="M68"/>
  <c r="AU61" i="25"/>
  <c r="AS63" i="23"/>
  <c r="AU67" i="18"/>
  <c r="AF67"/>
  <c r="N62" i="25"/>
  <c r="M64" i="23"/>
  <c r="AM61" i="25"/>
  <c r="U61"/>
  <c r="AR61"/>
  <c r="T67" i="18"/>
  <c r="H68"/>
  <c r="F64" i="23"/>
  <c r="D62" i="25"/>
  <c r="D67" i="18"/>
  <c r="AL63" i="23"/>
  <c r="U63"/>
  <c r="D68" i="18"/>
  <c r="W67"/>
  <c r="Q63" i="23"/>
  <c r="F62" i="25"/>
  <c r="I68" i="18"/>
  <c r="N64" i="23"/>
  <c r="T63"/>
  <c r="X63"/>
  <c r="Q61" i="25"/>
  <c r="O64" i="23"/>
  <c r="I62" i="25"/>
  <c r="K64" i="23"/>
  <c r="G68" i="18"/>
  <c r="R62" i="25"/>
  <c r="AG67" i="18"/>
  <c r="K68"/>
  <c r="D64" i="23"/>
  <c r="J62" i="25"/>
  <c r="AI61"/>
  <c r="X61"/>
  <c r="AD61"/>
  <c r="P67" i="18"/>
  <c r="L68"/>
  <c r="R61" i="25"/>
  <c r="L64" i="23"/>
  <c r="AA61" i="25"/>
  <c r="D61"/>
  <c r="D63" i="23"/>
  <c r="AF63"/>
  <c r="W61" i="25"/>
  <c r="C67" i="23"/>
  <c r="AS67" i="18"/>
  <c r="AC63" i="23"/>
  <c r="Z61" i="25"/>
  <c r="AQ63" i="23"/>
  <c r="H62" i="25"/>
  <c r="L62"/>
  <c r="F68" i="18"/>
  <c r="Z67"/>
  <c r="AG61" i="25"/>
  <c r="E62"/>
  <c r="AP61"/>
  <c r="M62"/>
  <c r="AA67" i="18"/>
  <c r="O62" i="25"/>
  <c r="AC61"/>
  <c r="AU63" i="23"/>
  <c r="G64"/>
  <c r="C65" i="25"/>
  <c r="O68" i="18"/>
  <c r="AQ67"/>
  <c r="AP67"/>
  <c r="K62" i="25"/>
  <c r="AR67" i="18"/>
  <c r="AM63" i="23"/>
  <c r="AV61" i="25" l="1"/>
  <c r="U62"/>
  <c r="AB61"/>
  <c r="AB62" s="1"/>
  <c r="Z62"/>
  <c r="AP62"/>
  <c r="AT61"/>
  <c r="AT62" s="1"/>
  <c r="W62"/>
  <c r="Y61"/>
  <c r="Y62" s="1"/>
  <c r="V61"/>
  <c r="T62"/>
  <c r="AJ62"/>
  <c r="AD62"/>
  <c r="AQ62"/>
  <c r="AI62"/>
  <c r="AK61"/>
  <c r="AK62" s="1"/>
  <c r="AF62"/>
  <c r="AH61"/>
  <c r="AH62" s="1"/>
  <c r="X62"/>
  <c r="AE61"/>
  <c r="AE62" s="1"/>
  <c r="AC62"/>
  <c r="AS62"/>
  <c r="AM62"/>
  <c r="AA62"/>
  <c r="AR62"/>
  <c r="AG62"/>
  <c r="AN61"/>
  <c r="AN62" s="1"/>
  <c r="AL62"/>
  <c r="A66"/>
  <c r="A67" s="1"/>
  <c r="B65"/>
  <c r="V60"/>
  <c r="AO59"/>
  <c r="AO60" s="1"/>
  <c r="AW59" s="1"/>
  <c r="V63" i="23"/>
  <c r="T64"/>
  <c r="X64"/>
  <c r="AD64"/>
  <c r="Y63"/>
  <c r="Y64" s="1"/>
  <c r="W64"/>
  <c r="AM64"/>
  <c r="Z64"/>
  <c r="AB63"/>
  <c r="AB64" s="1"/>
  <c r="AE63"/>
  <c r="AE64" s="1"/>
  <c r="AC64"/>
  <c r="AS64"/>
  <c r="AA64"/>
  <c r="AQ64"/>
  <c r="U64"/>
  <c r="AP64"/>
  <c r="AT63"/>
  <c r="AT64" s="1"/>
  <c r="AR64"/>
  <c r="AH63"/>
  <c r="AH64" s="1"/>
  <c r="AF64"/>
  <c r="AG64"/>
  <c r="AN63"/>
  <c r="AN64" s="1"/>
  <c r="AL64"/>
  <c r="AV63"/>
  <c r="A68"/>
  <c r="A69" s="1"/>
  <c r="B67"/>
  <c r="V62"/>
  <c r="AO61"/>
  <c r="AO62" s="1"/>
  <c r="AW61" s="1"/>
  <c r="T68" i="18"/>
  <c r="AP68"/>
  <c r="AS68"/>
  <c r="AG68"/>
  <c r="AT67"/>
  <c r="AC68"/>
  <c r="AH67"/>
  <c r="AH68" s="1"/>
  <c r="AF68"/>
  <c r="AL68"/>
  <c r="AR68"/>
  <c r="AE67"/>
  <c r="AE68" s="1"/>
  <c r="AD68"/>
  <c r="AQ68"/>
  <c r="AB67"/>
  <c r="AB68" s="1"/>
  <c r="Z68"/>
  <c r="AV67"/>
  <c r="W68"/>
  <c r="AA68"/>
  <c r="B69"/>
  <c r="R66" i="23"/>
  <c r="O70" i="18"/>
  <c r="D70"/>
  <c r="AS63" i="25"/>
  <c r="AQ69" i="18"/>
  <c r="AP65" i="23"/>
  <c r="AR65"/>
  <c r="W65"/>
  <c r="AL63" i="25"/>
  <c r="M64"/>
  <c r="AL69" i="18"/>
  <c r="AA63" i="25"/>
  <c r="J66" i="23"/>
  <c r="F64" i="25"/>
  <c r="AP63"/>
  <c r="AR63"/>
  <c r="W69" i="18"/>
  <c r="M70"/>
  <c r="R64" i="25"/>
  <c r="I66" i="23"/>
  <c r="K66"/>
  <c r="Q63" i="25"/>
  <c r="E66" i="23"/>
  <c r="AD65"/>
  <c r="AL65"/>
  <c r="U65"/>
  <c r="H66"/>
  <c r="H70" i="18"/>
  <c r="AQ63" i="25"/>
  <c r="AG65" i="23"/>
  <c r="R63" i="25"/>
  <c r="N70" i="18"/>
  <c r="I64" i="25"/>
  <c r="L66" i="23"/>
  <c r="G66"/>
  <c r="C69"/>
  <c r="Q65"/>
  <c r="AM65"/>
  <c r="AQ65"/>
  <c r="E64" i="25"/>
  <c r="H64"/>
  <c r="AF69" i="18"/>
  <c r="O64" i="25"/>
  <c r="AD63"/>
  <c r="D65" i="23"/>
  <c r="G70" i="18"/>
  <c r="Q69"/>
  <c r="D64" i="25"/>
  <c r="J64"/>
  <c r="AC63"/>
  <c r="AS65" i="23"/>
  <c r="J70" i="18"/>
  <c r="F70"/>
  <c r="P69"/>
  <c r="AR69"/>
  <c r="N66" i="23"/>
  <c r="D63" i="25"/>
  <c r="W63"/>
  <c r="T65" i="23"/>
  <c r="AF63" i="25"/>
  <c r="M66" i="23"/>
  <c r="X63" i="25"/>
  <c r="P63"/>
  <c r="U63"/>
  <c r="R70" i="18"/>
  <c r="AU69"/>
  <c r="AP69"/>
  <c r="AM63" i="25"/>
  <c r="AU65" i="23"/>
  <c r="D66"/>
  <c r="F66"/>
  <c r="T63" i="25"/>
  <c r="AS69" i="18"/>
  <c r="AD69"/>
  <c r="K70"/>
  <c r="AC69"/>
  <c r="Z65" i="23"/>
  <c r="C67" i="25"/>
  <c r="T69" i="18"/>
  <c r="AJ63" i="25"/>
  <c r="Z69" i="18"/>
  <c r="AC65" i="23"/>
  <c r="K64" i="25"/>
  <c r="AI63"/>
  <c r="L70" i="18"/>
  <c r="L64" i="25"/>
  <c r="AG63"/>
  <c r="AA69" i="18"/>
  <c r="D69"/>
  <c r="X65" i="23"/>
  <c r="Z63" i="25"/>
  <c r="R65" i="23"/>
  <c r="E70" i="18"/>
  <c r="N64" i="25"/>
  <c r="AA65" i="23"/>
  <c r="I70" i="18"/>
  <c r="AU63" i="25"/>
  <c r="AG69" i="18"/>
  <c r="R69"/>
  <c r="P65" i="23"/>
  <c r="O66"/>
  <c r="G64" i="25"/>
  <c r="AF65" i="23"/>
  <c r="AL64" i="25" l="1"/>
  <c r="AN63"/>
  <c r="AN64" s="1"/>
  <c r="AV63"/>
  <c r="T64"/>
  <c r="V63"/>
  <c r="AJ64"/>
  <c r="AE63"/>
  <c r="AE64" s="1"/>
  <c r="AC64"/>
  <c r="AP64"/>
  <c r="AT63"/>
  <c r="AT64" s="1"/>
  <c r="AK63"/>
  <c r="AK64" s="1"/>
  <c r="AI64"/>
  <c r="X64"/>
  <c r="AS64"/>
  <c r="AG64"/>
  <c r="U64"/>
  <c r="AD64"/>
  <c r="Y63"/>
  <c r="Y64" s="1"/>
  <c r="W64"/>
  <c r="AM64"/>
  <c r="AR64"/>
  <c r="Z64"/>
  <c r="AB63"/>
  <c r="AB64" s="1"/>
  <c r="AA64"/>
  <c r="AQ64"/>
  <c r="AH63"/>
  <c r="AH64" s="1"/>
  <c r="AF64"/>
  <c r="A68"/>
  <c r="A69" s="1"/>
  <c r="B67"/>
  <c r="V62"/>
  <c r="AO61"/>
  <c r="AO62" s="1"/>
  <c r="AW61" s="1"/>
  <c r="AQ66" i="23"/>
  <c r="AP66"/>
  <c r="AT65"/>
  <c r="AT66" s="1"/>
  <c r="AM66"/>
  <c r="AR66"/>
  <c r="AD66"/>
  <c r="U66"/>
  <c r="X66"/>
  <c r="Z66"/>
  <c r="AB65"/>
  <c r="AB66" s="1"/>
  <c r="AS66"/>
  <c r="AV65"/>
  <c r="AG66"/>
  <c r="AA66"/>
  <c r="AH65"/>
  <c r="AH66" s="1"/>
  <c r="AF66"/>
  <c r="AC66"/>
  <c r="AE65"/>
  <c r="AE66" s="1"/>
  <c r="W66"/>
  <c r="Y65"/>
  <c r="Y66" s="1"/>
  <c r="V65"/>
  <c r="T66"/>
  <c r="AL66"/>
  <c r="AN65"/>
  <c r="AN66" s="1"/>
  <c r="A70"/>
  <c r="A71" s="1"/>
  <c r="B69"/>
  <c r="V64"/>
  <c r="AO63"/>
  <c r="AO64" s="1"/>
  <c r="AW63" s="1"/>
  <c r="B71" i="18"/>
  <c r="AS70"/>
  <c r="AG70"/>
  <c r="AV69"/>
  <c r="AC70"/>
  <c r="T70"/>
  <c r="AD70"/>
  <c r="W70"/>
  <c r="AT69"/>
  <c r="AB69"/>
  <c r="AB70" s="1"/>
  <c r="AL70"/>
  <c r="AQ70"/>
  <c r="AR70"/>
  <c r="Z70"/>
  <c r="AH69"/>
  <c r="AH70" s="1"/>
  <c r="AE69"/>
  <c r="AE70" s="1"/>
  <c r="AF70"/>
  <c r="AP70"/>
  <c r="AA70"/>
  <c r="I72"/>
  <c r="E66" i="25"/>
  <c r="E68" i="23"/>
  <c r="I68"/>
  <c r="R65" i="25"/>
  <c r="W65"/>
  <c r="R66"/>
  <c r="H72" i="18"/>
  <c r="Z71"/>
  <c r="AP65" i="25"/>
  <c r="AF71" i="18"/>
  <c r="AL65" i="25"/>
  <c r="R68" i="23"/>
  <c r="D71" i="18"/>
  <c r="AQ67" i="23"/>
  <c r="AP71" i="18"/>
  <c r="AR67" i="23"/>
  <c r="U65" i="25"/>
  <c r="G66"/>
  <c r="D67" i="23"/>
  <c r="AU65" i="25"/>
  <c r="AF67" i="23"/>
  <c r="AP67"/>
  <c r="K72" i="18"/>
  <c r="K66" i="25"/>
  <c r="H66"/>
  <c r="AI65"/>
  <c r="AC71" i="18"/>
  <c r="R67" i="23"/>
  <c r="T65" i="25"/>
  <c r="AC67" i="23"/>
  <c r="F68"/>
  <c r="AL71" i="18"/>
  <c r="Z67" i="23"/>
  <c r="AF65" i="25"/>
  <c r="P65"/>
  <c r="D68" i="23"/>
  <c r="AS71" i="18"/>
  <c r="T67" i="23"/>
  <c r="Q67"/>
  <c r="L68"/>
  <c r="W71" i="18"/>
  <c r="U67" i="23"/>
  <c r="J66" i="25"/>
  <c r="AG65"/>
  <c r="F66"/>
  <c r="G68" i="23"/>
  <c r="G72" i="18"/>
  <c r="Q65" i="25"/>
  <c r="N68" i="23"/>
  <c r="AC65" i="25"/>
  <c r="P67" i="23"/>
  <c r="AD65" i="25"/>
  <c r="N72" i="18"/>
  <c r="K68" i="23"/>
  <c r="AQ65" i="25"/>
  <c r="H68" i="23"/>
  <c r="AA65" i="25"/>
  <c r="AA67" i="23"/>
  <c r="Z65" i="25"/>
  <c r="AG71" i="18"/>
  <c r="AJ65" i="25"/>
  <c r="AR71" i="18"/>
  <c r="AS67" i="23"/>
  <c r="AD71" i="18"/>
  <c r="AG67" i="23"/>
  <c r="J72" i="18"/>
  <c r="D72"/>
  <c r="D65" i="25"/>
  <c r="AM65"/>
  <c r="C69"/>
  <c r="AS65"/>
  <c r="L72" i="18"/>
  <c r="O68" i="23"/>
  <c r="J68"/>
  <c r="R71" i="18"/>
  <c r="W67" i="23"/>
  <c r="R72" i="18"/>
  <c r="T71"/>
  <c r="O72"/>
  <c r="C71" i="23"/>
  <c r="M72" i="18"/>
  <c r="X67" i="23"/>
  <c r="AQ71" i="18"/>
  <c r="AU71"/>
  <c r="E72"/>
  <c r="L66" i="25"/>
  <c r="N66"/>
  <c r="AM67" i="23"/>
  <c r="D66" i="25"/>
  <c r="AU67" i="23"/>
  <c r="F72" i="18"/>
  <c r="AD67" i="23"/>
  <c r="X65" i="25"/>
  <c r="AA71" i="18"/>
  <c r="AL67" i="23"/>
  <c r="O66" i="25"/>
  <c r="I66"/>
  <c r="Q71" i="18"/>
  <c r="P71"/>
  <c r="M68" i="23"/>
  <c r="M66" i="25"/>
  <c r="AR65"/>
  <c r="AA66" l="1"/>
  <c r="AS66"/>
  <c r="AQ66"/>
  <c r="AV65"/>
  <c r="AI66"/>
  <c r="AK65"/>
  <c r="AK66" s="1"/>
  <c r="Y65"/>
  <c r="Y66" s="1"/>
  <c r="W66"/>
  <c r="AR66"/>
  <c r="AG66"/>
  <c r="AL66"/>
  <c r="AN65"/>
  <c r="AN66" s="1"/>
  <c r="X66"/>
  <c r="AM66"/>
  <c r="AF66"/>
  <c r="AH65"/>
  <c r="AH66" s="1"/>
  <c r="U66"/>
  <c r="AB65"/>
  <c r="AB66" s="1"/>
  <c r="Z66"/>
  <c r="AT65"/>
  <c r="AT66" s="1"/>
  <c r="AP66"/>
  <c r="AC66"/>
  <c r="AE65"/>
  <c r="AE66" s="1"/>
  <c r="T66"/>
  <c r="V65"/>
  <c r="AJ66"/>
  <c r="AD66"/>
  <c r="A70"/>
  <c r="A71" s="1"/>
  <c r="B69"/>
  <c r="AO63"/>
  <c r="AO64" s="1"/>
  <c r="AW63" s="1"/>
  <c r="V64"/>
  <c r="U68" i="23"/>
  <c r="Z68"/>
  <c r="AB67"/>
  <c r="AB68" s="1"/>
  <c r="AP68"/>
  <c r="AT67"/>
  <c r="AT68" s="1"/>
  <c r="X68"/>
  <c r="AE67"/>
  <c r="AE68" s="1"/>
  <c r="AC68"/>
  <c r="AD68"/>
  <c r="W68"/>
  <c r="Y67"/>
  <c r="Y68" s="1"/>
  <c r="AM68"/>
  <c r="AR68"/>
  <c r="AS68"/>
  <c r="AG68"/>
  <c r="AA68"/>
  <c r="AQ68"/>
  <c r="AH67"/>
  <c r="AH68" s="1"/>
  <c r="AF68"/>
  <c r="AL68"/>
  <c r="AN67"/>
  <c r="AN68" s="1"/>
  <c r="AV67"/>
  <c r="V67"/>
  <c r="T68"/>
  <c r="AO65"/>
  <c r="AO66" s="1"/>
  <c r="AW65" s="1"/>
  <c r="V66"/>
  <c r="A72"/>
  <c r="A73" s="1"/>
  <c r="B71"/>
  <c r="B73" i="18"/>
  <c r="AF72"/>
  <c r="AC72"/>
  <c r="AB71"/>
  <c r="AB72" s="1"/>
  <c r="AE71"/>
  <c r="AE72" s="1"/>
  <c r="AG72"/>
  <c r="AH71"/>
  <c r="AH72" s="1"/>
  <c r="AA72"/>
  <c r="AV71"/>
  <c r="T72"/>
  <c r="AL72"/>
  <c r="AT71"/>
  <c r="AS72"/>
  <c r="AQ72"/>
  <c r="AR72"/>
  <c r="W72"/>
  <c r="Z72"/>
  <c r="AP72"/>
  <c r="AD72"/>
  <c r="T73"/>
  <c r="Z69" i="23"/>
  <c r="O68" i="25"/>
  <c r="P69" i="23"/>
  <c r="P67" i="25"/>
  <c r="Z73" i="18"/>
  <c r="Z67" i="25"/>
  <c r="AC67"/>
  <c r="D70" i="23"/>
  <c r="W69"/>
  <c r="C71" i="25"/>
  <c r="G70" i="23"/>
  <c r="AP67" i="25"/>
  <c r="AR73" i="18"/>
  <c r="F74"/>
  <c r="H70" i="23"/>
  <c r="M74" i="18"/>
  <c r="W73"/>
  <c r="Q67" i="25"/>
  <c r="Q73" i="18"/>
  <c r="AF69" i="23"/>
  <c r="H68" i="25"/>
  <c r="T69" i="23"/>
  <c r="AL69"/>
  <c r="R69"/>
  <c r="AS67" i="25"/>
  <c r="X69" i="23"/>
  <c r="AU67" i="25"/>
  <c r="AF73" i="18"/>
  <c r="AA67" i="25"/>
  <c r="W67"/>
  <c r="E70" i="23"/>
  <c r="M70"/>
  <c r="L68" i="25"/>
  <c r="I70" i="23"/>
  <c r="L70"/>
  <c r="AG67" i="25"/>
  <c r="AQ67"/>
  <c r="R68"/>
  <c r="AD69" i="23"/>
  <c r="AQ73" i="18"/>
  <c r="AR69" i="23"/>
  <c r="N68" i="25"/>
  <c r="AA73" i="18"/>
  <c r="R70" i="23"/>
  <c r="AC73" i="18"/>
  <c r="F70" i="23"/>
  <c r="D73" i="18"/>
  <c r="O70" i="23"/>
  <c r="D67" i="25"/>
  <c r="K68"/>
  <c r="O74" i="18"/>
  <c r="AG73"/>
  <c r="K74"/>
  <c r="AD67" i="25"/>
  <c r="AI67"/>
  <c r="AD73" i="18"/>
  <c r="R67" i="25"/>
  <c r="D74" i="18"/>
  <c r="X67" i="25"/>
  <c r="J68"/>
  <c r="AC69" i="23"/>
  <c r="AM69"/>
  <c r="L74" i="18"/>
  <c r="AP69" i="23"/>
  <c r="N74" i="18"/>
  <c r="AS69" i="23"/>
  <c r="J74" i="18"/>
  <c r="C73" i="23"/>
  <c r="T67" i="25"/>
  <c r="AL67"/>
  <c r="M68"/>
  <c r="G74" i="18"/>
  <c r="AG69" i="23"/>
  <c r="F68" i="25"/>
  <c r="AP73" i="18"/>
  <c r="I74"/>
  <c r="G68" i="25"/>
  <c r="R73" i="18"/>
  <c r="AJ67" i="25"/>
  <c r="AA69" i="23"/>
  <c r="AS73" i="18"/>
  <c r="H74"/>
  <c r="E74"/>
  <c r="AU69" i="23"/>
  <c r="U69"/>
  <c r="AR67" i="25"/>
  <c r="D69" i="23"/>
  <c r="P73" i="18"/>
  <c r="AL73"/>
  <c r="Q69" i="23"/>
  <c r="D68" i="25"/>
  <c r="E68"/>
  <c r="AQ69" i="23"/>
  <c r="AM67" i="25"/>
  <c r="R74" i="18"/>
  <c r="N70" i="23"/>
  <c r="I68" i="25"/>
  <c r="U67"/>
  <c r="J70" i="23"/>
  <c r="AF67" i="25"/>
  <c r="K70" i="23"/>
  <c r="AU73" i="18"/>
  <c r="AQ68" i="25" l="1"/>
  <c r="AG68"/>
  <c r="U68"/>
  <c r="Z68"/>
  <c r="AB67"/>
  <c r="AB68" s="1"/>
  <c r="AT67"/>
  <c r="AT68" s="1"/>
  <c r="AP68"/>
  <c r="AI68"/>
  <c r="AK67"/>
  <c r="AK68" s="1"/>
  <c r="X68"/>
  <c r="AS68"/>
  <c r="AE67"/>
  <c r="AE68" s="1"/>
  <c r="AC68"/>
  <c r="AD68"/>
  <c r="Y67"/>
  <c r="Y68" s="1"/>
  <c r="W68"/>
  <c r="AM68"/>
  <c r="AR68"/>
  <c r="AA68"/>
  <c r="AH67"/>
  <c r="AH68" s="1"/>
  <c r="AF68"/>
  <c r="AL68"/>
  <c r="AN67"/>
  <c r="AN68" s="1"/>
  <c r="AV67"/>
  <c r="V67"/>
  <c r="T68"/>
  <c r="AJ68"/>
  <c r="A72"/>
  <c r="A73" s="1"/>
  <c r="B71"/>
  <c r="V66"/>
  <c r="AO65"/>
  <c r="AO66" s="1"/>
  <c r="AW65" s="1"/>
  <c r="W70" i="23"/>
  <c r="Y69"/>
  <c r="Y70" s="1"/>
  <c r="AA70"/>
  <c r="AR70"/>
  <c r="AG70"/>
  <c r="AN69"/>
  <c r="AN70" s="1"/>
  <c r="AL70"/>
  <c r="AQ70"/>
  <c r="AV69"/>
  <c r="AH69"/>
  <c r="AH70" s="1"/>
  <c r="AF70"/>
  <c r="U70"/>
  <c r="Z70"/>
  <c r="AB69"/>
  <c r="AB70" s="1"/>
  <c r="AP70"/>
  <c r="AT69"/>
  <c r="AT70" s="1"/>
  <c r="AM70"/>
  <c r="T70"/>
  <c r="V69"/>
  <c r="AD70"/>
  <c r="X70"/>
  <c r="AC70"/>
  <c r="AE69"/>
  <c r="AE70" s="1"/>
  <c r="AS70"/>
  <c r="A74"/>
  <c r="A75" s="1"/>
  <c r="B73"/>
  <c r="V68"/>
  <c r="AO67"/>
  <c r="AO68" s="1"/>
  <c r="AW67" s="1"/>
  <c r="AL74" i="18"/>
  <c r="AH73"/>
  <c r="AH74" s="1"/>
  <c r="AV73"/>
  <c r="AB73"/>
  <c r="AB74" s="1"/>
  <c r="AR74"/>
  <c r="AG74"/>
  <c r="T74"/>
  <c r="AQ74"/>
  <c r="AS74"/>
  <c r="AD74"/>
  <c r="AA74"/>
  <c r="AT73"/>
  <c r="AF74"/>
  <c r="AC74"/>
  <c r="AP74"/>
  <c r="W74"/>
  <c r="Z74"/>
  <c r="AE73"/>
  <c r="AE74" s="1"/>
  <c r="B75"/>
  <c r="D70" i="25"/>
  <c r="AI69"/>
  <c r="AU71" i="23"/>
  <c r="R72"/>
  <c r="U69" i="25"/>
  <c r="K70"/>
  <c r="E76" i="18"/>
  <c r="G72" i="23"/>
  <c r="G70" i="25"/>
  <c r="T69"/>
  <c r="R70"/>
  <c r="T75" i="18"/>
  <c r="AQ69" i="25"/>
  <c r="R76" i="18"/>
  <c r="AM71" i="23"/>
  <c r="R71"/>
  <c r="AG75" i="18"/>
  <c r="J70" i="25"/>
  <c r="K72" i="23"/>
  <c r="X71"/>
  <c r="AQ75" i="18"/>
  <c r="Z75"/>
  <c r="L72" i="23"/>
  <c r="AM69" i="25"/>
  <c r="Q71" i="23"/>
  <c r="F76" i="18"/>
  <c r="AL75"/>
  <c r="J72" i="23"/>
  <c r="J76" i="18"/>
  <c r="O76"/>
  <c r="AR75"/>
  <c r="AL71" i="23"/>
  <c r="AF69" i="25"/>
  <c r="U71" i="23"/>
  <c r="Q69" i="25"/>
  <c r="AD75" i="18"/>
  <c r="AL69" i="25"/>
  <c r="D76" i="18"/>
  <c r="AF71" i="23"/>
  <c r="L76" i="18"/>
  <c r="AC71" i="23"/>
  <c r="D72"/>
  <c r="P69" i="25"/>
  <c r="AG71" i="23"/>
  <c r="AA75" i="18"/>
  <c r="K76"/>
  <c r="AP71" i="23"/>
  <c r="AS75" i="18"/>
  <c r="Q75"/>
  <c r="D75"/>
  <c r="F70" i="25"/>
  <c r="P71" i="23"/>
  <c r="AU69" i="25"/>
  <c r="D71" i="23"/>
  <c r="N70" i="25"/>
  <c r="I72" i="23"/>
  <c r="I70" i="25"/>
  <c r="O72" i="23"/>
  <c r="F72"/>
  <c r="C73" i="25"/>
  <c r="W75" i="18"/>
  <c r="AQ71" i="23"/>
  <c r="AD69" i="25"/>
  <c r="AA71" i="23"/>
  <c r="H72"/>
  <c r="I76" i="18"/>
  <c r="AP69" i="25"/>
  <c r="AF75" i="18"/>
  <c r="AC69" i="25"/>
  <c r="D69"/>
  <c r="O70"/>
  <c r="W71" i="23"/>
  <c r="AP75" i="18"/>
  <c r="AC75"/>
  <c r="L70" i="25"/>
  <c r="P75" i="18"/>
  <c r="X69" i="25"/>
  <c r="N76" i="18"/>
  <c r="E72" i="23"/>
  <c r="E70" i="25"/>
  <c r="M70"/>
  <c r="G76" i="18"/>
  <c r="M72" i="23"/>
  <c r="AU75" i="18"/>
  <c r="R75"/>
  <c r="AS71" i="23"/>
  <c r="W69" i="25"/>
  <c r="AR69"/>
  <c r="AD71" i="23"/>
  <c r="Z71"/>
  <c r="C75"/>
  <c r="Z69" i="25"/>
  <c r="AG69"/>
  <c r="H76" i="18"/>
  <c r="AR71" i="23"/>
  <c r="AS69" i="25"/>
  <c r="H70"/>
  <c r="N72" i="23"/>
  <c r="M76" i="18"/>
  <c r="T71" i="23"/>
  <c r="R69" i="25"/>
  <c r="AJ69"/>
  <c r="AA69"/>
  <c r="Y69" l="1"/>
  <c r="Y70" s="1"/>
  <c r="W70"/>
  <c r="AR70"/>
  <c r="AG70"/>
  <c r="AN69"/>
  <c r="AN70" s="1"/>
  <c r="AL70"/>
  <c r="AV69"/>
  <c r="AM70"/>
  <c r="AA70"/>
  <c r="AH69"/>
  <c r="AH70" s="1"/>
  <c r="AF70"/>
  <c r="U70"/>
  <c r="Z70"/>
  <c r="AB69"/>
  <c r="AB70" s="1"/>
  <c r="AP70"/>
  <c r="AT69"/>
  <c r="AT70" s="1"/>
  <c r="AK69"/>
  <c r="AK70" s="1"/>
  <c r="AI70"/>
  <c r="AQ70"/>
  <c r="T70"/>
  <c r="V69"/>
  <c r="AJ70"/>
  <c r="AD70"/>
  <c r="X70"/>
  <c r="AC70"/>
  <c r="AE69"/>
  <c r="AE70" s="1"/>
  <c r="AS70"/>
  <c r="A74"/>
  <c r="A75" s="1"/>
  <c r="B73"/>
  <c r="V68"/>
  <c r="AO67"/>
  <c r="AO68" s="1"/>
  <c r="AW67" s="1"/>
  <c r="AE71" i="23"/>
  <c r="AE72" s="1"/>
  <c r="AC72"/>
  <c r="Z72"/>
  <c r="AB71"/>
  <c r="AB72" s="1"/>
  <c r="AP72"/>
  <c r="AT71"/>
  <c r="AT72" s="1"/>
  <c r="X72"/>
  <c r="AS72"/>
  <c r="AG72"/>
  <c r="U72"/>
  <c r="AD72"/>
  <c r="Y71"/>
  <c r="Y72" s="1"/>
  <c r="W72"/>
  <c r="AM72"/>
  <c r="AR72"/>
  <c r="AA72"/>
  <c r="AQ72"/>
  <c r="AH71"/>
  <c r="AH72" s="1"/>
  <c r="AF72"/>
  <c r="AL72"/>
  <c r="AN71"/>
  <c r="AN72" s="1"/>
  <c r="AV71"/>
  <c r="V71"/>
  <c r="T72"/>
  <c r="A76"/>
  <c r="A77" s="1"/>
  <c r="B75"/>
  <c r="V70"/>
  <c r="AO69"/>
  <c r="AO70" s="1"/>
  <c r="AW69" s="1"/>
  <c r="B77" i="18"/>
  <c r="AG76"/>
  <c r="AS76"/>
  <c r="AQ76"/>
  <c r="Z76"/>
  <c r="AP76"/>
  <c r="AB75"/>
  <c r="AB76" s="1"/>
  <c r="AE75"/>
  <c r="AE76" s="1"/>
  <c r="AR76"/>
  <c r="AD76"/>
  <c r="AF76"/>
  <c r="T76"/>
  <c r="AL76"/>
  <c r="AC76"/>
  <c r="AH75"/>
  <c r="AH76" s="1"/>
  <c r="AA76"/>
  <c r="W76"/>
  <c r="AT75"/>
  <c r="AV75"/>
  <c r="AS77"/>
  <c r="AS73" i="23"/>
  <c r="P77" i="18"/>
  <c r="E78"/>
  <c r="AF77"/>
  <c r="D73" i="23"/>
  <c r="AS71" i="25"/>
  <c r="Q71"/>
  <c r="AG73" i="23"/>
  <c r="Q77" i="18"/>
  <c r="AA77"/>
  <c r="X73" i="23"/>
  <c r="D77" i="18"/>
  <c r="R71" i="25"/>
  <c r="H74" i="23"/>
  <c r="G78" i="18"/>
  <c r="Q73" i="23"/>
  <c r="Z71" i="25"/>
  <c r="AQ71"/>
  <c r="C75"/>
  <c r="D71"/>
  <c r="Z73" i="23"/>
  <c r="AM73"/>
  <c r="Z77" i="18"/>
  <c r="C77" i="23"/>
  <c r="D74"/>
  <c r="AM71" i="25"/>
  <c r="E74" i="23"/>
  <c r="G74"/>
  <c r="AP71" i="25"/>
  <c r="U73" i="23"/>
  <c r="AL71" i="25"/>
  <c r="W73" i="23"/>
  <c r="AA73"/>
  <c r="AF73"/>
  <c r="J74"/>
  <c r="AP77" i="18"/>
  <c r="AG71" i="25"/>
  <c r="U71"/>
  <c r="P73" i="23"/>
  <c r="I72" i="25"/>
  <c r="AU71"/>
  <c r="W71"/>
  <c r="F74" i="23"/>
  <c r="AC73"/>
  <c r="J78" i="18"/>
  <c r="R77"/>
  <c r="AF71" i="25"/>
  <c r="L72"/>
  <c r="O74" i="23"/>
  <c r="O72" i="25"/>
  <c r="O78" i="18"/>
  <c r="M72" i="25"/>
  <c r="R72"/>
  <c r="R78" i="18"/>
  <c r="AC77"/>
  <c r="AU77"/>
  <c r="R73" i="23"/>
  <c r="AL77" i="18"/>
  <c r="I74" i="23"/>
  <c r="H72" i="25"/>
  <c r="F72"/>
  <c r="AR73" i="23"/>
  <c r="AP73"/>
  <c r="N78" i="18"/>
  <c r="AG77"/>
  <c r="AR77"/>
  <c r="T77"/>
  <c r="D72" i="25"/>
  <c r="M78" i="18"/>
  <c r="J72" i="25"/>
  <c r="AD73" i="23"/>
  <c r="R74"/>
  <c r="F78" i="18"/>
  <c r="K72" i="25"/>
  <c r="N72"/>
  <c r="M74" i="23"/>
  <c r="AD71" i="25"/>
  <c r="N74" i="23"/>
  <c r="AJ71" i="25"/>
  <c r="AQ73" i="23"/>
  <c r="AR71" i="25"/>
  <c r="T71"/>
  <c r="AU73" i="23"/>
  <c r="AD77" i="18"/>
  <c r="P71" i="25"/>
  <c r="AQ77" i="18"/>
  <c r="I78"/>
  <c r="L74" i="23"/>
  <c r="E72" i="25"/>
  <c r="L78" i="18"/>
  <c r="G72" i="25"/>
  <c r="AL73" i="23"/>
  <c r="AC71" i="25"/>
  <c r="D78" i="18"/>
  <c r="X71" i="25"/>
  <c r="T73" i="23"/>
  <c r="AA71" i="25"/>
  <c r="AI71"/>
  <c r="K78" i="18"/>
  <c r="K74" i="23"/>
  <c r="W77" i="18"/>
  <c r="H78"/>
  <c r="AG72" i="25" l="1"/>
  <c r="AS72"/>
  <c r="AL72"/>
  <c r="AN71"/>
  <c r="AN72" s="1"/>
  <c r="AV71"/>
  <c r="T72"/>
  <c r="V71"/>
  <c r="AJ72"/>
  <c r="Z72"/>
  <c r="AB71"/>
  <c r="AB72" s="1"/>
  <c r="AP72"/>
  <c r="AT71"/>
  <c r="AT72" s="1"/>
  <c r="AK71"/>
  <c r="AK72" s="1"/>
  <c r="AI72"/>
  <c r="X72"/>
  <c r="U72"/>
  <c r="AD72"/>
  <c r="Y71"/>
  <c r="Y72" s="1"/>
  <c r="W72"/>
  <c r="AM72"/>
  <c r="AR72"/>
  <c r="AC72"/>
  <c r="AE71"/>
  <c r="AE72" s="1"/>
  <c r="AA72"/>
  <c r="AQ72"/>
  <c r="AH71"/>
  <c r="AH72" s="1"/>
  <c r="AF72"/>
  <c r="A76"/>
  <c r="A77" s="1"/>
  <c r="B75"/>
  <c r="V70"/>
  <c r="AO69"/>
  <c r="AO70" s="1"/>
  <c r="AW69" s="1"/>
  <c r="X74" i="23"/>
  <c r="AS74"/>
  <c r="AV73"/>
  <c r="Y73"/>
  <c r="Y74" s="1"/>
  <c r="W74"/>
  <c r="AR74"/>
  <c r="AG74"/>
  <c r="AN73"/>
  <c r="AN74" s="1"/>
  <c r="AL74"/>
  <c r="AH73"/>
  <c r="AH74" s="1"/>
  <c r="AF74"/>
  <c r="U74"/>
  <c r="Z74"/>
  <c r="AB73"/>
  <c r="AB74" s="1"/>
  <c r="AP74"/>
  <c r="AT73"/>
  <c r="AT74" s="1"/>
  <c r="AM74"/>
  <c r="AA74"/>
  <c r="T74"/>
  <c r="V73"/>
  <c r="AD74"/>
  <c r="AQ74"/>
  <c r="AC74"/>
  <c r="AE73"/>
  <c r="AE74" s="1"/>
  <c r="A78"/>
  <c r="A79" s="1"/>
  <c r="B77"/>
  <c r="AO71"/>
  <c r="AO72" s="1"/>
  <c r="AW71" s="1"/>
  <c r="V72"/>
  <c r="B79" i="18"/>
  <c r="AP78"/>
  <c r="T78"/>
  <c r="AT77"/>
  <c r="AF78"/>
  <c r="AS78"/>
  <c r="AQ78"/>
  <c r="Z78"/>
  <c r="AV77"/>
  <c r="AG78"/>
  <c r="AC78"/>
  <c r="AA78"/>
  <c r="AE77"/>
  <c r="AE78" s="1"/>
  <c r="AR78"/>
  <c r="AL78"/>
  <c r="AD78"/>
  <c r="W78"/>
  <c r="AB77"/>
  <c r="AB78" s="1"/>
  <c r="AH77"/>
  <c r="AH78" s="1"/>
  <c r="AL75" i="23"/>
  <c r="M76"/>
  <c r="Q73" i="25"/>
  <c r="H80" i="18"/>
  <c r="AI73" i="25"/>
  <c r="U73"/>
  <c r="F74"/>
  <c r="W79" i="18"/>
  <c r="R79"/>
  <c r="AC73" i="25"/>
  <c r="Z79" i="18"/>
  <c r="F76" i="23"/>
  <c r="AF79" i="18"/>
  <c r="AS79"/>
  <c r="R75" i="23"/>
  <c r="F80" i="18"/>
  <c r="AS73" i="25"/>
  <c r="AA75" i="23"/>
  <c r="X75"/>
  <c r="U75"/>
  <c r="AD79" i="18"/>
  <c r="D73" i="25"/>
  <c r="AU75" i="23"/>
  <c r="M74" i="25"/>
  <c r="AF75" i="23"/>
  <c r="AQ73" i="25"/>
  <c r="AR73"/>
  <c r="AD75" i="23"/>
  <c r="AP73" i="25"/>
  <c r="R80" i="18"/>
  <c r="AJ73" i="25"/>
  <c r="O74"/>
  <c r="E74"/>
  <c r="C77"/>
  <c r="D75" i="23"/>
  <c r="D79" i="18"/>
  <c r="AR75" i="23"/>
  <c r="AS75"/>
  <c r="J76"/>
  <c r="D76"/>
  <c r="E76"/>
  <c r="T73" i="25"/>
  <c r="E80" i="18"/>
  <c r="I80"/>
  <c r="AG75" i="23"/>
  <c r="H76"/>
  <c r="AA79" i="18"/>
  <c r="D80"/>
  <c r="R74" i="25"/>
  <c r="G74"/>
  <c r="L80" i="18"/>
  <c r="AP79"/>
  <c r="M80"/>
  <c r="P79"/>
  <c r="AL79"/>
  <c r="N74" i="25"/>
  <c r="AF73"/>
  <c r="AG73"/>
  <c r="N76" i="23"/>
  <c r="AP75"/>
  <c r="AG79" i="18"/>
  <c r="P75" i="23"/>
  <c r="R73" i="25"/>
  <c r="H74"/>
  <c r="AR79" i="18"/>
  <c r="W75" i="23"/>
  <c r="L76"/>
  <c r="Q79" i="18"/>
  <c r="O76" i="23"/>
  <c r="O80" i="18"/>
  <c r="AC79"/>
  <c r="I74" i="25"/>
  <c r="AU79" i="18"/>
  <c r="AC75" i="23"/>
  <c r="K80" i="18"/>
  <c r="J80"/>
  <c r="D74" i="25"/>
  <c r="Z73"/>
  <c r="G76" i="23"/>
  <c r="J74" i="25"/>
  <c r="C79" i="23"/>
  <c r="Q75"/>
  <c r="R76"/>
  <c r="AU73" i="25"/>
  <c r="AL73"/>
  <c r="AD73"/>
  <c r="Z75" i="23"/>
  <c r="P73" i="25"/>
  <c r="N80" i="18"/>
  <c r="K74" i="25"/>
  <c r="AA73"/>
  <c r="L74"/>
  <c r="X73"/>
  <c r="AQ79" i="18"/>
  <c r="AM73" i="25"/>
  <c r="G80" i="18"/>
  <c r="T79"/>
  <c r="AQ75" i="23"/>
  <c r="T75"/>
  <c r="W73" i="25"/>
  <c r="K76" i="23"/>
  <c r="I76"/>
  <c r="AM75"/>
  <c r="X74" i="25" l="1"/>
  <c r="AS74"/>
  <c r="AC74"/>
  <c r="AE73"/>
  <c r="AE74" s="1"/>
  <c r="AK73"/>
  <c r="AK74" s="1"/>
  <c r="AI74"/>
  <c r="Y73"/>
  <c r="Y74" s="1"/>
  <c r="W74"/>
  <c r="AR74"/>
  <c r="AG74"/>
  <c r="AL74"/>
  <c r="AN73"/>
  <c r="AN74" s="1"/>
  <c r="AT73"/>
  <c r="AT74" s="1"/>
  <c r="AP74"/>
  <c r="AM74"/>
  <c r="AA74"/>
  <c r="AF74"/>
  <c r="AH73"/>
  <c r="AH74" s="1"/>
  <c r="U74"/>
  <c r="AB73"/>
  <c r="AB74" s="1"/>
  <c r="Z74"/>
  <c r="AQ74"/>
  <c r="AV73"/>
  <c r="T74"/>
  <c r="V73"/>
  <c r="AJ74"/>
  <c r="AD74"/>
  <c r="AO71"/>
  <c r="AO72" s="1"/>
  <c r="AW71" s="1"/>
  <c r="V72"/>
  <c r="A78"/>
  <c r="A79" s="1"/>
  <c r="B77"/>
  <c r="AQ76" i="23"/>
  <c r="AC76"/>
  <c r="AE75"/>
  <c r="AE76" s="1"/>
  <c r="AL76"/>
  <c r="AN75"/>
  <c r="AN76" s="1"/>
  <c r="AV75"/>
  <c r="T76"/>
  <c r="V75"/>
  <c r="AG76"/>
  <c r="AB75"/>
  <c r="AB76" s="1"/>
  <c r="Z76"/>
  <c r="X76"/>
  <c r="AS76"/>
  <c r="U76"/>
  <c r="AP76"/>
  <c r="AT75"/>
  <c r="AT76" s="1"/>
  <c r="AD76"/>
  <c r="Y75"/>
  <c r="Y76" s="1"/>
  <c r="W76"/>
  <c r="AM76"/>
  <c r="AR76"/>
  <c r="AA76"/>
  <c r="AF76"/>
  <c r="AH75"/>
  <c r="AH76" s="1"/>
  <c r="A80"/>
  <c r="A81" s="1"/>
  <c r="B79"/>
  <c r="V74"/>
  <c r="AO73"/>
  <c r="AO74" s="1"/>
  <c r="AW73" s="1"/>
  <c r="T80" i="18"/>
  <c r="AS80"/>
  <c r="AF80"/>
  <c r="AV79"/>
  <c r="AG80"/>
  <c r="AB79"/>
  <c r="AB80" s="1"/>
  <c r="AL80"/>
  <c r="AT79"/>
  <c r="W80"/>
  <c r="Z80"/>
  <c r="AR80"/>
  <c r="AH79"/>
  <c r="AH80" s="1"/>
  <c r="AD80"/>
  <c r="AA80"/>
  <c r="AP80"/>
  <c r="AQ80"/>
  <c r="AC80"/>
  <c r="AE79"/>
  <c r="AE80" s="1"/>
  <c r="B81"/>
  <c r="D75" i="25"/>
  <c r="Z81" i="18"/>
  <c r="AP75" i="25"/>
  <c r="AP77" i="23"/>
  <c r="T81" i="18"/>
  <c r="N76" i="25"/>
  <c r="AS81" i="18"/>
  <c r="AM77" i="23"/>
  <c r="R82" i="18"/>
  <c r="E78" i="23"/>
  <c r="AG75" i="25"/>
  <c r="AC81" i="18"/>
  <c r="AU77" i="23"/>
  <c r="K78"/>
  <c r="K82" i="18"/>
  <c r="T75" i="25"/>
  <c r="O76"/>
  <c r="AU81" i="18"/>
  <c r="D78" i="23"/>
  <c r="AL75" i="25"/>
  <c r="AQ77" i="23"/>
  <c r="R77"/>
  <c r="Q77"/>
  <c r="H78"/>
  <c r="R81" i="18"/>
  <c r="M78" i="23"/>
  <c r="O82" i="18"/>
  <c r="J76" i="25"/>
  <c r="AC77" i="23"/>
  <c r="L78"/>
  <c r="W77"/>
  <c r="AF75" i="25"/>
  <c r="K76"/>
  <c r="N82" i="18"/>
  <c r="AJ75" i="25"/>
  <c r="AM75"/>
  <c r="AG81" i="18"/>
  <c r="J78" i="23"/>
  <c r="W81" i="18"/>
  <c r="D76" i="25"/>
  <c r="AU75"/>
  <c r="D82" i="18"/>
  <c r="R75" i="25"/>
  <c r="P77" i="23"/>
  <c r="I76" i="25"/>
  <c r="G78" i="23"/>
  <c r="R76" i="25"/>
  <c r="AR77" i="23"/>
  <c r="F76" i="25"/>
  <c r="I82" i="18"/>
  <c r="L82"/>
  <c r="F78" i="23"/>
  <c r="T77"/>
  <c r="AS77"/>
  <c r="AD75" i="25"/>
  <c r="AD77" i="23"/>
  <c r="AR75" i="25"/>
  <c r="X77" i="23"/>
  <c r="AQ81" i="18"/>
  <c r="P75" i="25"/>
  <c r="U77" i="23"/>
  <c r="AL77"/>
  <c r="J82" i="18"/>
  <c r="E82"/>
  <c r="AQ75" i="25"/>
  <c r="AA77" i="23"/>
  <c r="F82" i="18"/>
  <c r="AF77" i="23"/>
  <c r="M76" i="25"/>
  <c r="R78" i="23"/>
  <c r="AR81" i="18"/>
  <c r="AA81"/>
  <c r="C81" i="23"/>
  <c r="N78"/>
  <c r="O78"/>
  <c r="AA75" i="25"/>
  <c r="AC75"/>
  <c r="M82" i="18"/>
  <c r="U75" i="25"/>
  <c r="D77" i="23"/>
  <c r="E76" i="25"/>
  <c r="P81" i="18"/>
  <c r="I78" i="23"/>
  <c r="AS75" i="25"/>
  <c r="AP81" i="18"/>
  <c r="Q81"/>
  <c r="Z77" i="23"/>
  <c r="X75" i="25"/>
  <c r="G76"/>
  <c r="AF81" i="18"/>
  <c r="Z75" i="25"/>
  <c r="AL81" i="18"/>
  <c r="D81"/>
  <c r="L76" i="25"/>
  <c r="C79"/>
  <c r="G82" i="18"/>
  <c r="AG77" i="23"/>
  <c r="H82" i="18"/>
  <c r="W75" i="25"/>
  <c r="AI75"/>
  <c r="AD81" i="18"/>
  <c r="Q75" i="25"/>
  <c r="H76"/>
  <c r="Z76" l="1"/>
  <c r="AB75"/>
  <c r="AB76" s="1"/>
  <c r="X76"/>
  <c r="AP76"/>
  <c r="AT75"/>
  <c r="AT76" s="1"/>
  <c r="AI76"/>
  <c r="AK75"/>
  <c r="AK76" s="1"/>
  <c r="AE75"/>
  <c r="AE76" s="1"/>
  <c r="AC76"/>
  <c r="AD76"/>
  <c r="W76"/>
  <c r="Y75"/>
  <c r="Y76" s="1"/>
  <c r="AM76"/>
  <c r="AR76"/>
  <c r="AS76"/>
  <c r="AG76"/>
  <c r="AA76"/>
  <c r="AQ76"/>
  <c r="AH75"/>
  <c r="AH76" s="1"/>
  <c r="AF76"/>
  <c r="U76"/>
  <c r="AL76"/>
  <c r="AN75"/>
  <c r="AN76" s="1"/>
  <c r="AV75"/>
  <c r="V75"/>
  <c r="T76"/>
  <c r="AJ76"/>
  <c r="A80"/>
  <c r="A81" s="1"/>
  <c r="B79"/>
  <c r="V74"/>
  <c r="AO73"/>
  <c r="AO74" s="1"/>
  <c r="AW73" s="1"/>
  <c r="X78" i="23"/>
  <c r="AC78"/>
  <c r="AE77"/>
  <c r="AE78" s="1"/>
  <c r="AS78"/>
  <c r="Y77"/>
  <c r="Y78" s="1"/>
  <c r="W78"/>
  <c r="AR78"/>
  <c r="AG78"/>
  <c r="AL78"/>
  <c r="AN77"/>
  <c r="AN78" s="1"/>
  <c r="AV77"/>
  <c r="AM78"/>
  <c r="AA78"/>
  <c r="AF78"/>
  <c r="AH77"/>
  <c r="AH78" s="1"/>
  <c r="U78"/>
  <c r="AB77"/>
  <c r="AB78" s="1"/>
  <c r="Z78"/>
  <c r="AT77"/>
  <c r="AT78" s="1"/>
  <c r="AP78"/>
  <c r="AQ78"/>
  <c r="T78"/>
  <c r="V77"/>
  <c r="AD78"/>
  <c r="V76"/>
  <c r="AO75"/>
  <c r="AO76" s="1"/>
  <c r="AW75" s="1"/>
  <c r="A82"/>
  <c r="A83" s="1"/>
  <c r="B81"/>
  <c r="AH81" i="18"/>
  <c r="AH82" s="1"/>
  <c r="AF82"/>
  <c r="T82"/>
  <c r="AD82"/>
  <c r="Z82"/>
  <c r="AQ82"/>
  <c r="AV81"/>
  <c r="AR82"/>
  <c r="AL82"/>
  <c r="AG82"/>
  <c r="AE81"/>
  <c r="AE82" s="1"/>
  <c r="AP82"/>
  <c r="W82"/>
  <c r="AT81"/>
  <c r="AC82"/>
  <c r="AS82"/>
  <c r="AA82"/>
  <c r="AB81"/>
  <c r="AB82" s="1"/>
  <c r="B83"/>
  <c r="I78" i="25"/>
  <c r="AS77"/>
  <c r="AG79" i="23"/>
  <c r="Z77" i="25"/>
  <c r="K78"/>
  <c r="AL79" i="23"/>
  <c r="C81" i="25"/>
  <c r="W79" i="23"/>
  <c r="AP83" i="18"/>
  <c r="R84"/>
  <c r="I80" i="23"/>
  <c r="E78" i="25"/>
  <c r="H80" i="23"/>
  <c r="AQ77" i="25"/>
  <c r="G78"/>
  <c r="AF79" i="23"/>
  <c r="Z79"/>
  <c r="L80"/>
  <c r="AD79"/>
  <c r="AJ77" i="25"/>
  <c r="I84" i="18"/>
  <c r="K80" i="23"/>
  <c r="L78" i="25"/>
  <c r="AU79" i="23"/>
  <c r="D79"/>
  <c r="P83" i="18"/>
  <c r="O80" i="23"/>
  <c r="AC83" i="18"/>
  <c r="AP79" i="23"/>
  <c r="AG77" i="25"/>
  <c r="X79" i="23"/>
  <c r="R79"/>
  <c r="T79"/>
  <c r="N84" i="18"/>
  <c r="K84"/>
  <c r="H84"/>
  <c r="C83" i="23"/>
  <c r="D78" i="25"/>
  <c r="W83" i="18"/>
  <c r="R78" i="25"/>
  <c r="F84" i="18"/>
  <c r="D83"/>
  <c r="R83"/>
  <c r="T83"/>
  <c r="AS79" i="23"/>
  <c r="H78" i="25"/>
  <c r="J80" i="23"/>
  <c r="M80"/>
  <c r="Q83" i="18"/>
  <c r="J78" i="25"/>
  <c r="R77"/>
  <c r="D77"/>
  <c r="AR79" i="23"/>
  <c r="AM77" i="25"/>
  <c r="D84" i="18"/>
  <c r="P79" i="23"/>
  <c r="M84" i="18"/>
  <c r="Q79" i="23"/>
  <c r="AU77" i="25"/>
  <c r="AI77"/>
  <c r="AS83" i="18"/>
  <c r="M78" i="25"/>
  <c r="E84" i="18"/>
  <c r="F80" i="23"/>
  <c r="AF77" i="25"/>
  <c r="X77"/>
  <c r="AQ79" i="23"/>
  <c r="AR77" i="25"/>
  <c r="AF83" i="18"/>
  <c r="AA79" i="23"/>
  <c r="Z83" i="18"/>
  <c r="AU83"/>
  <c r="AD77" i="25"/>
  <c r="AA77"/>
  <c r="AQ83" i="18"/>
  <c r="D80" i="23"/>
  <c r="P77" i="25"/>
  <c r="G84" i="18"/>
  <c r="AA83"/>
  <c r="L84"/>
  <c r="T77" i="25"/>
  <c r="AL77"/>
  <c r="AM79" i="23"/>
  <c r="O84" i="18"/>
  <c r="U77" i="25"/>
  <c r="N80" i="23"/>
  <c r="G80"/>
  <c r="AC77" i="25"/>
  <c r="J84" i="18"/>
  <c r="W77" i="25"/>
  <c r="F78"/>
  <c r="N78"/>
  <c r="AD83" i="18"/>
  <c r="U79" i="23"/>
  <c r="AL83" i="18"/>
  <c r="O78" i="25"/>
  <c r="R80" i="23"/>
  <c r="AR83" i="18"/>
  <c r="AP77" i="25"/>
  <c r="AC79" i="23"/>
  <c r="Q77" i="25"/>
  <c r="AG83" i="18"/>
  <c r="E80" i="23"/>
  <c r="AV77" i="25" l="1"/>
  <c r="AA78"/>
  <c r="AK77"/>
  <c r="AK78" s="1"/>
  <c r="AI78"/>
  <c r="AC78"/>
  <c r="AE77"/>
  <c r="AE78" s="1"/>
  <c r="X78"/>
  <c r="U78"/>
  <c r="AD78"/>
  <c r="T78"/>
  <c r="V77"/>
  <c r="AJ78"/>
  <c r="AM78"/>
  <c r="Y77"/>
  <c r="Y78" s="1"/>
  <c r="W78"/>
  <c r="AQ78"/>
  <c r="AL78"/>
  <c r="AN77"/>
  <c r="AN78" s="1"/>
  <c r="AR78"/>
  <c r="AG78"/>
  <c r="AS78"/>
  <c r="AB77"/>
  <c r="AB78" s="1"/>
  <c r="Z78"/>
  <c r="AP78"/>
  <c r="AT77"/>
  <c r="AT78" s="1"/>
  <c r="AF78"/>
  <c r="AH77"/>
  <c r="AH78" s="1"/>
  <c r="A82"/>
  <c r="A83" s="1"/>
  <c r="B81"/>
  <c r="V76"/>
  <c r="AO75"/>
  <c r="AO76" s="1"/>
  <c r="AW75" s="1"/>
  <c r="U80" i="23"/>
  <c r="AP80"/>
  <c r="AT79"/>
  <c r="AT80" s="1"/>
  <c r="X80"/>
  <c r="Z80"/>
  <c r="AB79"/>
  <c r="AB80" s="1"/>
  <c r="AD80"/>
  <c r="Y79"/>
  <c r="Y80" s="1"/>
  <c r="W80"/>
  <c r="AM80"/>
  <c r="AR80"/>
  <c r="AG80"/>
  <c r="AE79"/>
  <c r="AE80" s="1"/>
  <c r="AC80"/>
  <c r="AA80"/>
  <c r="AQ80"/>
  <c r="AH79"/>
  <c r="AH80" s="1"/>
  <c r="AF80"/>
  <c r="AS80"/>
  <c r="AL80"/>
  <c r="AN79"/>
  <c r="AN80" s="1"/>
  <c r="AV79"/>
  <c r="V79"/>
  <c r="T80"/>
  <c r="A84"/>
  <c r="A85" s="1"/>
  <c r="B83"/>
  <c r="V78"/>
  <c r="AO77"/>
  <c r="AO78" s="1"/>
  <c r="AW77" s="1"/>
  <c r="AC84" i="18"/>
  <c r="AF84"/>
  <c r="AD84"/>
  <c r="AT83"/>
  <c r="AL84"/>
  <c r="AS84"/>
  <c r="AP84"/>
  <c r="W84"/>
  <c r="AH83"/>
  <c r="AH84" s="1"/>
  <c r="AB83"/>
  <c r="AB84" s="1"/>
  <c r="Z84"/>
  <c r="AA84"/>
  <c r="T84"/>
  <c r="AR84"/>
  <c r="AV83"/>
  <c r="AQ84"/>
  <c r="AG84"/>
  <c r="AE83"/>
  <c r="AE84" s="1"/>
  <c r="B85"/>
  <c r="W79" i="25"/>
  <c r="D82" i="23"/>
  <c r="M86" i="18"/>
  <c r="P85"/>
  <c r="AM81" i="23"/>
  <c r="AF85" i="18"/>
  <c r="AI79" i="25"/>
  <c r="L80"/>
  <c r="AR81" i="23"/>
  <c r="AM79" i="25"/>
  <c r="M80"/>
  <c r="G80"/>
  <c r="P79"/>
  <c r="N82" i="23"/>
  <c r="C85"/>
  <c r="H80" i="25"/>
  <c r="AP79"/>
  <c r="D86" i="18"/>
  <c r="W85"/>
  <c r="AA85"/>
  <c r="AL85"/>
  <c r="O82" i="23"/>
  <c r="AJ79" i="25"/>
  <c r="T85" i="18"/>
  <c r="AU81" i="23"/>
  <c r="AP81"/>
  <c r="E82"/>
  <c r="O86" i="18"/>
  <c r="M82" i="23"/>
  <c r="AR85" i="18"/>
  <c r="F82" i="23"/>
  <c r="AG85" i="18"/>
  <c r="T79" i="25"/>
  <c r="AC79"/>
  <c r="AQ85" i="18"/>
  <c r="K80" i="25"/>
  <c r="R81" i="23"/>
  <c r="R82"/>
  <c r="AA79" i="25"/>
  <c r="F80"/>
  <c r="I86" i="18"/>
  <c r="AS79" i="25"/>
  <c r="Z79"/>
  <c r="C83"/>
  <c r="R80"/>
  <c r="K86" i="18"/>
  <c r="Z85"/>
  <c r="D79" i="25"/>
  <c r="AG79"/>
  <c r="Q85" i="18"/>
  <c r="I80" i="25"/>
  <c r="Z81" i="23"/>
  <c r="AU85" i="18"/>
  <c r="G82" i="23"/>
  <c r="AD79" i="25"/>
  <c r="H82" i="23"/>
  <c r="X81"/>
  <c r="J82"/>
  <c r="U79" i="25"/>
  <c r="AC85" i="18"/>
  <c r="AF81" i="23"/>
  <c r="AD81"/>
  <c r="AF79" i="25"/>
  <c r="AP85" i="18"/>
  <c r="R79" i="25"/>
  <c r="F86" i="18"/>
  <c r="P81" i="23"/>
  <c r="AL81"/>
  <c r="Q79" i="25"/>
  <c r="AL79"/>
  <c r="G86" i="18"/>
  <c r="AQ79" i="25"/>
  <c r="R86" i="18"/>
  <c r="AA81" i="23"/>
  <c r="X79" i="25"/>
  <c r="H86" i="18"/>
  <c r="D85"/>
  <c r="W81" i="23"/>
  <c r="N86" i="18"/>
  <c r="O80" i="25"/>
  <c r="D81" i="23"/>
  <c r="AS81"/>
  <c r="I82"/>
  <c r="U81"/>
  <c r="AS85" i="18"/>
  <c r="Q81" i="23"/>
  <c r="D80" i="25"/>
  <c r="AC81" i="23"/>
  <c r="L86" i="18"/>
  <c r="K82" i="23"/>
  <c r="AU79" i="25"/>
  <c r="E80"/>
  <c r="N80"/>
  <c r="T81" i="23"/>
  <c r="J86" i="18"/>
  <c r="E86"/>
  <c r="AD85"/>
  <c r="AG81" i="23"/>
  <c r="AQ81"/>
  <c r="J80" i="25"/>
  <c r="R85" i="18"/>
  <c r="L82" i="23"/>
  <c r="AR79" i="25"/>
  <c r="X80" l="1"/>
  <c r="AC80"/>
  <c r="AE79"/>
  <c r="AE80" s="1"/>
  <c r="AS80"/>
  <c r="Y79"/>
  <c r="Y80" s="1"/>
  <c r="W80"/>
  <c r="AR80"/>
  <c r="AG80"/>
  <c r="AL80"/>
  <c r="AN79"/>
  <c r="AN80" s="1"/>
  <c r="AK79"/>
  <c r="AK80" s="1"/>
  <c r="AI80"/>
  <c r="AM80"/>
  <c r="AA80"/>
  <c r="AF80"/>
  <c r="AH79"/>
  <c r="AH80" s="1"/>
  <c r="U80"/>
  <c r="AB79"/>
  <c r="AB80" s="1"/>
  <c r="Z80"/>
  <c r="AT79"/>
  <c r="AT80" s="1"/>
  <c r="AP80"/>
  <c r="AQ80"/>
  <c r="AV79"/>
  <c r="T80"/>
  <c r="V79"/>
  <c r="AJ80"/>
  <c r="AD80"/>
  <c r="V78"/>
  <c r="AO77"/>
  <c r="AO78" s="1"/>
  <c r="AW77" s="1"/>
  <c r="A84"/>
  <c r="A85" s="1"/>
  <c r="B83"/>
  <c r="AC82" i="23"/>
  <c r="AE81"/>
  <c r="AE82" s="1"/>
  <c r="Y81"/>
  <c r="Y82" s="1"/>
  <c r="W82"/>
  <c r="AR82"/>
  <c r="AG82"/>
  <c r="AL82"/>
  <c r="AN81"/>
  <c r="AN82" s="1"/>
  <c r="X82"/>
  <c r="AM82"/>
  <c r="AA82"/>
  <c r="AF82"/>
  <c r="AH81"/>
  <c r="AH82" s="1"/>
  <c r="U82"/>
  <c r="AB81"/>
  <c r="AB82" s="1"/>
  <c r="Z82"/>
  <c r="AT81"/>
  <c r="AT82" s="1"/>
  <c r="AP82"/>
  <c r="AS82"/>
  <c r="AQ82"/>
  <c r="AV81"/>
  <c r="T82"/>
  <c r="V81"/>
  <c r="AD82"/>
  <c r="A86"/>
  <c r="A87" s="1"/>
  <c r="B85"/>
  <c r="AO79"/>
  <c r="AO80" s="1"/>
  <c r="AW79" s="1"/>
  <c r="V80"/>
  <c r="B87" i="18"/>
  <c r="W86"/>
  <c r="AV85"/>
  <c r="AG86"/>
  <c r="AF86"/>
  <c r="AL86"/>
  <c r="AA86"/>
  <c r="AR86"/>
  <c r="Z86"/>
  <c r="AS86"/>
  <c r="AH85"/>
  <c r="AH86" s="1"/>
  <c r="AQ86"/>
  <c r="AD86"/>
  <c r="AC86"/>
  <c r="T86"/>
  <c r="AE85"/>
  <c r="AE86" s="1"/>
  <c r="AT85"/>
  <c r="AP86"/>
  <c r="AB85"/>
  <c r="AB86" s="1"/>
  <c r="AA81" i="25"/>
  <c r="O82"/>
  <c r="G88" i="18"/>
  <c r="R87"/>
  <c r="AC81" i="25"/>
  <c r="AI81"/>
  <c r="G82"/>
  <c r="AU83" i="23"/>
  <c r="H84"/>
  <c r="AR83"/>
  <c r="AU81" i="25"/>
  <c r="M84" i="23"/>
  <c r="E88" i="18"/>
  <c r="M88"/>
  <c r="W83" i="23"/>
  <c r="AD87" i="18"/>
  <c r="AQ87"/>
  <c r="AL81" i="25"/>
  <c r="AL83" i="23"/>
  <c r="AM81" i="25"/>
  <c r="AS83" i="23"/>
  <c r="AC87" i="18"/>
  <c r="E82" i="25"/>
  <c r="I88" i="18"/>
  <c r="AG87"/>
  <c r="AD83" i="23"/>
  <c r="AA83"/>
  <c r="P81" i="25"/>
  <c r="AL87" i="18"/>
  <c r="T83" i="23"/>
  <c r="W81" i="25"/>
  <c r="O88" i="18"/>
  <c r="Q87"/>
  <c r="AF81" i="25"/>
  <c r="D87" i="18"/>
  <c r="AU87"/>
  <c r="H82" i="25"/>
  <c r="Q83" i="23"/>
  <c r="AP83"/>
  <c r="I82" i="25"/>
  <c r="AP87" i="18"/>
  <c r="D88"/>
  <c r="C87" i="23"/>
  <c r="N88" i="18"/>
  <c r="J84" i="23"/>
  <c r="AG81" i="25"/>
  <c r="N84" i="23"/>
  <c r="F88" i="18"/>
  <c r="R81" i="25"/>
  <c r="AF83" i="23"/>
  <c r="D83"/>
  <c r="C85" i="25"/>
  <c r="AR81"/>
  <c r="Z87" i="18"/>
  <c r="T81" i="25"/>
  <c r="O84" i="23"/>
  <c r="T87" i="18"/>
  <c r="AS87"/>
  <c r="K88"/>
  <c r="Z81" i="25"/>
  <c r="P83" i="23"/>
  <c r="AP81" i="25"/>
  <c r="F84" i="23"/>
  <c r="R88" i="18"/>
  <c r="U81" i="25"/>
  <c r="F82"/>
  <c r="G84" i="23"/>
  <c r="AC83"/>
  <c r="L84"/>
  <c r="AF87" i="18"/>
  <c r="AS81" i="25"/>
  <c r="AR87" i="18"/>
  <c r="D82" i="25"/>
  <c r="D84" i="23"/>
  <c r="D81" i="25"/>
  <c r="AJ81"/>
  <c r="P87" i="18"/>
  <c r="R83" i="23"/>
  <c r="L82" i="25"/>
  <c r="W87" i="18"/>
  <c r="X81" i="25"/>
  <c r="M82"/>
  <c r="E84" i="23"/>
  <c r="H88" i="18"/>
  <c r="L88"/>
  <c r="U83" i="23"/>
  <c r="I84"/>
  <c r="J88" i="18"/>
  <c r="AD81" i="25"/>
  <c r="X83" i="23"/>
  <c r="AQ81" i="25"/>
  <c r="J82"/>
  <c r="K84" i="23"/>
  <c r="AG83"/>
  <c r="AQ83"/>
  <c r="AA87" i="18"/>
  <c r="R82" i="25"/>
  <c r="R84" i="23"/>
  <c r="Z83"/>
  <c r="AM83"/>
  <c r="K82" i="25"/>
  <c r="Q81"/>
  <c r="N82"/>
  <c r="U82" l="1"/>
  <c r="AP82"/>
  <c r="AT81"/>
  <c r="AT82" s="1"/>
  <c r="AE81"/>
  <c r="AE82" s="1"/>
  <c r="AC82"/>
  <c r="AD82"/>
  <c r="W82"/>
  <c r="Y81"/>
  <c r="Y82" s="1"/>
  <c r="AM82"/>
  <c r="AR82"/>
  <c r="Z82"/>
  <c r="AB81"/>
  <c r="AB82" s="1"/>
  <c r="AS82"/>
  <c r="AG82"/>
  <c r="AA82"/>
  <c r="AQ82"/>
  <c r="AH81"/>
  <c r="AH82" s="1"/>
  <c r="AF82"/>
  <c r="AI82"/>
  <c r="AK81"/>
  <c r="AK82" s="1"/>
  <c r="X82"/>
  <c r="AN81"/>
  <c r="AN82" s="1"/>
  <c r="AL82"/>
  <c r="AV81"/>
  <c r="V81"/>
  <c r="T82"/>
  <c r="AJ82"/>
  <c r="A86"/>
  <c r="A87" s="1"/>
  <c r="B85"/>
  <c r="V80"/>
  <c r="AO79"/>
  <c r="AO80" s="1"/>
  <c r="AW79" s="1"/>
  <c r="Z84" i="23"/>
  <c r="AB83"/>
  <c r="AB84" s="1"/>
  <c r="AP84"/>
  <c r="AT83"/>
  <c r="AT84" s="1"/>
  <c r="X84"/>
  <c r="AE83"/>
  <c r="AE84" s="1"/>
  <c r="AC84"/>
  <c r="AD84"/>
  <c r="W84"/>
  <c r="Y83"/>
  <c r="Y84" s="1"/>
  <c r="AM84"/>
  <c r="AR84"/>
  <c r="U84"/>
  <c r="AS84"/>
  <c r="AG84"/>
  <c r="AA84"/>
  <c r="AQ84"/>
  <c r="AH83"/>
  <c r="AH84" s="1"/>
  <c r="AF84"/>
  <c r="AL84"/>
  <c r="AN83"/>
  <c r="AN84" s="1"/>
  <c r="AV83"/>
  <c r="V83"/>
  <c r="T84"/>
  <c r="A88"/>
  <c r="A89" s="1"/>
  <c r="B87"/>
  <c r="V82"/>
  <c r="AO81"/>
  <c r="AO82" s="1"/>
  <c r="AW81" s="1"/>
  <c r="B89" i="18"/>
  <c r="AF88"/>
  <c r="AS88"/>
  <c r="AL88"/>
  <c r="Z88"/>
  <c r="AP88"/>
  <c r="AH87"/>
  <c r="AH88" s="1"/>
  <c r="AQ88"/>
  <c r="AA88"/>
  <c r="AD88"/>
  <c r="AB87"/>
  <c r="AB88" s="1"/>
  <c r="AG88"/>
  <c r="AR88"/>
  <c r="T88"/>
  <c r="AC88"/>
  <c r="AV87"/>
  <c r="AT87"/>
  <c r="AE87"/>
  <c r="AE88" s="1"/>
  <c r="W88"/>
  <c r="E84" i="25"/>
  <c r="P85" i="23"/>
  <c r="AD89" i="18"/>
  <c r="D84" i="25"/>
  <c r="O84"/>
  <c r="L90" i="18"/>
  <c r="K86" i="23"/>
  <c r="AI83" i="25"/>
  <c r="J90" i="18"/>
  <c r="AL83" i="25"/>
  <c r="X85" i="23"/>
  <c r="AP83" i="25"/>
  <c r="T85" i="23"/>
  <c r="Q89" i="18"/>
  <c r="AR89"/>
  <c r="W89"/>
  <c r="AJ83" i="25"/>
  <c r="AG83"/>
  <c r="P89" i="18"/>
  <c r="K84" i="25"/>
  <c r="G86" i="23"/>
  <c r="E90" i="18"/>
  <c r="R89"/>
  <c r="AU85" i="23"/>
  <c r="Q83" i="25"/>
  <c r="AC83"/>
  <c r="AL85" i="23"/>
  <c r="F84" i="25"/>
  <c r="AS85" i="23"/>
  <c r="D86"/>
  <c r="T83" i="25"/>
  <c r="R83"/>
  <c r="G84"/>
  <c r="R90" i="18"/>
  <c r="AA89"/>
  <c r="D83" i="25"/>
  <c r="M84"/>
  <c r="L84"/>
  <c r="K90" i="18"/>
  <c r="AF83" i="25"/>
  <c r="O86" i="23"/>
  <c r="J86"/>
  <c r="AM85"/>
  <c r="Q85"/>
  <c r="D89" i="18"/>
  <c r="Z83" i="25"/>
  <c r="Z85" i="23"/>
  <c r="C87" i="25"/>
  <c r="AQ85" i="23"/>
  <c r="AQ89" i="18"/>
  <c r="M90"/>
  <c r="AR83" i="25"/>
  <c r="AU89" i="18"/>
  <c r="AL89"/>
  <c r="J84" i="25"/>
  <c r="R86" i="23"/>
  <c r="AA83" i="25"/>
  <c r="AQ83"/>
  <c r="N90" i="18"/>
  <c r="AM83" i="25"/>
  <c r="F90" i="18"/>
  <c r="AS83" i="25"/>
  <c r="H90" i="18"/>
  <c r="I90"/>
  <c r="AF89"/>
  <c r="AD83" i="25"/>
  <c r="AS89" i="18"/>
  <c r="N86" i="23"/>
  <c r="M86"/>
  <c r="W83" i="25"/>
  <c r="AF85" i="23"/>
  <c r="Z89" i="18"/>
  <c r="H86" i="23"/>
  <c r="D85"/>
  <c r="N84" i="25"/>
  <c r="I86" i="23"/>
  <c r="U83" i="25"/>
  <c r="C89" i="23"/>
  <c r="P83" i="25"/>
  <c r="H84"/>
  <c r="G90" i="18"/>
  <c r="AG89"/>
  <c r="R84" i="25"/>
  <c r="T89" i="18"/>
  <c r="AP85" i="23"/>
  <c r="AG85"/>
  <c r="AA85"/>
  <c r="AC85"/>
  <c r="I84" i="25"/>
  <c r="U85" i="23"/>
  <c r="F86"/>
  <c r="AP89" i="18"/>
  <c r="X83" i="25"/>
  <c r="AU83"/>
  <c r="L86" i="23"/>
  <c r="AC89" i="18"/>
  <c r="W85" i="23"/>
  <c r="R85"/>
  <c r="E86"/>
  <c r="AR85"/>
  <c r="AD85"/>
  <c r="O90" i="18"/>
  <c r="D90"/>
  <c r="AN83" i="25" l="1"/>
  <c r="AN84" s="1"/>
  <c r="AL84"/>
  <c r="AA84"/>
  <c r="AR84"/>
  <c r="AG84"/>
  <c r="W84"/>
  <c r="Y83"/>
  <c r="Y84" s="1"/>
  <c r="AQ84"/>
  <c r="AV83"/>
  <c r="AI84"/>
  <c r="AK83"/>
  <c r="AK84" s="1"/>
  <c r="AH83"/>
  <c r="AH84" s="1"/>
  <c r="AF84"/>
  <c r="U84"/>
  <c r="Z84"/>
  <c r="AB83"/>
  <c r="AB84" s="1"/>
  <c r="AP84"/>
  <c r="AT83"/>
  <c r="AT84" s="1"/>
  <c r="T84"/>
  <c r="V83"/>
  <c r="AJ84"/>
  <c r="AD84"/>
  <c r="AM84"/>
  <c r="X84"/>
  <c r="AC84"/>
  <c r="AE83"/>
  <c r="AE84" s="1"/>
  <c r="AS84"/>
  <c r="A88"/>
  <c r="A89" s="1"/>
  <c r="B87"/>
  <c r="V82"/>
  <c r="AO81"/>
  <c r="AO82" s="1"/>
  <c r="AW81" s="1"/>
  <c r="AM86" i="23"/>
  <c r="AQ86"/>
  <c r="AV85"/>
  <c r="AH85"/>
  <c r="AH86" s="1"/>
  <c r="AF86"/>
  <c r="U86"/>
  <c r="Z86"/>
  <c r="AB85"/>
  <c r="AB86" s="1"/>
  <c r="AP86"/>
  <c r="AT85"/>
  <c r="AT86" s="1"/>
  <c r="W86"/>
  <c r="Y85"/>
  <c r="Y86" s="1"/>
  <c r="AR86"/>
  <c r="V85"/>
  <c r="T86"/>
  <c r="AD86"/>
  <c r="AA86"/>
  <c r="AG86"/>
  <c r="AN85"/>
  <c r="AN86" s="1"/>
  <c r="AL86"/>
  <c r="X86"/>
  <c r="AC86"/>
  <c r="AE85"/>
  <c r="AE86" s="1"/>
  <c r="AS86"/>
  <c r="A90"/>
  <c r="A91" s="1"/>
  <c r="B89"/>
  <c r="V84"/>
  <c r="AO83"/>
  <c r="AO84" s="1"/>
  <c r="AW83" s="1"/>
  <c r="B91" i="18"/>
  <c r="AP90"/>
  <c r="AA90"/>
  <c r="AG90"/>
  <c r="AF90"/>
  <c r="W90"/>
  <c r="AD90"/>
  <c r="AQ90"/>
  <c r="T90"/>
  <c r="AH89"/>
  <c r="AH90" s="1"/>
  <c r="AT89"/>
  <c r="AV89"/>
  <c r="AL90"/>
  <c r="AE89"/>
  <c r="AE90" s="1"/>
  <c r="Z90"/>
  <c r="AB89"/>
  <c r="AB90" s="1"/>
  <c r="AC90"/>
  <c r="AR90"/>
  <c r="AS90"/>
  <c r="Z85" i="25"/>
  <c r="R91" i="18"/>
  <c r="Z91"/>
  <c r="AD91"/>
  <c r="AF85" i="25"/>
  <c r="AP85"/>
  <c r="X87" i="23"/>
  <c r="C89" i="25"/>
  <c r="AU87" i="23"/>
  <c r="AQ85" i="25"/>
  <c r="F86"/>
  <c r="W91" i="18"/>
  <c r="E92"/>
  <c r="L88" i="23"/>
  <c r="AA91" i="18"/>
  <c r="R92"/>
  <c r="P87" i="23"/>
  <c r="AJ85" i="25"/>
  <c r="AF87" i="23"/>
  <c r="U85" i="25"/>
  <c r="X85"/>
  <c r="P91" i="18"/>
  <c r="L92"/>
  <c r="M88" i="23"/>
  <c r="O88"/>
  <c r="N88"/>
  <c r="M86" i="25"/>
  <c r="F92" i="18"/>
  <c r="E88" i="23"/>
  <c r="AS85" i="25"/>
  <c r="AP87" i="23"/>
  <c r="D85" i="25"/>
  <c r="AR91" i="18"/>
  <c r="E86" i="25"/>
  <c r="Q85"/>
  <c r="U87" i="23"/>
  <c r="AG87"/>
  <c r="F88"/>
  <c r="AR87"/>
  <c r="AP91" i="18"/>
  <c r="AQ91"/>
  <c r="K86" i="25"/>
  <c r="C91" i="23"/>
  <c r="AU85" i="25"/>
  <c r="H88" i="23"/>
  <c r="N86" i="25"/>
  <c r="D91" i="18"/>
  <c r="W85" i="25"/>
  <c r="AI85"/>
  <c r="H92" i="18"/>
  <c r="AC87" i="23"/>
  <c r="K88"/>
  <c r="D86" i="25"/>
  <c r="AM87" i="23"/>
  <c r="AD87"/>
  <c r="I92" i="18"/>
  <c r="AR85" i="25"/>
  <c r="G92" i="18"/>
  <c r="R88" i="23"/>
  <c r="L86" i="25"/>
  <c r="AM85"/>
  <c r="D88" i="23"/>
  <c r="D87"/>
  <c r="AU91" i="18"/>
  <c r="O92"/>
  <c r="R87" i="23"/>
  <c r="M92" i="18"/>
  <c r="AC91"/>
  <c r="AA85" i="25"/>
  <c r="AF91" i="18"/>
  <c r="I88" i="23"/>
  <c r="AL87"/>
  <c r="J86" i="25"/>
  <c r="AQ87" i="23"/>
  <c r="AG85" i="25"/>
  <c r="R85"/>
  <c r="AL91" i="18"/>
  <c r="J92"/>
  <c r="I86" i="25"/>
  <c r="T91" i="18"/>
  <c r="AC85" i="25"/>
  <c r="R86"/>
  <c r="G88" i="23"/>
  <c r="AS91" i="18"/>
  <c r="N92"/>
  <c r="G86" i="25"/>
  <c r="AG91" i="18"/>
  <c r="Q87" i="23"/>
  <c r="T85" i="25"/>
  <c r="J88" i="23"/>
  <c r="P85" i="25"/>
  <c r="AL85"/>
  <c r="K92" i="18"/>
  <c r="AA87" i="23"/>
  <c r="T87"/>
  <c r="D92" i="18"/>
  <c r="W87" i="23"/>
  <c r="O86" i="25"/>
  <c r="AD85"/>
  <c r="AS87" i="23"/>
  <c r="Q91" i="18"/>
  <c r="H86" i="25"/>
  <c r="Z87" i="23"/>
  <c r="AL86" i="25" l="1"/>
  <c r="AN85"/>
  <c r="AN86" s="1"/>
  <c r="AV85"/>
  <c r="T86"/>
  <c r="V85"/>
  <c r="AJ86"/>
  <c r="AC86"/>
  <c r="AE85"/>
  <c r="AE86" s="1"/>
  <c r="Z86"/>
  <c r="AB85"/>
  <c r="AB86" s="1"/>
  <c r="AP86"/>
  <c r="AT85"/>
  <c r="AT86" s="1"/>
  <c r="AK85"/>
  <c r="AK86" s="1"/>
  <c r="AI86"/>
  <c r="X86"/>
  <c r="AS86"/>
  <c r="AG86"/>
  <c r="U86"/>
  <c r="AD86"/>
  <c r="Y85"/>
  <c r="Y86" s="1"/>
  <c r="W86"/>
  <c r="AM86"/>
  <c r="AR86"/>
  <c r="AA86"/>
  <c r="AQ86"/>
  <c r="AH85"/>
  <c r="AH86" s="1"/>
  <c r="AF86"/>
  <c r="A90"/>
  <c r="A91" s="1"/>
  <c r="B89"/>
  <c r="V84"/>
  <c r="AO83"/>
  <c r="AO84" s="1"/>
  <c r="AW83" s="1"/>
  <c r="AL88" i="23"/>
  <c r="AN87"/>
  <c r="AN88" s="1"/>
  <c r="AC88"/>
  <c r="AE87"/>
  <c r="AE88" s="1"/>
  <c r="Z88"/>
  <c r="AB87"/>
  <c r="AB88" s="1"/>
  <c r="AP88"/>
  <c r="AT87"/>
  <c r="AT88" s="1"/>
  <c r="X88"/>
  <c r="T88"/>
  <c r="V87"/>
  <c r="AS88"/>
  <c r="AG88"/>
  <c r="U88"/>
  <c r="AD88"/>
  <c r="W88"/>
  <c r="Y87"/>
  <c r="Y88" s="1"/>
  <c r="AM88"/>
  <c r="AR88"/>
  <c r="AV87"/>
  <c r="AA88"/>
  <c r="AQ88"/>
  <c r="AH87"/>
  <c r="AH88" s="1"/>
  <c r="AF88"/>
  <c r="V86"/>
  <c r="AO85"/>
  <c r="AO86" s="1"/>
  <c r="AW85" s="1"/>
  <c r="A92"/>
  <c r="A93" s="1"/>
  <c r="B91"/>
  <c r="AR92" i="18"/>
  <c r="AC92"/>
  <c r="AS92"/>
  <c r="AE91"/>
  <c r="AE92" s="1"/>
  <c r="AP92"/>
  <c r="AF92"/>
  <c r="AV91"/>
  <c r="AG92"/>
  <c r="AB91"/>
  <c r="AB92" s="1"/>
  <c r="AA92"/>
  <c r="T92"/>
  <c r="W92"/>
  <c r="AQ92"/>
  <c r="AL92"/>
  <c r="Z92"/>
  <c r="AT91"/>
  <c r="AH91"/>
  <c r="AH92" s="1"/>
  <c r="AD92"/>
  <c r="B93"/>
  <c r="E88" i="25"/>
  <c r="AP89" i="23"/>
  <c r="M88" i="25"/>
  <c r="AC93" i="18"/>
  <c r="D88" i="25"/>
  <c r="L88"/>
  <c r="AG89" i="23"/>
  <c r="AR89"/>
  <c r="AU93" i="18"/>
  <c r="J94"/>
  <c r="R89" i="23"/>
  <c r="L94" i="18"/>
  <c r="AA93"/>
  <c r="M94"/>
  <c r="E94"/>
  <c r="X87" i="25"/>
  <c r="AM87"/>
  <c r="AS87"/>
  <c r="N94" i="18"/>
  <c r="Q93"/>
  <c r="AS93"/>
  <c r="W89" i="23"/>
  <c r="AA89"/>
  <c r="AD93" i="18"/>
  <c r="AC89" i="23"/>
  <c r="AR93" i="18"/>
  <c r="N88" i="25"/>
  <c r="P93" i="18"/>
  <c r="Z89" i="23"/>
  <c r="C93"/>
  <c r="O90"/>
  <c r="AF93" i="18"/>
  <c r="D90" i="23"/>
  <c r="L90"/>
  <c r="AL93" i="18"/>
  <c r="D89" i="23"/>
  <c r="AI87" i="25"/>
  <c r="I88"/>
  <c r="AU87"/>
  <c r="AD89" i="23"/>
  <c r="D94" i="18"/>
  <c r="R87" i="25"/>
  <c r="W87"/>
  <c r="Z93" i="18"/>
  <c r="AA87" i="25"/>
  <c r="AL89" i="23"/>
  <c r="T93" i="18"/>
  <c r="AF89" i="23"/>
  <c r="Q89"/>
  <c r="O94" i="18"/>
  <c r="G94"/>
  <c r="AU89" i="23"/>
  <c r="N90"/>
  <c r="AC87" i="25"/>
  <c r="AQ89" i="23"/>
  <c r="AG87" i="25"/>
  <c r="AL87"/>
  <c r="W93" i="18"/>
  <c r="AQ93"/>
  <c r="AP87" i="25"/>
  <c r="J90" i="23"/>
  <c r="P87" i="25"/>
  <c r="D87"/>
  <c r="O88"/>
  <c r="G90" i="23"/>
  <c r="H90"/>
  <c r="R88" i="25"/>
  <c r="P89" i="23"/>
  <c r="AJ87" i="25"/>
  <c r="R90" i="23"/>
  <c r="Z87" i="25"/>
  <c r="T87"/>
  <c r="AD87"/>
  <c r="Q87"/>
  <c r="U89" i="23"/>
  <c r="I90"/>
  <c r="AM89"/>
  <c r="AF87" i="25"/>
  <c r="AQ87"/>
  <c r="K88"/>
  <c r="H94" i="18"/>
  <c r="M90" i="23"/>
  <c r="F88" i="25"/>
  <c r="AG93" i="18"/>
  <c r="AP93"/>
  <c r="J88" i="25"/>
  <c r="R93" i="18"/>
  <c r="K90" i="23"/>
  <c r="T89"/>
  <c r="K94" i="18"/>
  <c r="E90" i="23"/>
  <c r="X89"/>
  <c r="C91" i="25"/>
  <c r="I94" i="18"/>
  <c r="U87" i="25"/>
  <c r="AR87"/>
  <c r="AS89" i="23"/>
  <c r="H88" i="25"/>
  <c r="F94" i="18"/>
  <c r="R94"/>
  <c r="F90" i="23"/>
  <c r="G88" i="25"/>
  <c r="D93" i="18"/>
  <c r="AM88" i="25" l="1"/>
  <c r="AF88"/>
  <c r="AH87"/>
  <c r="AH88" s="1"/>
  <c r="U88"/>
  <c r="AB87"/>
  <c r="AB88" s="1"/>
  <c r="Z88"/>
  <c r="V87"/>
  <c r="T88"/>
  <c r="AJ88"/>
  <c r="AD88"/>
  <c r="AP88"/>
  <c r="AT87"/>
  <c r="AT88" s="1"/>
  <c r="AA88"/>
  <c r="X88"/>
  <c r="AE87"/>
  <c r="AE88" s="1"/>
  <c r="AC88"/>
  <c r="AS88"/>
  <c r="AQ88"/>
  <c r="AV87"/>
  <c r="AK87"/>
  <c r="AK88" s="1"/>
  <c r="AI88"/>
  <c r="Y87"/>
  <c r="Y88" s="1"/>
  <c r="W88"/>
  <c r="AR88"/>
  <c r="AG88"/>
  <c r="AN87"/>
  <c r="AN88" s="1"/>
  <c r="AL88"/>
  <c r="A92"/>
  <c r="A93" s="1"/>
  <c r="B91"/>
  <c r="V86"/>
  <c r="AO85"/>
  <c r="AO86" s="1"/>
  <c r="AW85" s="1"/>
  <c r="AP90" i="23"/>
  <c r="AT89"/>
  <c r="AT90" s="1"/>
  <c r="AA90"/>
  <c r="AM90"/>
  <c r="AF90"/>
  <c r="AH89"/>
  <c r="AH90" s="1"/>
  <c r="U90"/>
  <c r="AB89"/>
  <c r="AB90" s="1"/>
  <c r="Z90"/>
  <c r="AQ90"/>
  <c r="V89"/>
  <c r="T90"/>
  <c r="AD90"/>
  <c r="AE89"/>
  <c r="AE90" s="1"/>
  <c r="AC90"/>
  <c r="AS90"/>
  <c r="X90"/>
  <c r="AV89"/>
  <c r="Y89"/>
  <c r="Y90" s="1"/>
  <c r="W90"/>
  <c r="AR90"/>
  <c r="AG90"/>
  <c r="AN89"/>
  <c r="AN90" s="1"/>
  <c r="AL90"/>
  <c r="A94"/>
  <c r="A95" s="1"/>
  <c r="B93"/>
  <c r="AO87"/>
  <c r="AO88" s="1"/>
  <c r="AW87" s="1"/>
  <c r="V88"/>
  <c r="B95" i="18"/>
  <c r="Z94"/>
  <c r="AR94"/>
  <c r="AD94"/>
  <c r="AH93"/>
  <c r="AH94" s="1"/>
  <c r="AB93"/>
  <c r="AB94" s="1"/>
  <c r="AF94"/>
  <c r="AV93"/>
  <c r="AQ94"/>
  <c r="W94"/>
  <c r="AL94"/>
  <c r="AP94"/>
  <c r="AA94"/>
  <c r="AG94"/>
  <c r="T94"/>
  <c r="AS94"/>
  <c r="AC94"/>
  <c r="AT93"/>
  <c r="AE93"/>
  <c r="AE94" s="1"/>
  <c r="AA95"/>
  <c r="AM89" i="25"/>
  <c r="L96" i="18"/>
  <c r="Q91" i="23"/>
  <c r="I90" i="25"/>
  <c r="AR89"/>
  <c r="G90"/>
  <c r="AC89"/>
  <c r="T95" i="18"/>
  <c r="AS91" i="23"/>
  <c r="I92"/>
  <c r="AF91"/>
  <c r="AG95" i="18"/>
  <c r="D95"/>
  <c r="T91" i="23"/>
  <c r="AL91"/>
  <c r="K92"/>
  <c r="AA91"/>
  <c r="D90" i="25"/>
  <c r="Z95" i="18"/>
  <c r="AL95"/>
  <c r="Q95"/>
  <c r="AM91" i="23"/>
  <c r="AG89" i="25"/>
  <c r="R95" i="18"/>
  <c r="W89" i="25"/>
  <c r="J96" i="18"/>
  <c r="AR91" i="23"/>
  <c r="AI89" i="25"/>
  <c r="C95" i="23"/>
  <c r="AD95" i="18"/>
  <c r="D92" i="23"/>
  <c r="AQ95" i="18"/>
  <c r="D96"/>
  <c r="AD91" i="23"/>
  <c r="U89" i="25"/>
  <c r="T89"/>
  <c r="AA89"/>
  <c r="AF95" i="18"/>
  <c r="AU91" i="23"/>
  <c r="AQ91"/>
  <c r="O92"/>
  <c r="N92"/>
  <c r="F90" i="25"/>
  <c r="Q89"/>
  <c r="U91" i="23"/>
  <c r="AP89" i="25"/>
  <c r="AU89"/>
  <c r="M96" i="18"/>
  <c r="H96"/>
  <c r="AL89" i="25"/>
  <c r="Z89"/>
  <c r="AR95" i="18"/>
  <c r="P89" i="25"/>
  <c r="C93"/>
  <c r="H90"/>
  <c r="R91" i="23"/>
  <c r="E92"/>
  <c r="R89" i="25"/>
  <c r="AD89"/>
  <c r="AU95" i="18"/>
  <c r="K96"/>
  <c r="D91" i="23"/>
  <c r="AS89" i="25"/>
  <c r="AC95" i="18"/>
  <c r="AF89" i="25"/>
  <c r="X91" i="23"/>
  <c r="E96" i="18"/>
  <c r="X89" i="25"/>
  <c r="AQ89"/>
  <c r="AS95" i="18"/>
  <c r="D89" i="25"/>
  <c r="R96" i="18"/>
  <c r="AP91" i="23"/>
  <c r="K90" i="25"/>
  <c r="Z91" i="23"/>
  <c r="AJ89" i="25"/>
  <c r="P95" i="18"/>
  <c r="F92" i="23"/>
  <c r="AP95" i="18"/>
  <c r="G96"/>
  <c r="W95"/>
  <c r="L92" i="23"/>
  <c r="L90" i="25"/>
  <c r="M90"/>
  <c r="P91" i="23"/>
  <c r="I96" i="18"/>
  <c r="J92" i="23"/>
  <c r="M92"/>
  <c r="R92"/>
  <c r="R90" i="25"/>
  <c r="F96" i="18"/>
  <c r="N90" i="25"/>
  <c r="AG91" i="23"/>
  <c r="J90" i="25"/>
  <c r="G92" i="23"/>
  <c r="H92"/>
  <c r="AC91"/>
  <c r="O96" i="18"/>
  <c r="N96"/>
  <c r="E90" i="25"/>
  <c r="O90"/>
  <c r="W91" i="23"/>
  <c r="U90" i="25" l="1"/>
  <c r="Z90"/>
  <c r="AB89"/>
  <c r="AB90" s="1"/>
  <c r="AS90"/>
  <c r="AD90"/>
  <c r="Y89"/>
  <c r="Y90" s="1"/>
  <c r="W90"/>
  <c r="AM90"/>
  <c r="AR90"/>
  <c r="AG90"/>
  <c r="AI90"/>
  <c r="AK89"/>
  <c r="AK90" s="1"/>
  <c r="AA90"/>
  <c r="AQ90"/>
  <c r="AH89"/>
  <c r="AH90" s="1"/>
  <c r="AF90"/>
  <c r="AE89"/>
  <c r="AE90" s="1"/>
  <c r="AC90"/>
  <c r="AP90"/>
  <c r="AT89"/>
  <c r="AT90" s="1"/>
  <c r="X90"/>
  <c r="AL90"/>
  <c r="AN89"/>
  <c r="AN90" s="1"/>
  <c r="AV89"/>
  <c r="V89"/>
  <c r="T90"/>
  <c r="AJ90"/>
  <c r="V88"/>
  <c r="AO87"/>
  <c r="AO88" s="1"/>
  <c r="AW87" s="1"/>
  <c r="A94"/>
  <c r="A95" s="1"/>
  <c r="B93"/>
  <c r="AS92" i="23"/>
  <c r="AL92"/>
  <c r="AN91"/>
  <c r="AN92" s="1"/>
  <c r="AV91"/>
  <c r="T92"/>
  <c r="V91"/>
  <c r="AG92"/>
  <c r="U92"/>
  <c r="Z92"/>
  <c r="AB91"/>
  <c r="AB92" s="1"/>
  <c r="AP92"/>
  <c r="AT91"/>
  <c r="AT92" s="1"/>
  <c r="X92"/>
  <c r="AD92"/>
  <c r="Y91"/>
  <c r="Y92" s="1"/>
  <c r="W92"/>
  <c r="AM92"/>
  <c r="AR92"/>
  <c r="AC92"/>
  <c r="AE91"/>
  <c r="AE92" s="1"/>
  <c r="AA92"/>
  <c r="AQ92"/>
  <c r="AH91"/>
  <c r="AH92" s="1"/>
  <c r="AF92"/>
  <c r="A96"/>
  <c r="A97" s="1"/>
  <c r="B95"/>
  <c r="V90"/>
  <c r="AO89"/>
  <c r="AO90" s="1"/>
  <c r="AW89" s="1"/>
  <c r="B97" i="18"/>
  <c r="AR96"/>
  <c r="AE95"/>
  <c r="AE96" s="1"/>
  <c r="AQ96"/>
  <c r="AL96"/>
  <c r="T96"/>
  <c r="AH95"/>
  <c r="AH96" s="1"/>
  <c r="AB95"/>
  <c r="AB96" s="1"/>
  <c r="AG96"/>
  <c r="AS96"/>
  <c r="W96"/>
  <c r="AP96"/>
  <c r="AF96"/>
  <c r="AD96"/>
  <c r="AV95"/>
  <c r="Z96"/>
  <c r="AT95"/>
  <c r="AC96"/>
  <c r="AA96"/>
  <c r="AG91" i="25"/>
  <c r="I98" i="18"/>
  <c r="AA93" i="23"/>
  <c r="AS97" i="18"/>
  <c r="AQ97"/>
  <c r="D93" i="23"/>
  <c r="U91" i="25"/>
  <c r="AI91"/>
  <c r="AQ93" i="23"/>
  <c r="L92" i="25"/>
  <c r="AR93" i="23"/>
  <c r="D94"/>
  <c r="P93"/>
  <c r="I94"/>
  <c r="F94"/>
  <c r="Q93"/>
  <c r="T97" i="18"/>
  <c r="H92" i="25"/>
  <c r="C97" i="23"/>
  <c r="I92" i="25"/>
  <c r="AS93" i="23"/>
  <c r="N98" i="18"/>
  <c r="X93" i="23"/>
  <c r="O92" i="25"/>
  <c r="AG97" i="18"/>
  <c r="AP93" i="23"/>
  <c r="N92" i="25"/>
  <c r="AQ91"/>
  <c r="J92"/>
  <c r="W93" i="23"/>
  <c r="U93"/>
  <c r="AD93"/>
  <c r="O98" i="18"/>
  <c r="T93" i="23"/>
  <c r="C95" i="25"/>
  <c r="AF97" i="18"/>
  <c r="D98"/>
  <c r="L98"/>
  <c r="R98"/>
  <c r="AC97"/>
  <c r="G94" i="23"/>
  <c r="R94"/>
  <c r="AU97" i="18"/>
  <c r="AL97"/>
  <c r="M94" i="23"/>
  <c r="AC93"/>
  <c r="K94"/>
  <c r="D91" i="25"/>
  <c r="K98" i="18"/>
  <c r="R93" i="23"/>
  <c r="N94"/>
  <c r="AR91" i="25"/>
  <c r="AL93" i="23"/>
  <c r="J94"/>
  <c r="AR97" i="18"/>
  <c r="AP97"/>
  <c r="Z91" i="25"/>
  <c r="F92"/>
  <c r="AF91"/>
  <c r="L94" i="23"/>
  <c r="R92" i="25"/>
  <c r="AL91"/>
  <c r="AD91"/>
  <c r="Q97" i="18"/>
  <c r="P91" i="25"/>
  <c r="AG93" i="23"/>
  <c r="AA91" i="25"/>
  <c r="K92"/>
  <c r="AD97" i="18"/>
  <c r="Z93" i="23"/>
  <c r="M92" i="25"/>
  <c r="Q91"/>
  <c r="AA97" i="18"/>
  <c r="Z97"/>
  <c r="AP91" i="25"/>
  <c r="G92"/>
  <c r="E94" i="23"/>
  <c r="D92" i="25"/>
  <c r="W97" i="18"/>
  <c r="X91" i="25"/>
  <c r="O94" i="23"/>
  <c r="AF93"/>
  <c r="W91" i="25"/>
  <c r="T91"/>
  <c r="G98" i="18"/>
  <c r="R97"/>
  <c r="AM93" i="23"/>
  <c r="H98" i="18"/>
  <c r="AU91" i="25"/>
  <c r="P97" i="18"/>
  <c r="F98"/>
  <c r="AC91" i="25"/>
  <c r="D97" i="18"/>
  <c r="AJ91" i="25"/>
  <c r="AU93" i="23"/>
  <c r="J98" i="18"/>
  <c r="AM91" i="25"/>
  <c r="E92"/>
  <c r="AS91"/>
  <c r="R91"/>
  <c r="E98" i="18"/>
  <c r="H94" i="23"/>
  <c r="M98" i="18"/>
  <c r="AI92" i="25" l="1"/>
  <c r="AK91"/>
  <c r="AK92" s="1"/>
  <c r="AR92"/>
  <c r="AN91"/>
  <c r="AN92" s="1"/>
  <c r="AL92"/>
  <c r="AM92"/>
  <c r="AA92"/>
  <c r="AH91"/>
  <c r="AH92" s="1"/>
  <c r="AF92"/>
  <c r="U92"/>
  <c r="Z92"/>
  <c r="AB91"/>
  <c r="AB92" s="1"/>
  <c r="AP92"/>
  <c r="AT91"/>
  <c r="AT92" s="1"/>
  <c r="AV91"/>
  <c r="AQ92"/>
  <c r="V91"/>
  <c r="T92"/>
  <c r="AJ92"/>
  <c r="AD92"/>
  <c r="Y91"/>
  <c r="Y92" s="1"/>
  <c r="W92"/>
  <c r="AG92"/>
  <c r="X92"/>
  <c r="AC92"/>
  <c r="AE91"/>
  <c r="AE92" s="1"/>
  <c r="AS92"/>
  <c r="A96"/>
  <c r="A97" s="1"/>
  <c r="B95"/>
  <c r="AO89"/>
  <c r="AO90" s="1"/>
  <c r="AW89" s="1"/>
  <c r="V90"/>
  <c r="X94" i="23"/>
  <c r="AN93"/>
  <c r="AN94" s="1"/>
  <c r="AL94"/>
  <c r="AR94"/>
  <c r="Z94"/>
  <c r="AB93"/>
  <c r="AB94" s="1"/>
  <c r="AP94"/>
  <c r="AT93"/>
  <c r="AT94" s="1"/>
  <c r="Y93"/>
  <c r="Y94" s="1"/>
  <c r="W94"/>
  <c r="AA94"/>
  <c r="AF94"/>
  <c r="AH93"/>
  <c r="AH94" s="1"/>
  <c r="AE93"/>
  <c r="AE94" s="1"/>
  <c r="AC94"/>
  <c r="AS94"/>
  <c r="AD94"/>
  <c r="U94"/>
  <c r="AV93"/>
  <c r="AM94"/>
  <c r="AQ94"/>
  <c r="V93"/>
  <c r="T94"/>
  <c r="AG94"/>
  <c r="AO91"/>
  <c r="AO92" s="1"/>
  <c r="AW91" s="1"/>
  <c r="V92"/>
  <c r="A98"/>
  <c r="A99" s="1"/>
  <c r="B97"/>
  <c r="B99" i="18"/>
  <c r="AC98"/>
  <c r="AA98"/>
  <c r="AB97"/>
  <c r="AB98" s="1"/>
  <c r="AD98"/>
  <c r="AE97"/>
  <c r="AE98" s="1"/>
  <c r="W98"/>
  <c r="AR98"/>
  <c r="Z98"/>
  <c r="T98"/>
  <c r="AF98"/>
  <c r="AV97"/>
  <c r="AQ98"/>
  <c r="AP98"/>
  <c r="AG98"/>
  <c r="AL98"/>
  <c r="AT97"/>
  <c r="AH97"/>
  <c r="AH98" s="1"/>
  <c r="AS98"/>
  <c r="P99"/>
  <c r="R100"/>
  <c r="W95" i="23"/>
  <c r="F96"/>
  <c r="T93" i="25"/>
  <c r="X93"/>
  <c r="K96" i="23"/>
  <c r="M96"/>
  <c r="D96"/>
  <c r="AF93" i="25"/>
  <c r="D94"/>
  <c r="AR99" i="18"/>
  <c r="R99"/>
  <c r="G94" i="25"/>
  <c r="U93"/>
  <c r="AS93"/>
  <c r="AC95" i="23"/>
  <c r="AP95"/>
  <c r="E94" i="25"/>
  <c r="AI93"/>
  <c r="N96" i="23"/>
  <c r="K94" i="25"/>
  <c r="P95" i="23"/>
  <c r="M100" i="18"/>
  <c r="AA93" i="25"/>
  <c r="AM93"/>
  <c r="AG95" i="23"/>
  <c r="O94" i="25"/>
  <c r="L96" i="23"/>
  <c r="D100" i="18"/>
  <c r="AQ95" i="23"/>
  <c r="AM95"/>
  <c r="AD95"/>
  <c r="E100" i="18"/>
  <c r="AU93" i="25"/>
  <c r="T95" i="23"/>
  <c r="J100" i="18"/>
  <c r="L100"/>
  <c r="I94" i="25"/>
  <c r="R93"/>
  <c r="I96" i="23"/>
  <c r="AU99" i="18"/>
  <c r="P93" i="25"/>
  <c r="AD93"/>
  <c r="R96" i="23"/>
  <c r="G100" i="18"/>
  <c r="E96" i="23"/>
  <c r="AL99" i="18"/>
  <c r="R95" i="23"/>
  <c r="J94" i="25"/>
  <c r="Q95" i="23"/>
  <c r="AC93" i="25"/>
  <c r="AQ93"/>
  <c r="AS95" i="23"/>
  <c r="AG99" i="18"/>
  <c r="AD99"/>
  <c r="R94" i="25"/>
  <c r="C99" i="23"/>
  <c r="AP99" i="18"/>
  <c r="L94" i="25"/>
  <c r="AR95" i="23"/>
  <c r="M94" i="25"/>
  <c r="I100" i="18"/>
  <c r="N94" i="25"/>
  <c r="H100" i="18"/>
  <c r="Q93" i="25"/>
  <c r="D93"/>
  <c r="T99" i="18"/>
  <c r="H96" i="23"/>
  <c r="W99" i="18"/>
  <c r="AA95" i="23"/>
  <c r="H94" i="25"/>
  <c r="X95" i="23"/>
  <c r="AL95"/>
  <c r="G96"/>
  <c r="Z99" i="18"/>
  <c r="AP93" i="25"/>
  <c r="AF99" i="18"/>
  <c r="D99"/>
  <c r="AQ99"/>
  <c r="Z93" i="25"/>
  <c r="AC99" i="18"/>
  <c r="AR93" i="25"/>
  <c r="C97"/>
  <c r="AS99" i="18"/>
  <c r="AF95" i="23"/>
  <c r="F94" i="25"/>
  <c r="F100" i="18"/>
  <c r="W93" i="25"/>
  <c r="AU95" i="23"/>
  <c r="AA99" i="18"/>
  <c r="J96" i="23"/>
  <c r="AG93" i="25"/>
  <c r="K100" i="18"/>
  <c r="U95" i="23"/>
  <c r="O96"/>
  <c r="D95"/>
  <c r="O100" i="18"/>
  <c r="Z95" i="23"/>
  <c r="N100" i="18"/>
  <c r="AJ93" i="25"/>
  <c r="Q99" i="18"/>
  <c r="AL93" i="25"/>
  <c r="AD94" l="1"/>
  <c r="W94"/>
  <c r="Y93"/>
  <c r="Y94" s="1"/>
  <c r="U94"/>
  <c r="Z94"/>
  <c r="AB93"/>
  <c r="AB94" s="1"/>
  <c r="AP94"/>
  <c r="AT93"/>
  <c r="AT94" s="1"/>
  <c r="AI94"/>
  <c r="AK93"/>
  <c r="AK94" s="1"/>
  <c r="X94"/>
  <c r="AM94"/>
  <c r="AR94"/>
  <c r="AE93"/>
  <c r="AE94" s="1"/>
  <c r="AC94"/>
  <c r="AA94"/>
  <c r="AQ94"/>
  <c r="AH93"/>
  <c r="AH94" s="1"/>
  <c r="AF94"/>
  <c r="AG94"/>
  <c r="AS94"/>
  <c r="AL94"/>
  <c r="AN93"/>
  <c r="AN94" s="1"/>
  <c r="AV93"/>
  <c r="V93"/>
  <c r="T94"/>
  <c r="AJ94"/>
  <c r="A98"/>
  <c r="A99" s="1"/>
  <c r="B97"/>
  <c r="V92"/>
  <c r="AO91"/>
  <c r="AO92" s="1"/>
  <c r="AW91" s="1"/>
  <c r="AS96" i="23"/>
  <c r="AM96"/>
  <c r="AA96"/>
  <c r="U96"/>
  <c r="AV95"/>
  <c r="Z96"/>
  <c r="AB95"/>
  <c r="AB96" s="1"/>
  <c r="AP96"/>
  <c r="AT95"/>
  <c r="AT96" s="1"/>
  <c r="AR96"/>
  <c r="AN95"/>
  <c r="AN96" s="1"/>
  <c r="AL96"/>
  <c r="AG96"/>
  <c r="AE95"/>
  <c r="AE96" s="1"/>
  <c r="AC96"/>
  <c r="W96"/>
  <c r="Y95"/>
  <c r="Y96" s="1"/>
  <c r="AD96"/>
  <c r="AH95"/>
  <c r="AH96" s="1"/>
  <c r="AF96"/>
  <c r="X96"/>
  <c r="AQ96"/>
  <c r="T96"/>
  <c r="V95"/>
  <c r="V94"/>
  <c r="AO93"/>
  <c r="AO94" s="1"/>
  <c r="AW93" s="1"/>
  <c r="A100"/>
  <c r="A101" s="1"/>
  <c r="B99"/>
  <c r="AH99" i="18"/>
  <c r="AH100" s="1"/>
  <c r="AD100"/>
  <c r="AP100"/>
  <c r="AL100"/>
  <c r="AA100"/>
  <c r="T100"/>
  <c r="AG100"/>
  <c r="AS100"/>
  <c r="AB99"/>
  <c r="AB100" s="1"/>
  <c r="AQ100"/>
  <c r="AR100"/>
  <c r="AC100"/>
  <c r="AE99"/>
  <c r="AE100" s="1"/>
  <c r="AT99"/>
  <c r="W100"/>
  <c r="AF100"/>
  <c r="Z100"/>
  <c r="AV99"/>
  <c r="B101"/>
  <c r="Z95" i="25"/>
  <c r="AD95"/>
  <c r="F102" i="18"/>
  <c r="W97" i="23"/>
  <c r="R96" i="25"/>
  <c r="P95"/>
  <c r="R97" i="23"/>
  <c r="Z101" i="18"/>
  <c r="AP101"/>
  <c r="AL101"/>
  <c r="AJ95" i="25"/>
  <c r="AM97" i="23"/>
  <c r="X95" i="25"/>
  <c r="AR101" i="18"/>
  <c r="T97" i="23"/>
  <c r="AD97"/>
  <c r="M96" i="25"/>
  <c r="L102" i="18"/>
  <c r="G96" i="25"/>
  <c r="AL95"/>
  <c r="T95"/>
  <c r="I96"/>
  <c r="N98" i="23"/>
  <c r="M98"/>
  <c r="AA95" i="25"/>
  <c r="M102" i="18"/>
  <c r="K98" i="23"/>
  <c r="AP97"/>
  <c r="AP95" i="25"/>
  <c r="AC97" i="23"/>
  <c r="Q97"/>
  <c r="E96" i="25"/>
  <c r="H98" i="23"/>
  <c r="AS95" i="25"/>
  <c r="AL97" i="23"/>
  <c r="F98"/>
  <c r="X97"/>
  <c r="R102" i="18"/>
  <c r="U95" i="25"/>
  <c r="W101" i="18"/>
  <c r="G98" i="23"/>
  <c r="J98"/>
  <c r="O96" i="25"/>
  <c r="J102" i="18"/>
  <c r="AQ101"/>
  <c r="AS101"/>
  <c r="D101"/>
  <c r="D97" i="23"/>
  <c r="C101"/>
  <c r="AQ97"/>
  <c r="N96" i="25"/>
  <c r="I102" i="18"/>
  <c r="AR95" i="25"/>
  <c r="AC101" i="18"/>
  <c r="D102"/>
  <c r="AI95" i="25"/>
  <c r="P97" i="23"/>
  <c r="F96" i="25"/>
  <c r="U97" i="23"/>
  <c r="AF95" i="25"/>
  <c r="AM95"/>
  <c r="Z97" i="23"/>
  <c r="R101" i="18"/>
  <c r="J96" i="25"/>
  <c r="E102" i="18"/>
  <c r="W95" i="25"/>
  <c r="AU101" i="18"/>
  <c r="AU95" i="25"/>
  <c r="H96"/>
  <c r="AR97" i="23"/>
  <c r="R98"/>
  <c r="O98"/>
  <c r="AA101" i="18"/>
  <c r="I98" i="23"/>
  <c r="R95" i="25"/>
  <c r="D98" i="23"/>
  <c r="G102" i="18"/>
  <c r="AG97" i="23"/>
  <c r="AU97"/>
  <c r="K96" i="25"/>
  <c r="L98" i="23"/>
  <c r="N102" i="18"/>
  <c r="AF101"/>
  <c r="AD101"/>
  <c r="AS97" i="23"/>
  <c r="Q101" i="18"/>
  <c r="L96" i="25"/>
  <c r="P101" i="18"/>
  <c r="AQ95" i="25"/>
  <c r="D96"/>
  <c r="C99"/>
  <c r="D95"/>
  <c r="AA97" i="23"/>
  <c r="AG101" i="18"/>
  <c r="Q95" i="25"/>
  <c r="AC95"/>
  <c r="E98" i="23"/>
  <c r="AG95" i="25"/>
  <c r="H102" i="18"/>
  <c r="O102"/>
  <c r="K102"/>
  <c r="AF97" i="23"/>
  <c r="T101" i="18"/>
  <c r="Y95" i="25" l="1"/>
  <c r="Y96" s="1"/>
  <c r="W96"/>
  <c r="AR96"/>
  <c r="AG96"/>
  <c r="AN95"/>
  <c r="AN96" s="1"/>
  <c r="AL96"/>
  <c r="AM96"/>
  <c r="AA96"/>
  <c r="AH95"/>
  <c r="AH96" s="1"/>
  <c r="AF96"/>
  <c r="U96"/>
  <c r="Z96"/>
  <c r="AB95"/>
  <c r="AB96" s="1"/>
  <c r="AP96"/>
  <c r="AT95"/>
  <c r="AT96" s="1"/>
  <c r="AD96"/>
  <c r="AQ96"/>
  <c r="AV95"/>
  <c r="T96"/>
  <c r="V95"/>
  <c r="AJ96"/>
  <c r="AK95"/>
  <c r="AK96" s="1"/>
  <c r="AI96"/>
  <c r="X96"/>
  <c r="AC96"/>
  <c r="AE95"/>
  <c r="AE96" s="1"/>
  <c r="AS96"/>
  <c r="A100"/>
  <c r="A101" s="1"/>
  <c r="B99"/>
  <c r="AO93"/>
  <c r="AO94" s="1"/>
  <c r="AW93" s="1"/>
  <c r="V94"/>
  <c r="AA98" i="23"/>
  <c r="U98"/>
  <c r="AQ98"/>
  <c r="V97"/>
  <c r="T98"/>
  <c r="AD98"/>
  <c r="AB97"/>
  <c r="AB98" s="1"/>
  <c r="Z98"/>
  <c r="AV97"/>
  <c r="X98"/>
  <c r="AC98"/>
  <c r="AE97"/>
  <c r="AE98" s="1"/>
  <c r="AS98"/>
  <c r="AM98"/>
  <c r="AF98"/>
  <c r="AH97"/>
  <c r="AH98" s="1"/>
  <c r="AP98"/>
  <c r="AT97"/>
  <c r="AT98" s="1"/>
  <c r="Y97"/>
  <c r="Y98" s="1"/>
  <c r="W98"/>
  <c r="AR98"/>
  <c r="AG98"/>
  <c r="AN97"/>
  <c r="AN98" s="1"/>
  <c r="AL98"/>
  <c r="A102"/>
  <c r="A103" s="1"/>
  <c r="B101"/>
  <c r="AO95"/>
  <c r="AO96" s="1"/>
  <c r="AW95" s="1"/>
  <c r="V96"/>
  <c r="AE101" i="18"/>
  <c r="AE102" s="1"/>
  <c r="AB101"/>
  <c r="AB102" s="1"/>
  <c r="Z102"/>
  <c r="AG102"/>
  <c r="AL102"/>
  <c r="AH101"/>
  <c r="AH102" s="1"/>
  <c r="AS102"/>
  <c r="AQ102"/>
  <c r="AT101"/>
  <c r="AA102"/>
  <c r="AD102"/>
  <c r="W102"/>
  <c r="T102"/>
  <c r="AV101"/>
  <c r="AP102"/>
  <c r="AF102"/>
  <c r="AC102"/>
  <c r="AR102"/>
  <c r="B103"/>
  <c r="R99" i="23"/>
  <c r="L104" i="18"/>
  <c r="D103"/>
  <c r="D98" i="25"/>
  <c r="K100" i="23"/>
  <c r="AD103" i="18"/>
  <c r="O100" i="23"/>
  <c r="O104" i="18"/>
  <c r="AG97" i="25"/>
  <c r="N100" i="23"/>
  <c r="T97" i="25"/>
  <c r="AA97"/>
  <c r="AM99" i="23"/>
  <c r="Q99"/>
  <c r="Q97" i="25"/>
  <c r="AJ97"/>
  <c r="J100" i="23"/>
  <c r="U99"/>
  <c r="AQ103" i="18"/>
  <c r="AP103"/>
  <c r="AG99" i="23"/>
  <c r="G104" i="18"/>
  <c r="AS103"/>
  <c r="R98" i="25"/>
  <c r="R103" i="18"/>
  <c r="X99" i="23"/>
  <c r="AU103" i="18"/>
  <c r="AL97" i="25"/>
  <c r="AR99" i="23"/>
  <c r="AL103" i="18"/>
  <c r="AQ97" i="25"/>
  <c r="M98"/>
  <c r="F100" i="23"/>
  <c r="C103"/>
  <c r="AC103" i="18"/>
  <c r="R100" i="23"/>
  <c r="X97" i="25"/>
  <c r="AF99" i="23"/>
  <c r="R97" i="25"/>
  <c r="O98"/>
  <c r="W103" i="18"/>
  <c r="D104"/>
  <c r="Z97" i="25"/>
  <c r="AD99" i="23"/>
  <c r="AM97" i="25"/>
  <c r="R104" i="18"/>
  <c r="F98" i="25"/>
  <c r="P99" i="23"/>
  <c r="D100"/>
  <c r="AS99"/>
  <c r="J104" i="18"/>
  <c r="I100" i="23"/>
  <c r="M104" i="18"/>
  <c r="T103"/>
  <c r="AP97" i="25"/>
  <c r="AP99" i="23"/>
  <c r="L100"/>
  <c r="AS97" i="25"/>
  <c r="C101"/>
  <c r="F104" i="18"/>
  <c r="N104"/>
  <c r="AD97" i="25"/>
  <c r="AF103" i="18"/>
  <c r="AC99" i="23"/>
  <c r="D97" i="25"/>
  <c r="H98"/>
  <c r="H104" i="18"/>
  <c r="W97" i="25"/>
  <c r="Z103" i="18"/>
  <c r="AL99" i="23"/>
  <c r="E100"/>
  <c r="AU99"/>
  <c r="AG103" i="18"/>
  <c r="W99" i="23"/>
  <c r="D99"/>
  <c r="AC97" i="25"/>
  <c r="AU97"/>
  <c r="AR103" i="18"/>
  <c r="G100" i="23"/>
  <c r="AI97" i="25"/>
  <c r="J98"/>
  <c r="K104" i="18"/>
  <c r="AF97" i="25"/>
  <c r="L98"/>
  <c r="AQ99" i="23"/>
  <c r="T99"/>
  <c r="P97" i="25"/>
  <c r="P103" i="18"/>
  <c r="I104"/>
  <c r="U97" i="25"/>
  <c r="N98"/>
  <c r="M100" i="23"/>
  <c r="AR97" i="25"/>
  <c r="Q103" i="18"/>
  <c r="E98" i="25"/>
  <c r="I98"/>
  <c r="G98"/>
  <c r="E104" i="18"/>
  <c r="H100" i="23"/>
  <c r="AA103" i="18"/>
  <c r="K98" i="25"/>
  <c r="Z99" i="23"/>
  <c r="AA99"/>
  <c r="AL98" i="25" l="1"/>
  <c r="AN97"/>
  <c r="AN98" s="1"/>
  <c r="AV97"/>
  <c r="T98"/>
  <c r="V97"/>
  <c r="AJ98"/>
  <c r="U98"/>
  <c r="Z98"/>
  <c r="AB97"/>
  <c r="AB98" s="1"/>
  <c r="AP98"/>
  <c r="AT97"/>
  <c r="AT98" s="1"/>
  <c r="AK97"/>
  <c r="AK98" s="1"/>
  <c r="AI98"/>
  <c r="X98"/>
  <c r="AE97"/>
  <c r="AE98" s="1"/>
  <c r="AC98"/>
  <c r="AD98"/>
  <c r="W98"/>
  <c r="Y97"/>
  <c r="Y98" s="1"/>
  <c r="AM98"/>
  <c r="AR98"/>
  <c r="AS98"/>
  <c r="AG98"/>
  <c r="AA98"/>
  <c r="AQ98"/>
  <c r="AH97"/>
  <c r="AH98" s="1"/>
  <c r="AF98"/>
  <c r="A102"/>
  <c r="A103" s="1"/>
  <c r="B101"/>
  <c r="V96"/>
  <c r="AO95"/>
  <c r="AO96" s="1"/>
  <c r="AW95" s="1"/>
  <c r="AG100" i="23"/>
  <c r="AS100"/>
  <c r="AL100"/>
  <c r="AN99"/>
  <c r="AN100" s="1"/>
  <c r="AV99"/>
  <c r="T100"/>
  <c r="V99"/>
  <c r="U100"/>
  <c r="Z100"/>
  <c r="AB99"/>
  <c r="AB100" s="1"/>
  <c r="AP100"/>
  <c r="AT99"/>
  <c r="AT100" s="1"/>
  <c r="X100"/>
  <c r="AD100"/>
  <c r="Y99"/>
  <c r="Y100" s="1"/>
  <c r="W100"/>
  <c r="AM100"/>
  <c r="AR100"/>
  <c r="AC100"/>
  <c r="AE99"/>
  <c r="AE100" s="1"/>
  <c r="AA100"/>
  <c r="AQ100"/>
  <c r="AH99"/>
  <c r="AH100" s="1"/>
  <c r="AF100"/>
  <c r="A104"/>
  <c r="A105" s="1"/>
  <c r="B103"/>
  <c r="V98"/>
  <c r="AO97"/>
  <c r="AO98" s="1"/>
  <c r="AW97" s="1"/>
  <c r="AR104" i="18"/>
  <c r="AB103"/>
  <c r="AB104" s="1"/>
  <c r="AE103"/>
  <c r="AE104" s="1"/>
  <c r="T104"/>
  <c r="AS104"/>
  <c r="AA104"/>
  <c r="Z104"/>
  <c r="W104"/>
  <c r="AP104"/>
  <c r="AG104"/>
  <c r="AC104"/>
  <c r="AV103"/>
  <c r="AF104"/>
  <c r="AH103"/>
  <c r="AH104" s="1"/>
  <c r="AL104"/>
  <c r="AQ104"/>
  <c r="AT103"/>
  <c r="AD104"/>
  <c r="B105"/>
  <c r="N106"/>
  <c r="L102" i="23"/>
  <c r="AL101"/>
  <c r="AC101"/>
  <c r="M106" i="18"/>
  <c r="W101" i="23"/>
  <c r="AU99" i="25"/>
  <c r="P99"/>
  <c r="T99"/>
  <c r="D105" i="18"/>
  <c r="L100" i="25"/>
  <c r="AJ99"/>
  <c r="E102" i="23"/>
  <c r="AC99" i="25"/>
  <c r="D106" i="18"/>
  <c r="R100" i="25"/>
  <c r="O100"/>
  <c r="N102" i="23"/>
  <c r="O106" i="18"/>
  <c r="AU101" i="23"/>
  <c r="AL105" i="18"/>
  <c r="I106"/>
  <c r="T105"/>
  <c r="E106"/>
  <c r="C103" i="25"/>
  <c r="R99"/>
  <c r="U99"/>
  <c r="K102" i="23"/>
  <c r="J100" i="25"/>
  <c r="AM99"/>
  <c r="AQ101" i="23"/>
  <c r="AD99" i="25"/>
  <c r="Z99"/>
  <c r="F106" i="18"/>
  <c r="K100" i="25"/>
  <c r="E100"/>
  <c r="P105" i="18"/>
  <c r="AF101" i="23"/>
  <c r="W105" i="18"/>
  <c r="AQ99" i="25"/>
  <c r="R106" i="18"/>
  <c r="AR101" i="23"/>
  <c r="AR99" i="25"/>
  <c r="Z101" i="23"/>
  <c r="J102"/>
  <c r="X101"/>
  <c r="AF105" i="18"/>
  <c r="U101" i="23"/>
  <c r="K106" i="18"/>
  <c r="R101" i="23"/>
  <c r="X99" i="25"/>
  <c r="N100"/>
  <c r="AI99"/>
  <c r="T101" i="23"/>
  <c r="Z105" i="18"/>
  <c r="AG101" i="23"/>
  <c r="I102"/>
  <c r="H100" i="25"/>
  <c r="AU105" i="18"/>
  <c r="AM101" i="23"/>
  <c r="AD101"/>
  <c r="P101"/>
  <c r="AC105" i="18"/>
  <c r="AS101" i="23"/>
  <c r="I100" i="25"/>
  <c r="Q99"/>
  <c r="L106" i="18"/>
  <c r="J106"/>
  <c r="AL99" i="25"/>
  <c r="AG105" i="18"/>
  <c r="F100" i="25"/>
  <c r="D102" i="23"/>
  <c r="G102"/>
  <c r="H106" i="18"/>
  <c r="AQ105"/>
  <c r="O102" i="23"/>
  <c r="R102"/>
  <c r="F102"/>
  <c r="G106" i="18"/>
  <c r="AF99" i="25"/>
  <c r="G100"/>
  <c r="AS99"/>
  <c r="Q105" i="18"/>
  <c r="D101" i="23"/>
  <c r="AA99" i="25"/>
  <c r="AP105" i="18"/>
  <c r="D100" i="25"/>
  <c r="M100"/>
  <c r="C105" i="23"/>
  <c r="D99" i="25"/>
  <c r="AP101" i="23"/>
  <c r="AA105" i="18"/>
  <c r="AP99" i="25"/>
  <c r="AD105" i="18"/>
  <c r="Q101" i="23"/>
  <c r="W99" i="25"/>
  <c r="R105" i="18"/>
  <c r="AS105"/>
  <c r="AR105"/>
  <c r="H102" i="23"/>
  <c r="AG99" i="25"/>
  <c r="AA101" i="23"/>
  <c r="M102"/>
  <c r="AV99" i="25" l="1"/>
  <c r="AF100"/>
  <c r="AH99"/>
  <c r="AH100" s="1"/>
  <c r="AB99"/>
  <c r="AB100" s="1"/>
  <c r="Z100"/>
  <c r="AP100"/>
  <c r="AT99"/>
  <c r="AT100" s="1"/>
  <c r="AM100"/>
  <c r="V99"/>
  <c r="T100"/>
  <c r="AJ100"/>
  <c r="AD100"/>
  <c r="AQ100"/>
  <c r="U100"/>
  <c r="X100"/>
  <c r="AE99"/>
  <c r="AE100" s="1"/>
  <c r="AC100"/>
  <c r="AS100"/>
  <c r="AI100"/>
  <c r="AK99"/>
  <c r="AK100" s="1"/>
  <c r="W100"/>
  <c r="Y99"/>
  <c r="Y100" s="1"/>
  <c r="AA100"/>
  <c r="AR100"/>
  <c r="AG100"/>
  <c r="AN99"/>
  <c r="AN100" s="1"/>
  <c r="AL100"/>
  <c r="A104"/>
  <c r="A105" s="1"/>
  <c r="B103"/>
  <c r="V98"/>
  <c r="AO97"/>
  <c r="AO98" s="1"/>
  <c r="AW97" s="1"/>
  <c r="AA102" i="23"/>
  <c r="AF102"/>
  <c r="AH101"/>
  <c r="AH102" s="1"/>
  <c r="AP102"/>
  <c r="AT101"/>
  <c r="AT102" s="1"/>
  <c r="AQ102"/>
  <c r="AV101"/>
  <c r="V101"/>
  <c r="T102"/>
  <c r="AD102"/>
  <c r="U102"/>
  <c r="AB101"/>
  <c r="AB102" s="1"/>
  <c r="Z102"/>
  <c r="X102"/>
  <c r="AE101"/>
  <c r="AE102" s="1"/>
  <c r="AC102"/>
  <c r="AS102"/>
  <c r="AM102"/>
  <c r="W102"/>
  <c r="Y101"/>
  <c r="Y102" s="1"/>
  <c r="AR102"/>
  <c r="AG102"/>
  <c r="AN101"/>
  <c r="AN102" s="1"/>
  <c r="AL102"/>
  <c r="AO99"/>
  <c r="AO100" s="1"/>
  <c r="AW99" s="1"/>
  <c r="V100"/>
  <c r="A106"/>
  <c r="A107" s="1"/>
  <c r="B105"/>
  <c r="AR106" i="18"/>
  <c r="AB105"/>
  <c r="AB106" s="1"/>
  <c r="Z106"/>
  <c r="AS106"/>
  <c r="W106"/>
  <c r="AA106"/>
  <c r="AE105"/>
  <c r="AE106" s="1"/>
  <c r="AQ106"/>
  <c r="AG106"/>
  <c r="AV105"/>
  <c r="T106"/>
  <c r="AT105"/>
  <c r="AD106"/>
  <c r="AF106"/>
  <c r="AL106"/>
  <c r="AC106"/>
  <c r="AH105"/>
  <c r="AH106" s="1"/>
  <c r="AP106"/>
  <c r="B107"/>
  <c r="AI101" i="25"/>
  <c r="H104" i="23"/>
  <c r="AS107" i="18"/>
  <c r="AA101" i="25"/>
  <c r="AQ107" i="18"/>
  <c r="D102" i="25"/>
  <c r="D103" i="23"/>
  <c r="N108" i="18"/>
  <c r="I108"/>
  <c r="M104" i="23"/>
  <c r="AS103"/>
  <c r="E108" i="18"/>
  <c r="AP103" i="23"/>
  <c r="P107" i="18"/>
  <c r="T101" i="25"/>
  <c r="J104" i="23"/>
  <c r="AL103"/>
  <c r="Q103"/>
  <c r="P103"/>
  <c r="AC101" i="25"/>
  <c r="AC107" i="18"/>
  <c r="P101" i="25"/>
  <c r="L102"/>
  <c r="AD101"/>
  <c r="W103" i="23"/>
  <c r="T107" i="18"/>
  <c r="M102" i="25"/>
  <c r="D108" i="18"/>
  <c r="AG107"/>
  <c r="AU103" i="23"/>
  <c r="O102" i="25"/>
  <c r="R103" i="23"/>
  <c r="D104"/>
  <c r="F104"/>
  <c r="AF103"/>
  <c r="M108" i="18"/>
  <c r="F108"/>
  <c r="J102" i="25"/>
  <c r="T103" i="23"/>
  <c r="L108" i="18"/>
  <c r="R102" i="25"/>
  <c r="R108" i="18"/>
  <c r="N104" i="23"/>
  <c r="U103"/>
  <c r="AA107" i="18"/>
  <c r="Z107"/>
  <c r="AQ103" i="23"/>
  <c r="R101" i="25"/>
  <c r="AS101"/>
  <c r="K104" i="23"/>
  <c r="AF107" i="18"/>
  <c r="O104" i="23"/>
  <c r="E104"/>
  <c r="AJ101" i="25"/>
  <c r="Q101"/>
  <c r="AU101"/>
  <c r="AA103" i="23"/>
  <c r="Q107" i="18"/>
  <c r="J108"/>
  <c r="W101" i="25"/>
  <c r="N102"/>
  <c r="AL101"/>
  <c r="AF101"/>
  <c r="X103" i="23"/>
  <c r="AG101" i="25"/>
  <c r="AG103" i="23"/>
  <c r="F102" i="25"/>
  <c r="AP107" i="18"/>
  <c r="Z101" i="25"/>
  <c r="AR103" i="23"/>
  <c r="AU107" i="18"/>
  <c r="AC103" i="23"/>
  <c r="R107" i="18"/>
  <c r="D101" i="25"/>
  <c r="U101"/>
  <c r="AD103" i="23"/>
  <c r="AP101" i="25"/>
  <c r="C107" i="23"/>
  <c r="AR107" i="18"/>
  <c r="G102" i="25"/>
  <c r="X101"/>
  <c r="W107" i="18"/>
  <c r="AR101" i="25"/>
  <c r="K102"/>
  <c r="AM101"/>
  <c r="D107" i="18"/>
  <c r="AQ101" i="25"/>
  <c r="G108" i="18"/>
  <c r="O108"/>
  <c r="I104" i="23"/>
  <c r="G104"/>
  <c r="K108" i="18"/>
  <c r="H102" i="25"/>
  <c r="H108" i="18"/>
  <c r="I102" i="25"/>
  <c r="E102"/>
  <c r="AL107" i="18"/>
  <c r="AM103" i="23"/>
  <c r="R104"/>
  <c r="C105" i="25"/>
  <c r="Z103" i="23"/>
  <c r="AD107" i="18"/>
  <c r="L104" i="23"/>
  <c r="AE101" i="25" l="1"/>
  <c r="AE102" s="1"/>
  <c r="AC102"/>
  <c r="AP102"/>
  <c r="AT101"/>
  <c r="AT102" s="1"/>
  <c r="X102"/>
  <c r="AS102"/>
  <c r="AG102"/>
  <c r="U102"/>
  <c r="AD102"/>
  <c r="W102"/>
  <c r="Y101"/>
  <c r="Y102" s="1"/>
  <c r="AM102"/>
  <c r="AR102"/>
  <c r="AA102"/>
  <c r="AQ102"/>
  <c r="AH101"/>
  <c r="AH102" s="1"/>
  <c r="AF102"/>
  <c r="Z102"/>
  <c r="AB101"/>
  <c r="AB102" s="1"/>
  <c r="AI102"/>
  <c r="AK101"/>
  <c r="AK102" s="1"/>
  <c r="AN101"/>
  <c r="AN102" s="1"/>
  <c r="AL102"/>
  <c r="AV101"/>
  <c r="V101"/>
  <c r="T102"/>
  <c r="AJ102"/>
  <c r="A106"/>
  <c r="A107" s="1"/>
  <c r="B105"/>
  <c r="V100"/>
  <c r="AO99"/>
  <c r="AO100" s="1"/>
  <c r="AW99" s="1"/>
  <c r="U104" i="23"/>
  <c r="Z104"/>
  <c r="AB103"/>
  <c r="AB104" s="1"/>
  <c r="AP104"/>
  <c r="AT103"/>
  <c r="AT104" s="1"/>
  <c r="X104"/>
  <c r="AE103"/>
  <c r="AE104" s="1"/>
  <c r="AC104"/>
  <c r="AD104"/>
  <c r="W104"/>
  <c r="Y103"/>
  <c r="Y104" s="1"/>
  <c r="AM104"/>
  <c r="AR104"/>
  <c r="AS104"/>
  <c r="AG104"/>
  <c r="AA104"/>
  <c r="AQ104"/>
  <c r="AH103"/>
  <c r="AH104" s="1"/>
  <c r="AF104"/>
  <c r="AL104"/>
  <c r="AN103"/>
  <c r="AN104" s="1"/>
  <c r="AV103"/>
  <c r="V103"/>
  <c r="T104"/>
  <c r="A108"/>
  <c r="A109" s="1"/>
  <c r="B107"/>
  <c r="V102"/>
  <c r="AO101"/>
  <c r="AO102" s="1"/>
  <c r="AW101" s="1"/>
  <c r="AG108" i="18"/>
  <c r="AQ108"/>
  <c r="Z108"/>
  <c r="AD108"/>
  <c r="AR108"/>
  <c r="W108"/>
  <c r="AL108"/>
  <c r="AV107"/>
  <c r="AS108"/>
  <c r="AB107"/>
  <c r="AB108" s="1"/>
  <c r="AC108"/>
  <c r="T108"/>
  <c r="AH107"/>
  <c r="AH108" s="1"/>
  <c r="AA108"/>
  <c r="AE107"/>
  <c r="AE108" s="1"/>
  <c r="AP108"/>
  <c r="AF108"/>
  <c r="AT107"/>
  <c r="B109"/>
  <c r="W103" i="25"/>
  <c r="T103"/>
  <c r="N110" i="18"/>
  <c r="M106" i="23"/>
  <c r="H106"/>
  <c r="J104" i="25"/>
  <c r="Z105" i="23"/>
  <c r="F104" i="25"/>
  <c r="R109" i="18"/>
  <c r="AR109"/>
  <c r="AQ103" i="25"/>
  <c r="L106" i="23"/>
  <c r="AJ103" i="25"/>
  <c r="K106" i="23"/>
  <c r="K104" i="25"/>
  <c r="U103"/>
  <c r="P109" i="18"/>
  <c r="AD109"/>
  <c r="Z109"/>
  <c r="AL109"/>
  <c r="F110"/>
  <c r="AS105" i="23"/>
  <c r="L104" i="25"/>
  <c r="L110" i="18"/>
  <c r="U105" i="23"/>
  <c r="O106"/>
  <c r="AA105"/>
  <c r="R106"/>
  <c r="T105"/>
  <c r="AF109" i="18"/>
  <c r="N104" i="25"/>
  <c r="AQ105" i="23"/>
  <c r="H104" i="25"/>
  <c r="W105" i="23"/>
  <c r="W109" i="18"/>
  <c r="J110"/>
  <c r="AS103" i="25"/>
  <c r="D104"/>
  <c r="G110" i="18"/>
  <c r="R103" i="25"/>
  <c r="G104"/>
  <c r="AL103"/>
  <c r="H110" i="18"/>
  <c r="AR103" i="25"/>
  <c r="N106" i="23"/>
  <c r="C107" i="25"/>
  <c r="D103"/>
  <c r="AI103"/>
  <c r="K110" i="18"/>
  <c r="AP103" i="25"/>
  <c r="AQ109" i="18"/>
  <c r="I110"/>
  <c r="AG103" i="25"/>
  <c r="AD103"/>
  <c r="AG105" i="23"/>
  <c r="P103" i="25"/>
  <c r="O110" i="18"/>
  <c r="AF103" i="25"/>
  <c r="X103"/>
  <c r="AA109" i="18"/>
  <c r="AC103" i="25"/>
  <c r="E110" i="18"/>
  <c r="R105" i="23"/>
  <c r="AR105"/>
  <c r="M104" i="25"/>
  <c r="J106" i="23"/>
  <c r="X105"/>
  <c r="T109" i="18"/>
  <c r="G106" i="23"/>
  <c r="Q105"/>
  <c r="Z103" i="25"/>
  <c r="AF105" i="23"/>
  <c r="D110" i="18"/>
  <c r="Q109"/>
  <c r="I106" i="23"/>
  <c r="AS109" i="18"/>
  <c r="AU109"/>
  <c r="E106" i="23"/>
  <c r="D105"/>
  <c r="C109"/>
  <c r="R110" i="18"/>
  <c r="AD105" i="23"/>
  <c r="F106"/>
  <c r="M110" i="18"/>
  <c r="AG109"/>
  <c r="AM105" i="23"/>
  <c r="AP109" i="18"/>
  <c r="Q103" i="25"/>
  <c r="O104"/>
  <c r="I104"/>
  <c r="AL105" i="23"/>
  <c r="D109" i="18"/>
  <c r="AC109"/>
  <c r="D106" i="23"/>
  <c r="AP105"/>
  <c r="E104" i="25"/>
  <c r="AM103"/>
  <c r="R104"/>
  <c r="AU103"/>
  <c r="AA103"/>
  <c r="AC105" i="23"/>
  <c r="P105"/>
  <c r="AU105"/>
  <c r="X104" i="25" l="1"/>
  <c r="AC104"/>
  <c r="AE103"/>
  <c r="AE104" s="1"/>
  <c r="AV103"/>
  <c r="AI104"/>
  <c r="AK103"/>
  <c r="AK104" s="1"/>
  <c r="Y103"/>
  <c r="Y104" s="1"/>
  <c r="W104"/>
  <c r="AR104"/>
  <c r="AG104"/>
  <c r="AL104"/>
  <c r="AN103"/>
  <c r="AN104" s="1"/>
  <c r="AM104"/>
  <c r="AH103"/>
  <c r="AH104" s="1"/>
  <c r="AF104"/>
  <c r="U104"/>
  <c r="AB103"/>
  <c r="AB104" s="1"/>
  <c r="Z104"/>
  <c r="AT103"/>
  <c r="AT104" s="1"/>
  <c r="AP104"/>
  <c r="AQ104"/>
  <c r="AS104"/>
  <c r="AA104"/>
  <c r="T104"/>
  <c r="V103"/>
  <c r="AJ104"/>
  <c r="AD104"/>
  <c r="A108"/>
  <c r="A109" s="1"/>
  <c r="B107"/>
  <c r="AO101"/>
  <c r="AO102" s="1"/>
  <c r="AW101" s="1"/>
  <c r="V102"/>
  <c r="AQ106" i="23"/>
  <c r="V105"/>
  <c r="T106"/>
  <c r="AD106"/>
  <c r="AV105"/>
  <c r="U106"/>
  <c r="AP106"/>
  <c r="AT105"/>
  <c r="AT106" s="1"/>
  <c r="AM106"/>
  <c r="X106"/>
  <c r="AE105"/>
  <c r="AE106" s="1"/>
  <c r="AC106"/>
  <c r="AS106"/>
  <c r="W106"/>
  <c r="Y105"/>
  <c r="Y106" s="1"/>
  <c r="AF106"/>
  <c r="AH105"/>
  <c r="AH106" s="1"/>
  <c r="AB105"/>
  <c r="AB106" s="1"/>
  <c r="Z106"/>
  <c r="AA106"/>
  <c r="AR106"/>
  <c r="AG106"/>
  <c r="AN105"/>
  <c r="AN106" s="1"/>
  <c r="AL106"/>
  <c r="A110"/>
  <c r="A111" s="1"/>
  <c r="B109"/>
  <c r="V104"/>
  <c r="AO103"/>
  <c r="AO104" s="1"/>
  <c r="AW103" s="1"/>
  <c r="AT109" i="18"/>
  <c r="AP110"/>
  <c r="AQ110"/>
  <c r="AH109"/>
  <c r="AH110" s="1"/>
  <c r="AS110"/>
  <c r="AV109"/>
  <c r="AL110"/>
  <c r="AF110"/>
  <c r="T110"/>
  <c r="AE109"/>
  <c r="AE110" s="1"/>
  <c r="AD110"/>
  <c r="W110"/>
  <c r="AB109"/>
  <c r="AB110" s="1"/>
  <c r="AC110"/>
  <c r="Z110"/>
  <c r="AA110"/>
  <c r="AG110"/>
  <c r="AR110"/>
  <c r="B111"/>
  <c r="AU111"/>
  <c r="AC111"/>
  <c r="X105" i="25"/>
  <c r="H106"/>
  <c r="Z107" i="23"/>
  <c r="I106" i="25"/>
  <c r="Z111" i="18"/>
  <c r="F108" i="23"/>
  <c r="R106" i="25"/>
  <c r="AG111" i="18"/>
  <c r="AD107" i="23"/>
  <c r="R108"/>
  <c r="W107"/>
  <c r="K106" i="25"/>
  <c r="Z105"/>
  <c r="AR111" i="18"/>
  <c r="T105" i="25"/>
  <c r="AR105"/>
  <c r="AM105"/>
  <c r="AS111" i="18"/>
  <c r="P107" i="23"/>
  <c r="U105" i="25"/>
  <c r="J106"/>
  <c r="D107" i="23"/>
  <c r="AR107"/>
  <c r="E106" i="25"/>
  <c r="X107" i="23"/>
  <c r="Q107"/>
  <c r="AP111" i="18"/>
  <c r="R107" i="23"/>
  <c r="AU105" i="25"/>
  <c r="I112" i="18"/>
  <c r="AD105" i="25"/>
  <c r="AP105"/>
  <c r="K112" i="18"/>
  <c r="AQ107" i="23"/>
  <c r="P111" i="18"/>
  <c r="R111"/>
  <c r="D108" i="23"/>
  <c r="O106" i="25"/>
  <c r="F106"/>
  <c r="AD111" i="18"/>
  <c r="Q105" i="25"/>
  <c r="I108" i="23"/>
  <c r="AL107"/>
  <c r="AL105" i="25"/>
  <c r="F112" i="18"/>
  <c r="W111"/>
  <c r="AS105" i="25"/>
  <c r="D106"/>
  <c r="AP107" i="23"/>
  <c r="H112" i="18"/>
  <c r="AF107" i="23"/>
  <c r="O112" i="18"/>
  <c r="AQ111"/>
  <c r="R105" i="25"/>
  <c r="G112" i="18"/>
  <c r="D111"/>
  <c r="AM107" i="23"/>
  <c r="G106" i="25"/>
  <c r="AA107" i="23"/>
  <c r="O108"/>
  <c r="AI105" i="25"/>
  <c r="N112" i="18"/>
  <c r="AG107" i="23"/>
  <c r="J108"/>
  <c r="C109" i="25"/>
  <c r="K108" i="23"/>
  <c r="H108"/>
  <c r="N108"/>
  <c r="AF105" i="25"/>
  <c r="L112" i="18"/>
  <c r="T107" i="23"/>
  <c r="E108"/>
  <c r="M112" i="18"/>
  <c r="R112"/>
  <c r="AC107" i="23"/>
  <c r="AA105" i="25"/>
  <c r="L108" i="23"/>
  <c r="U107"/>
  <c r="N106" i="25"/>
  <c r="J112" i="18"/>
  <c r="D105" i="25"/>
  <c r="W105"/>
  <c r="M108" i="23"/>
  <c r="AL111" i="18"/>
  <c r="P105" i="25"/>
  <c r="D112" i="18"/>
  <c r="E112"/>
  <c r="AQ105" i="25"/>
  <c r="AU107" i="23"/>
  <c r="M106" i="25"/>
  <c r="C111" i="23"/>
  <c r="AF111" i="18"/>
  <c r="AG105" i="25"/>
  <c r="AJ105"/>
  <c r="T111" i="18"/>
  <c r="Q111"/>
  <c r="AC105" i="25"/>
  <c r="L106"/>
  <c r="G108" i="23"/>
  <c r="AS107"/>
  <c r="AA111" i="18"/>
  <c r="AS106" i="25" l="1"/>
  <c r="U106"/>
  <c r="AP106"/>
  <c r="AT105"/>
  <c r="AT106" s="1"/>
  <c r="X106"/>
  <c r="AG106"/>
  <c r="Z106"/>
  <c r="AB105"/>
  <c r="AB106" s="1"/>
  <c r="AI106"/>
  <c r="AK105"/>
  <c r="AK106" s="1"/>
  <c r="AD106"/>
  <c r="Y105"/>
  <c r="Y106" s="1"/>
  <c r="W106"/>
  <c r="AM106"/>
  <c r="AR106"/>
  <c r="AA106"/>
  <c r="AQ106"/>
  <c r="AH105"/>
  <c r="AH106" s="1"/>
  <c r="AF106"/>
  <c r="AE105"/>
  <c r="AE106" s="1"/>
  <c r="AC106"/>
  <c r="AL106"/>
  <c r="AN105"/>
  <c r="AN106" s="1"/>
  <c r="AV105"/>
  <c r="V105"/>
  <c r="T106"/>
  <c r="AJ106"/>
  <c r="A110"/>
  <c r="A111" s="1"/>
  <c r="B109"/>
  <c r="V104"/>
  <c r="AO103"/>
  <c r="AO104" s="1"/>
  <c r="AW103" s="1"/>
  <c r="AE107" i="23"/>
  <c r="AE108" s="1"/>
  <c r="AC108"/>
  <c r="AP108"/>
  <c r="AT107"/>
  <c r="AT108" s="1"/>
  <c r="X108"/>
  <c r="AS108"/>
  <c r="AG108"/>
  <c r="U108"/>
  <c r="AD108"/>
  <c r="Y107"/>
  <c r="Y108" s="1"/>
  <c r="W108"/>
  <c r="AM108"/>
  <c r="AR108"/>
  <c r="AA108"/>
  <c r="AQ108"/>
  <c r="AH107"/>
  <c r="AH108" s="1"/>
  <c r="AF108"/>
  <c r="Z108"/>
  <c r="AB107"/>
  <c r="AB108" s="1"/>
  <c r="AL108"/>
  <c r="AN107"/>
  <c r="AN108" s="1"/>
  <c r="AV107"/>
  <c r="V107"/>
  <c r="T108"/>
  <c r="A112"/>
  <c r="A113" s="1"/>
  <c r="B111"/>
  <c r="V106"/>
  <c r="AO105"/>
  <c r="AO106" s="1"/>
  <c r="AW105" s="1"/>
  <c r="AC112" i="18"/>
  <c r="AF112"/>
  <c r="AE111"/>
  <c r="AE112" s="1"/>
  <c r="AV111"/>
  <c r="AP112"/>
  <c r="AR112"/>
  <c r="W112"/>
  <c r="AA112"/>
  <c r="AG112"/>
  <c r="T112"/>
  <c r="AH111"/>
  <c r="AH112" s="1"/>
  <c r="AD112"/>
  <c r="AB111"/>
  <c r="AB112" s="1"/>
  <c r="AQ112"/>
  <c r="AT111"/>
  <c r="AS112"/>
  <c r="AL112"/>
  <c r="Z112"/>
  <c r="B113"/>
  <c r="D107" i="25"/>
  <c r="AL113" i="18"/>
  <c r="AJ107" i="25"/>
  <c r="W107"/>
  <c r="AP109" i="23"/>
  <c r="AM109"/>
  <c r="P113" i="18"/>
  <c r="D110" i="23"/>
  <c r="I114" i="18"/>
  <c r="Q109" i="23"/>
  <c r="AP107" i="25"/>
  <c r="AR109" i="23"/>
  <c r="I110"/>
  <c r="W113" i="18"/>
  <c r="T109" i="23"/>
  <c r="AS113" i="18"/>
  <c r="AS107" i="25"/>
  <c r="AD107"/>
  <c r="O114" i="18"/>
  <c r="R113"/>
  <c r="AI107" i="25"/>
  <c r="AL109" i="23"/>
  <c r="J110"/>
  <c r="P107" i="25"/>
  <c r="W109" i="23"/>
  <c r="K114" i="18"/>
  <c r="AC113"/>
  <c r="Z113"/>
  <c r="Z107" i="25"/>
  <c r="AG109" i="23"/>
  <c r="L114" i="18"/>
  <c r="G110" i="23"/>
  <c r="O110"/>
  <c r="AC107" i="25"/>
  <c r="T113" i="18"/>
  <c r="AU109" i="23"/>
  <c r="D113" i="18"/>
  <c r="U109" i="23"/>
  <c r="R108" i="25"/>
  <c r="N108"/>
  <c r="P109" i="23"/>
  <c r="L108" i="25"/>
  <c r="Q113" i="18"/>
  <c r="AG113"/>
  <c r="C111" i="25"/>
  <c r="H110" i="23"/>
  <c r="R107" i="25"/>
  <c r="D109" i="23"/>
  <c r="H114" i="18"/>
  <c r="M108" i="25"/>
  <c r="AD113" i="18"/>
  <c r="AM107" i="25"/>
  <c r="AA113" i="18"/>
  <c r="AQ107" i="25"/>
  <c r="N110" i="23"/>
  <c r="AR107" i="25"/>
  <c r="L110" i="23"/>
  <c r="AU113" i="18"/>
  <c r="D114"/>
  <c r="M110" i="23"/>
  <c r="J108" i="25"/>
  <c r="Z109" i="23"/>
  <c r="AA109"/>
  <c r="Q107" i="25"/>
  <c r="E108"/>
  <c r="D108"/>
  <c r="AS109" i="23"/>
  <c r="AD109"/>
  <c r="U107" i="25"/>
  <c r="G114" i="18"/>
  <c r="F108" i="25"/>
  <c r="T107"/>
  <c r="AQ113" i="18"/>
  <c r="AG107" i="25"/>
  <c r="C113" i="23"/>
  <c r="X107" i="25"/>
  <c r="O108"/>
  <c r="AC109" i="23"/>
  <c r="AU107" i="25"/>
  <c r="N114" i="18"/>
  <c r="I108" i="25"/>
  <c r="R114" i="18"/>
  <c r="AR113"/>
  <c r="E110" i="23"/>
  <c r="AF107" i="25"/>
  <c r="F114" i="18"/>
  <c r="AQ109" i="23"/>
  <c r="AF109"/>
  <c r="AF113" i="18"/>
  <c r="R110" i="23"/>
  <c r="F110"/>
  <c r="R109"/>
  <c r="G108" i="25"/>
  <c r="X109" i="23"/>
  <c r="E114" i="18"/>
  <c r="AL107" i="25"/>
  <c r="J114" i="18"/>
  <c r="H108" i="25"/>
  <c r="AA107"/>
  <c r="AP113" i="18"/>
  <c r="K108" i="25"/>
  <c r="K110" i="23"/>
  <c r="M114" i="18"/>
  <c r="AJ108" i="25" l="1"/>
  <c r="AC108"/>
  <c r="AE107"/>
  <c r="AE108" s="1"/>
  <c r="AL108"/>
  <c r="AN107"/>
  <c r="AN108" s="1"/>
  <c r="AM108"/>
  <c r="AP108"/>
  <c r="AT107"/>
  <c r="AT108" s="1"/>
  <c r="X108"/>
  <c r="AG108"/>
  <c r="AK107"/>
  <c r="AK108" s="1"/>
  <c r="AI108"/>
  <c r="AA108"/>
  <c r="AV107"/>
  <c r="AR108"/>
  <c r="U108"/>
  <c r="AD108"/>
  <c r="T108"/>
  <c r="V107"/>
  <c r="AS108"/>
  <c r="AQ108"/>
  <c r="Y107"/>
  <c r="Y108" s="1"/>
  <c r="W108"/>
  <c r="Z108"/>
  <c r="AB107"/>
  <c r="AB108" s="1"/>
  <c r="AF108"/>
  <c r="AH107"/>
  <c r="AH108" s="1"/>
  <c r="A112"/>
  <c r="A113" s="1"/>
  <c r="B111"/>
  <c r="AO105"/>
  <c r="AO106" s="1"/>
  <c r="AW105" s="1"/>
  <c r="V106"/>
  <c r="AM110" i="23"/>
  <c r="AR110"/>
  <c r="AD110"/>
  <c r="AL110"/>
  <c r="AN109"/>
  <c r="AN110" s="1"/>
  <c r="U110"/>
  <c r="AB109"/>
  <c r="AB110" s="1"/>
  <c r="Z110"/>
  <c r="AE109"/>
  <c r="AE110" s="1"/>
  <c r="AC110"/>
  <c r="AS110"/>
  <c r="AA110"/>
  <c r="AQ110"/>
  <c r="W110"/>
  <c r="Y109"/>
  <c r="Y110" s="1"/>
  <c r="T110"/>
  <c r="V109"/>
  <c r="AG110"/>
  <c r="AV109"/>
  <c r="X110"/>
  <c r="AH109"/>
  <c r="AH110" s="1"/>
  <c r="AF110"/>
  <c r="AP110"/>
  <c r="AT109"/>
  <c r="AT110" s="1"/>
  <c r="A114"/>
  <c r="A115" s="1"/>
  <c r="B113"/>
  <c r="AO107"/>
  <c r="AO108" s="1"/>
  <c r="AW107" s="1"/>
  <c r="V108"/>
  <c r="AH113" i="18"/>
  <c r="AH114" s="1"/>
  <c r="AQ114"/>
  <c r="AP114"/>
  <c r="AD114"/>
  <c r="AV113"/>
  <c r="AL114"/>
  <c r="AF114"/>
  <c r="AB113"/>
  <c r="AB114" s="1"/>
  <c r="W114"/>
  <c r="AR114"/>
  <c r="AA114"/>
  <c r="T114"/>
  <c r="AG114"/>
  <c r="Z114"/>
  <c r="AC114"/>
  <c r="AS114"/>
  <c r="AE113"/>
  <c r="AE114" s="1"/>
  <c r="AT113"/>
  <c r="B115"/>
  <c r="G110" i="25"/>
  <c r="M116" i="18"/>
  <c r="G116"/>
  <c r="D109" i="25"/>
  <c r="AR111" i="23"/>
  <c r="AQ115" i="18"/>
  <c r="F116"/>
  <c r="G112" i="23"/>
  <c r="AR115" i="18"/>
  <c r="K112" i="23"/>
  <c r="H112"/>
  <c r="J116" i="18"/>
  <c r="AF111" i="23"/>
  <c r="L110" i="25"/>
  <c r="AL109"/>
  <c r="Q111" i="23"/>
  <c r="Z111"/>
  <c r="D115" i="18"/>
  <c r="AC111" i="23"/>
  <c r="F112"/>
  <c r="O110" i="25"/>
  <c r="M110"/>
  <c r="AU111" i="23"/>
  <c r="AD109" i="25"/>
  <c r="AF115" i="18"/>
  <c r="U111" i="23"/>
  <c r="Q109" i="25"/>
  <c r="C115" i="23"/>
  <c r="AC109" i="25"/>
  <c r="AR109"/>
  <c r="AG111" i="23"/>
  <c r="J110" i="25"/>
  <c r="Z109"/>
  <c r="M112" i="23"/>
  <c r="AQ111"/>
  <c r="AQ109" i="25"/>
  <c r="C113"/>
  <c r="AI109"/>
  <c r="F110"/>
  <c r="N110"/>
  <c r="X109"/>
  <c r="AL115" i="18"/>
  <c r="AM109" i="25"/>
  <c r="I110"/>
  <c r="R111" i="23"/>
  <c r="X111"/>
  <c r="AA115" i="18"/>
  <c r="N112" i="23"/>
  <c r="R116" i="18"/>
  <c r="AM111" i="23"/>
  <c r="K116" i="18"/>
  <c r="AS109" i="25"/>
  <c r="D116" i="18"/>
  <c r="AG109" i="25"/>
  <c r="E112" i="23"/>
  <c r="AA111"/>
  <c r="T115" i="18"/>
  <c r="AU115"/>
  <c r="U109" i="25"/>
  <c r="E110"/>
  <c r="O112" i="23"/>
  <c r="R109" i="25"/>
  <c r="Z115" i="18"/>
  <c r="P109" i="25"/>
  <c r="AS115" i="18"/>
  <c r="K110" i="25"/>
  <c r="D112" i="23"/>
  <c r="AJ109" i="25"/>
  <c r="AU109"/>
  <c r="I116" i="18"/>
  <c r="R112" i="23"/>
  <c r="AL111"/>
  <c r="P111"/>
  <c r="AG115" i="18"/>
  <c r="P115"/>
  <c r="Q115"/>
  <c r="AS111" i="23"/>
  <c r="AP115" i="18"/>
  <c r="W111" i="23"/>
  <c r="I112"/>
  <c r="AP111"/>
  <c r="J112"/>
  <c r="N116" i="18"/>
  <c r="H116"/>
  <c r="AP109" i="25"/>
  <c r="AA109"/>
  <c r="E116" i="18"/>
  <c r="W115"/>
  <c r="O116"/>
  <c r="L112" i="23"/>
  <c r="D111"/>
  <c r="AD115" i="18"/>
  <c r="T111" i="23"/>
  <c r="R110" i="25"/>
  <c r="D110"/>
  <c r="T109"/>
  <c r="R115" i="18"/>
  <c r="H110" i="25"/>
  <c r="L116" i="18"/>
  <c r="AC115"/>
  <c r="W109" i="25"/>
  <c r="AF109"/>
  <c r="AD111" i="23"/>
  <c r="AS110" i="25" l="1"/>
  <c r="AL110"/>
  <c r="AN109"/>
  <c r="AN110" s="1"/>
  <c r="U110"/>
  <c r="Z110"/>
  <c r="AB109"/>
  <c r="AB110" s="1"/>
  <c r="AP110"/>
  <c r="AT109"/>
  <c r="AT110" s="1"/>
  <c r="AK109"/>
  <c r="AK110" s="1"/>
  <c r="AI110"/>
  <c r="X110"/>
  <c r="AV109"/>
  <c r="T110"/>
  <c r="V109"/>
  <c r="AJ110"/>
  <c r="AG110"/>
  <c r="AD110"/>
  <c r="Y109"/>
  <c r="Y110" s="1"/>
  <c r="W110"/>
  <c r="AM110"/>
  <c r="AR110"/>
  <c r="AC110"/>
  <c r="AE109"/>
  <c r="AE110" s="1"/>
  <c r="AA110"/>
  <c r="AQ110"/>
  <c r="AH109"/>
  <c r="AH110" s="1"/>
  <c r="AF110"/>
  <c r="A114"/>
  <c r="A115" s="1"/>
  <c r="B113"/>
  <c r="AO107"/>
  <c r="AO108" s="1"/>
  <c r="AW107" s="1"/>
  <c r="V108"/>
  <c r="AT111" i="23"/>
  <c r="AT112" s="1"/>
  <c r="AP112"/>
  <c r="AF112"/>
  <c r="AH111"/>
  <c r="AH112" s="1"/>
  <c r="U112"/>
  <c r="Y111"/>
  <c r="Y112" s="1"/>
  <c r="W112"/>
  <c r="AM112"/>
  <c r="Z112"/>
  <c r="AB111"/>
  <c r="AB112" s="1"/>
  <c r="AA112"/>
  <c r="AQ112"/>
  <c r="AE111"/>
  <c r="AE112" s="1"/>
  <c r="AC112"/>
  <c r="AS112"/>
  <c r="AL112"/>
  <c r="AN111"/>
  <c r="AN112" s="1"/>
  <c r="AD112"/>
  <c r="X112"/>
  <c r="V111"/>
  <c r="T112"/>
  <c r="AV111"/>
  <c r="AR112"/>
  <c r="AG112"/>
  <c r="V110"/>
  <c r="AO109"/>
  <c r="AO110" s="1"/>
  <c r="AW109" s="1"/>
  <c r="A116"/>
  <c r="A117" s="1"/>
  <c r="B115"/>
  <c r="AE115" i="18"/>
  <c r="AE116" s="1"/>
  <c r="AT115"/>
  <c r="AQ116"/>
  <c r="AR116"/>
  <c r="T116"/>
  <c r="AB115"/>
  <c r="AB116" s="1"/>
  <c r="W116"/>
  <c r="AG116"/>
  <c r="AD116"/>
  <c r="Z116"/>
  <c r="AC116"/>
  <c r="AF116"/>
  <c r="AS116"/>
  <c r="AV115"/>
  <c r="AP116"/>
  <c r="AL116"/>
  <c r="AH115"/>
  <c r="AH116" s="1"/>
  <c r="AA116"/>
  <c r="B117"/>
  <c r="AA113" i="23"/>
  <c r="H114"/>
  <c r="AU113"/>
  <c r="N118" i="18"/>
  <c r="R111" i="25"/>
  <c r="T117" i="18"/>
  <c r="R114" i="23"/>
  <c r="Z117" i="18"/>
  <c r="AS113" i="23"/>
  <c r="F118" i="18"/>
  <c r="AP113" i="23"/>
  <c r="P111" i="25"/>
  <c r="O118" i="18"/>
  <c r="AD111" i="25"/>
  <c r="F114" i="23"/>
  <c r="C115" i="25"/>
  <c r="I112"/>
  <c r="Q117" i="18"/>
  <c r="R118"/>
  <c r="R112" i="25"/>
  <c r="M118" i="18"/>
  <c r="W111" i="25"/>
  <c r="T113" i="23"/>
  <c r="AF117" i="18"/>
  <c r="R113" i="23"/>
  <c r="M112" i="25"/>
  <c r="W113" i="23"/>
  <c r="AQ113"/>
  <c r="P113"/>
  <c r="I118" i="18"/>
  <c r="AR111" i="25"/>
  <c r="W117" i="18"/>
  <c r="J112" i="25"/>
  <c r="O112"/>
  <c r="J118" i="18"/>
  <c r="J114" i="23"/>
  <c r="F112" i="25"/>
  <c r="L112"/>
  <c r="D113" i="23"/>
  <c r="AL111" i="25"/>
  <c r="Z111"/>
  <c r="N112"/>
  <c r="AR113" i="23"/>
  <c r="AA111" i="25"/>
  <c r="AR117" i="18"/>
  <c r="AS117"/>
  <c r="AQ111" i="25"/>
  <c r="AF111"/>
  <c r="X111"/>
  <c r="AD113" i="23"/>
  <c r="AM111" i="25"/>
  <c r="AP111"/>
  <c r="E114" i="23"/>
  <c r="AG111" i="25"/>
  <c r="T111"/>
  <c r="L114" i="23"/>
  <c r="D118" i="18"/>
  <c r="O114" i="23"/>
  <c r="AC117" i="18"/>
  <c r="X113" i="23"/>
  <c r="G114"/>
  <c r="N114"/>
  <c r="AA117" i="18"/>
  <c r="AG117"/>
  <c r="Z113" i="23"/>
  <c r="AG113"/>
  <c r="AC113"/>
  <c r="AQ117" i="18"/>
  <c r="K112" i="25"/>
  <c r="E118" i="18"/>
  <c r="AC111" i="25"/>
  <c r="U111"/>
  <c r="H112"/>
  <c r="E112"/>
  <c r="AP117" i="18"/>
  <c r="D117"/>
  <c r="AM113" i="23"/>
  <c r="AD117" i="18"/>
  <c r="G112" i="25"/>
  <c r="M114" i="23"/>
  <c r="D111" i="25"/>
  <c r="H118" i="18"/>
  <c r="P117"/>
  <c r="D114" i="23"/>
  <c r="K118" i="18"/>
  <c r="D112" i="25"/>
  <c r="AU111"/>
  <c r="C117" i="23"/>
  <c r="R117" i="18"/>
  <c r="Q111" i="25"/>
  <c r="AJ111"/>
  <c r="AL113" i="23"/>
  <c r="G118" i="18"/>
  <c r="AS111" i="25"/>
  <c r="AU117" i="18"/>
  <c r="AF113" i="23"/>
  <c r="I114"/>
  <c r="AL117" i="18"/>
  <c r="AI111" i="25"/>
  <c r="Q113" i="23"/>
  <c r="K114"/>
  <c r="U113"/>
  <c r="L118" i="18"/>
  <c r="AS112" i="25" l="1"/>
  <c r="AM112"/>
  <c r="AA112"/>
  <c r="AF112"/>
  <c r="AH111"/>
  <c r="AH112" s="1"/>
  <c r="U112"/>
  <c r="AB111"/>
  <c r="AB112" s="1"/>
  <c r="Z112"/>
  <c r="AT111"/>
  <c r="AT112" s="1"/>
  <c r="AP112"/>
  <c r="AC112"/>
  <c r="AE111"/>
  <c r="AE112" s="1"/>
  <c r="AI112"/>
  <c r="AK111"/>
  <c r="AK112" s="1"/>
  <c r="AQ112"/>
  <c r="AV111"/>
  <c r="V111"/>
  <c r="T112"/>
  <c r="AJ112"/>
  <c r="AD112"/>
  <c r="X112"/>
  <c r="Y111"/>
  <c r="Y112" s="1"/>
  <c r="W112"/>
  <c r="AR112"/>
  <c r="AG112"/>
  <c r="AL112"/>
  <c r="AN111"/>
  <c r="AN112" s="1"/>
  <c r="AO109"/>
  <c r="AO110" s="1"/>
  <c r="AW109" s="1"/>
  <c r="V110"/>
  <c r="A116"/>
  <c r="A117" s="1"/>
  <c r="B115"/>
  <c r="T114" i="23"/>
  <c r="V113"/>
  <c r="AS114"/>
  <c r="AD114"/>
  <c r="W114"/>
  <c r="Y113"/>
  <c r="Y114" s="1"/>
  <c r="AM114"/>
  <c r="AF114"/>
  <c r="AH113"/>
  <c r="AH114" s="1"/>
  <c r="AE113"/>
  <c r="AE114" s="1"/>
  <c r="AC114"/>
  <c r="AA114"/>
  <c r="AQ114"/>
  <c r="X114"/>
  <c r="AG114"/>
  <c r="AN113"/>
  <c r="AN114" s="1"/>
  <c r="AL114"/>
  <c r="AV113"/>
  <c r="AR114"/>
  <c r="U114"/>
  <c r="Z114"/>
  <c r="AB113"/>
  <c r="AB114" s="1"/>
  <c r="AT113"/>
  <c r="AT114" s="1"/>
  <c r="AP114"/>
  <c r="V112"/>
  <c r="AO111"/>
  <c r="AO112" s="1"/>
  <c r="AW111" s="1"/>
  <c r="A118"/>
  <c r="A119" s="1"/>
  <c r="B117"/>
  <c r="AB117" i="18"/>
  <c r="AB118" s="1"/>
  <c r="AP118"/>
  <c r="AV117"/>
  <c r="Z118"/>
  <c r="AA118"/>
  <c r="AG118"/>
  <c r="AF118"/>
  <c r="AE117"/>
  <c r="AE118" s="1"/>
  <c r="AH117"/>
  <c r="AH118" s="1"/>
  <c r="W118"/>
  <c r="AD118"/>
  <c r="AT117"/>
  <c r="AS118"/>
  <c r="AL118"/>
  <c r="AQ118"/>
  <c r="AR118"/>
  <c r="AC118"/>
  <c r="T118"/>
  <c r="B119"/>
  <c r="AR119"/>
  <c r="X115" i="23"/>
  <c r="AG115"/>
  <c r="AR113" i="25"/>
  <c r="Z115" i="23"/>
  <c r="J116"/>
  <c r="AF115"/>
  <c r="O120" i="18"/>
  <c r="AA119"/>
  <c r="AU115" i="23"/>
  <c r="AA115"/>
  <c r="AC115"/>
  <c r="W113" i="25"/>
  <c r="G116" i="23"/>
  <c r="G114" i="25"/>
  <c r="W119" i="18"/>
  <c r="D113" i="25"/>
  <c r="H116" i="23"/>
  <c r="O114" i="25"/>
  <c r="P115" i="23"/>
  <c r="L120" i="18"/>
  <c r="M116" i="23"/>
  <c r="I116"/>
  <c r="J114" i="25"/>
  <c r="AG113"/>
  <c r="Z119" i="18"/>
  <c r="Q119"/>
  <c r="AM113" i="25"/>
  <c r="K116" i="23"/>
  <c r="AR115"/>
  <c r="U115"/>
  <c r="F120" i="18"/>
  <c r="M114" i="25"/>
  <c r="M120" i="18"/>
  <c r="K120"/>
  <c r="E116" i="23"/>
  <c r="AC113" i="25"/>
  <c r="H114"/>
  <c r="N114"/>
  <c r="R113"/>
  <c r="N120" i="18"/>
  <c r="J120"/>
  <c r="AD119"/>
  <c r="AD113" i="25"/>
  <c r="AL119" i="18"/>
  <c r="I114" i="25"/>
  <c r="F114"/>
  <c r="D114"/>
  <c r="AM115" i="23"/>
  <c r="AJ113" i="25"/>
  <c r="AP113"/>
  <c r="G120" i="18"/>
  <c r="AU113" i="25"/>
  <c r="K114"/>
  <c r="C119" i="23"/>
  <c r="L114" i="25"/>
  <c r="R114"/>
  <c r="X113"/>
  <c r="AF119" i="18"/>
  <c r="AI113" i="25"/>
  <c r="AF113"/>
  <c r="O116" i="23"/>
  <c r="R119" i="18"/>
  <c r="D120"/>
  <c r="AG119"/>
  <c r="I120"/>
  <c r="D115" i="23"/>
  <c r="T115"/>
  <c r="AC119" i="18"/>
  <c r="P119"/>
  <c r="F116" i="23"/>
  <c r="Z113" i="25"/>
  <c r="R115" i="23"/>
  <c r="R120" i="18"/>
  <c r="D119"/>
  <c r="AA113" i="25"/>
  <c r="T119" i="18"/>
  <c r="N116" i="23"/>
  <c r="AP115"/>
  <c r="AL115"/>
  <c r="AQ113" i="25"/>
  <c r="AQ119" i="18"/>
  <c r="H120"/>
  <c r="AL113" i="25"/>
  <c r="Q115" i="23"/>
  <c r="AD115"/>
  <c r="E120" i="18"/>
  <c r="R116" i="23"/>
  <c r="U113" i="25"/>
  <c r="C117"/>
  <c r="AU119" i="18"/>
  <c r="E114" i="25"/>
  <c r="AS113"/>
  <c r="AS115" i="23"/>
  <c r="W115"/>
  <c r="AQ115"/>
  <c r="T113" i="25"/>
  <c r="AS119" i="18"/>
  <c r="Q113" i="25"/>
  <c r="P113"/>
  <c r="D116" i="23"/>
  <c r="L116"/>
  <c r="AP119" i="18"/>
  <c r="AG114" i="25" l="1"/>
  <c r="AA114"/>
  <c r="AL114"/>
  <c r="AN113"/>
  <c r="AN114" s="1"/>
  <c r="AV113"/>
  <c r="T114"/>
  <c r="V113"/>
  <c r="AJ114"/>
  <c r="AB113"/>
  <c r="AB114" s="1"/>
  <c r="Z114"/>
  <c r="AT113"/>
  <c r="AT114" s="1"/>
  <c r="AP114"/>
  <c r="AI114"/>
  <c r="AK113"/>
  <c r="AK114" s="1"/>
  <c r="X114"/>
  <c r="AS114"/>
  <c r="AQ114"/>
  <c r="AF114"/>
  <c r="AH113"/>
  <c r="AH114" s="1"/>
  <c r="U114"/>
  <c r="AE113"/>
  <c r="AE114" s="1"/>
  <c r="AC114"/>
  <c r="AD114"/>
  <c r="W114"/>
  <c r="Y113"/>
  <c r="Y114" s="1"/>
  <c r="AM114"/>
  <c r="AR114"/>
  <c r="A118"/>
  <c r="A119" s="1"/>
  <c r="B117"/>
  <c r="V112"/>
  <c r="AO111"/>
  <c r="AO112" s="1"/>
  <c r="AW111" s="1"/>
  <c r="AB115" i="23"/>
  <c r="AB116" s="1"/>
  <c r="Z116"/>
  <c r="AA116"/>
  <c r="AQ116"/>
  <c r="AH115"/>
  <c r="AH116" s="1"/>
  <c r="AF116"/>
  <c r="U116"/>
  <c r="W116"/>
  <c r="Y115"/>
  <c r="Y116" s="1"/>
  <c r="AR116"/>
  <c r="AG116"/>
  <c r="AD116"/>
  <c r="AV115"/>
  <c r="V115"/>
  <c r="T116"/>
  <c r="AM116"/>
  <c r="AT115"/>
  <c r="AT116" s="1"/>
  <c r="AP116"/>
  <c r="AN115"/>
  <c r="AN116" s="1"/>
  <c r="AL116"/>
  <c r="X116"/>
  <c r="AC116"/>
  <c r="AE115"/>
  <c r="AE116" s="1"/>
  <c r="AS116"/>
  <c r="V114"/>
  <c r="AO113"/>
  <c r="AO114" s="1"/>
  <c r="AW113" s="1"/>
  <c r="A120"/>
  <c r="A121" s="1"/>
  <c r="B119"/>
  <c r="B121" i="18"/>
  <c r="AF120"/>
  <c r="AR120"/>
  <c r="W120"/>
  <c r="AV119"/>
  <c r="AE119"/>
  <c r="AE120" s="1"/>
  <c r="AP120"/>
  <c r="AG120"/>
  <c r="AC120"/>
  <c r="AS120"/>
  <c r="Z120"/>
  <c r="AH119"/>
  <c r="AH120" s="1"/>
  <c r="AL120"/>
  <c r="T120"/>
  <c r="AQ120"/>
  <c r="AT119"/>
  <c r="AB119"/>
  <c r="AB120" s="1"/>
  <c r="AA120"/>
  <c r="AD120"/>
  <c r="AP121"/>
  <c r="AP117" i="23"/>
  <c r="M118"/>
  <c r="AL115" i="25"/>
  <c r="U115"/>
  <c r="W117" i="23"/>
  <c r="Z117"/>
  <c r="G122" i="18"/>
  <c r="AR115" i="25"/>
  <c r="AL117" i="23"/>
  <c r="L122" i="18"/>
  <c r="F118" i="23"/>
  <c r="J118"/>
  <c r="W121" i="18"/>
  <c r="AJ115" i="25"/>
  <c r="Z115"/>
  <c r="AS115"/>
  <c r="AC115"/>
  <c r="AQ121" i="18"/>
  <c r="AC117" i="23"/>
  <c r="N118"/>
  <c r="T117"/>
  <c r="R116" i="25"/>
  <c r="O122" i="18"/>
  <c r="E118" i="23"/>
  <c r="L118"/>
  <c r="D117"/>
  <c r="X115" i="25"/>
  <c r="F122" i="18"/>
  <c r="U117" i="23"/>
  <c r="D115" i="25"/>
  <c r="AU117" i="23"/>
  <c r="Q121" i="18"/>
  <c r="O118" i="23"/>
  <c r="D121" i="18"/>
  <c r="Q117" i="23"/>
  <c r="E122" i="18"/>
  <c r="T121"/>
  <c r="AD117" i="23"/>
  <c r="AG117"/>
  <c r="I116" i="25"/>
  <c r="D118" i="23"/>
  <c r="N122" i="18"/>
  <c r="C121" i="23"/>
  <c r="AQ115" i="25"/>
  <c r="I122" i="18"/>
  <c r="AC121"/>
  <c r="AM117" i="23"/>
  <c r="Q115" i="25"/>
  <c r="R122" i="18"/>
  <c r="R117" i="23"/>
  <c r="AP115" i="25"/>
  <c r="M122" i="18"/>
  <c r="AD121"/>
  <c r="L116" i="25"/>
  <c r="I118" i="23"/>
  <c r="M116" i="25"/>
  <c r="AG121" i="18"/>
  <c r="P115" i="25"/>
  <c r="R118" i="23"/>
  <c r="AA121" i="18"/>
  <c r="H118" i="23"/>
  <c r="H122" i="18"/>
  <c r="T115" i="25"/>
  <c r="C119"/>
  <c r="AR117" i="23"/>
  <c r="N116" i="25"/>
  <c r="P117" i="23"/>
  <c r="J116" i="25"/>
  <c r="E116"/>
  <c r="X117" i="23"/>
  <c r="AS121" i="18"/>
  <c r="K118" i="23"/>
  <c r="O116" i="25"/>
  <c r="G118" i="23"/>
  <c r="AM115" i="25"/>
  <c r="H116"/>
  <c r="R115"/>
  <c r="R121" i="18"/>
  <c r="G116" i="25"/>
  <c r="J122" i="18"/>
  <c r="AA115" i="25"/>
  <c r="AU121" i="18"/>
  <c r="AU115" i="25"/>
  <c r="AG115"/>
  <c r="D122" i="18"/>
  <c r="F116" i="25"/>
  <c r="AD115"/>
  <c r="AL121" i="18"/>
  <c r="AF117" i="23"/>
  <c r="W115" i="25"/>
  <c r="Z121" i="18"/>
  <c r="AI115" i="25"/>
  <c r="AS117" i="23"/>
  <c r="AF121" i="18"/>
  <c r="AA117" i="23"/>
  <c r="AF115" i="25"/>
  <c r="K122" i="18"/>
  <c r="K116" i="25"/>
  <c r="D116"/>
  <c r="AQ117" i="23"/>
  <c r="AR121" i="18"/>
  <c r="P121"/>
  <c r="AM116" i="25" l="1"/>
  <c r="X116"/>
  <c r="AS116"/>
  <c r="AA116"/>
  <c r="AR116"/>
  <c r="AG116"/>
  <c r="AL116"/>
  <c r="AN115"/>
  <c r="AN116" s="1"/>
  <c r="AQ116"/>
  <c r="AV115"/>
  <c r="AK115"/>
  <c r="AK116" s="1"/>
  <c r="AI116"/>
  <c r="AF116"/>
  <c r="AH115"/>
  <c r="AH116" s="1"/>
  <c r="U116"/>
  <c r="AB115"/>
  <c r="AB116" s="1"/>
  <c r="Z116"/>
  <c r="AT115"/>
  <c r="AT116" s="1"/>
  <c r="AP116"/>
  <c r="AC116"/>
  <c r="AE115"/>
  <c r="AE116" s="1"/>
  <c r="Y115"/>
  <c r="Y116" s="1"/>
  <c r="W116"/>
  <c r="T116"/>
  <c r="V115"/>
  <c r="AJ116"/>
  <c r="AD116"/>
  <c r="V114"/>
  <c r="AO113"/>
  <c r="AO114" s="1"/>
  <c r="AW113" s="1"/>
  <c r="B119"/>
  <c r="A120"/>
  <c r="A121" s="1"/>
  <c r="U118" i="23"/>
  <c r="Z118"/>
  <c r="AB117"/>
  <c r="AB118" s="1"/>
  <c r="AP118"/>
  <c r="AT117"/>
  <c r="AT118" s="1"/>
  <c r="AH117"/>
  <c r="AH118" s="1"/>
  <c r="AF118"/>
  <c r="V117"/>
  <c r="T118"/>
  <c r="AD118"/>
  <c r="Y117"/>
  <c r="Y118" s="1"/>
  <c r="W118"/>
  <c r="AM118"/>
  <c r="AG118"/>
  <c r="AL118"/>
  <c r="AN117"/>
  <c r="AN118" s="1"/>
  <c r="AV117"/>
  <c r="AR118"/>
  <c r="X118"/>
  <c r="AC118"/>
  <c r="AE117"/>
  <c r="AE118" s="1"/>
  <c r="AS118"/>
  <c r="AA118"/>
  <c r="AQ118"/>
  <c r="AO115"/>
  <c r="AO116" s="1"/>
  <c r="AW115" s="1"/>
  <c r="V116"/>
  <c r="A122"/>
  <c r="A123" s="1"/>
  <c r="B121"/>
  <c r="AD122" i="18"/>
  <c r="AH121"/>
  <c r="AH122" s="1"/>
  <c r="AE121"/>
  <c r="AE122" s="1"/>
  <c r="AS122"/>
  <c r="AB121"/>
  <c r="AB122" s="1"/>
  <c r="Z122"/>
  <c r="AR122"/>
  <c r="T122"/>
  <c r="AQ122"/>
  <c r="W122"/>
  <c r="AG122"/>
  <c r="AP122"/>
  <c r="AV121"/>
  <c r="AA122"/>
  <c r="AC122"/>
  <c r="AL122"/>
  <c r="AF122"/>
  <c r="AT121"/>
  <c r="B123"/>
  <c r="Z119" i="23"/>
  <c r="W117" i="25"/>
  <c r="C121"/>
  <c r="I118"/>
  <c r="AR117"/>
  <c r="AF123" i="18"/>
  <c r="D119" i="23"/>
  <c r="AM119"/>
  <c r="R119"/>
  <c r="E120"/>
  <c r="I124" i="18"/>
  <c r="T123"/>
  <c r="G120" i="23"/>
  <c r="M120"/>
  <c r="R123" i="18"/>
  <c r="Q117" i="25"/>
  <c r="K124" i="18"/>
  <c r="M124"/>
  <c r="AC117" i="25"/>
  <c r="AC119" i="23"/>
  <c r="T119"/>
  <c r="N124" i="18"/>
  <c r="AJ117" i="25"/>
  <c r="AP119" i="23"/>
  <c r="AS123" i="18"/>
  <c r="AU117" i="25"/>
  <c r="L120" i="23"/>
  <c r="AL117" i="25"/>
  <c r="K118"/>
  <c r="E124" i="18"/>
  <c r="L124"/>
  <c r="F124"/>
  <c r="Z123"/>
  <c r="AD119" i="23"/>
  <c r="E118" i="25"/>
  <c r="J118"/>
  <c r="AG123" i="18"/>
  <c r="P119" i="23"/>
  <c r="O124" i="18"/>
  <c r="O118" i="25"/>
  <c r="AS119" i="23"/>
  <c r="F118" i="25"/>
  <c r="AF119" i="23"/>
  <c r="D118" i="25"/>
  <c r="R117"/>
  <c r="AQ119" i="23"/>
  <c r="C123"/>
  <c r="AP123" i="18"/>
  <c r="AM117" i="25"/>
  <c r="J124" i="18"/>
  <c r="W119" i="23"/>
  <c r="D123" i="18"/>
  <c r="AA117" i="25"/>
  <c r="P117"/>
  <c r="R120" i="23"/>
  <c r="Q123" i="18"/>
  <c r="Z117" i="25"/>
  <c r="H120" i="23"/>
  <c r="X117" i="25"/>
  <c r="AS117"/>
  <c r="W123" i="18"/>
  <c r="AG119" i="23"/>
  <c r="J120"/>
  <c r="F120"/>
  <c r="AQ117" i="25"/>
  <c r="N118"/>
  <c r="I120" i="23"/>
  <c r="O120"/>
  <c r="H124" i="18"/>
  <c r="AC123"/>
  <c r="AR123"/>
  <c r="Q119" i="23"/>
  <c r="T117" i="25"/>
  <c r="AR119" i="23"/>
  <c r="AU119"/>
  <c r="M118" i="25"/>
  <c r="AL123" i="18"/>
  <c r="H118" i="25"/>
  <c r="AA119" i="23"/>
  <c r="AU123" i="18"/>
  <c r="R118" i="25"/>
  <c r="X119" i="23"/>
  <c r="AD123" i="18"/>
  <c r="AA123"/>
  <c r="AI117" i="25"/>
  <c r="U119" i="23"/>
  <c r="G124" i="18"/>
  <c r="R124"/>
  <c r="N120" i="23"/>
  <c r="G118" i="25"/>
  <c r="K120" i="23"/>
  <c r="L118" i="25"/>
  <c r="U117"/>
  <c r="AQ123" i="18"/>
  <c r="AG117" i="25"/>
  <c r="D124" i="18"/>
  <c r="D120" i="23"/>
  <c r="AL119"/>
  <c r="AD117" i="25"/>
  <c r="AF117"/>
  <c r="P123" i="18"/>
  <c r="AP117" i="25"/>
  <c r="D117"/>
  <c r="Z118" l="1"/>
  <c r="AB117"/>
  <c r="AB118" s="1"/>
  <c r="AR118"/>
  <c r="AC118"/>
  <c r="AE117"/>
  <c r="AE118" s="1"/>
  <c r="AD118"/>
  <c r="AK117"/>
  <c r="AK118" s="1"/>
  <c r="AI118"/>
  <c r="AF118"/>
  <c r="AH117"/>
  <c r="AH118" s="1"/>
  <c r="AP118"/>
  <c r="AT117"/>
  <c r="AT118" s="1"/>
  <c r="AS118"/>
  <c r="AG118"/>
  <c r="U118"/>
  <c r="W118"/>
  <c r="Y117"/>
  <c r="Y118" s="1"/>
  <c r="AM118"/>
  <c r="V117"/>
  <c r="T118"/>
  <c r="AJ118"/>
  <c r="AV117"/>
  <c r="AN117"/>
  <c r="AN118" s="1"/>
  <c r="AL118"/>
  <c r="AA118"/>
  <c r="AQ118"/>
  <c r="X118"/>
  <c r="A122"/>
  <c r="A123" s="1"/>
  <c r="B121"/>
  <c r="V116"/>
  <c r="AO115"/>
  <c r="AO116" s="1"/>
  <c r="AW115" s="1"/>
  <c r="AB119" i="23"/>
  <c r="AB120" s="1"/>
  <c r="Z120"/>
  <c r="AD120"/>
  <c r="AP120"/>
  <c r="AT119"/>
  <c r="AT120" s="1"/>
  <c r="X120"/>
  <c r="AC120"/>
  <c r="AE119"/>
  <c r="AE120" s="1"/>
  <c r="AS120"/>
  <c r="AV119"/>
  <c r="Y119"/>
  <c r="Y120" s="1"/>
  <c r="W120"/>
  <c r="AM120"/>
  <c r="AR120"/>
  <c r="AG120"/>
  <c r="AL120"/>
  <c r="AN119"/>
  <c r="AN120" s="1"/>
  <c r="T120"/>
  <c r="V119"/>
  <c r="AA120"/>
  <c r="AQ120"/>
  <c r="AF120"/>
  <c r="AH119"/>
  <c r="AH120" s="1"/>
  <c r="U120"/>
  <c r="V118"/>
  <c r="AO117"/>
  <c r="AO118" s="1"/>
  <c r="AW117" s="1"/>
  <c r="B123"/>
  <c r="A124"/>
  <c r="A125" s="1"/>
  <c r="AF124" i="18"/>
  <c r="AR124"/>
  <c r="AG124"/>
  <c r="AD124"/>
  <c r="AV123"/>
  <c r="AH123"/>
  <c r="AH124" s="1"/>
  <c r="Z124"/>
  <c r="AA124"/>
  <c r="AQ124"/>
  <c r="W124"/>
  <c r="AB123"/>
  <c r="AB124" s="1"/>
  <c r="AP124"/>
  <c r="AC124"/>
  <c r="AT123"/>
  <c r="T124"/>
  <c r="AL124"/>
  <c r="AE123"/>
  <c r="AE124" s="1"/>
  <c r="AS124"/>
  <c r="B125"/>
  <c r="O122" i="23"/>
  <c r="AF119" i="25"/>
  <c r="J122" i="23"/>
  <c r="N126" i="18"/>
  <c r="C125" i="23"/>
  <c r="G122"/>
  <c r="F120" i="25"/>
  <c r="AL119"/>
  <c r="AP125" i="18"/>
  <c r="K120" i="25"/>
  <c r="AC121" i="23"/>
  <c r="Z125" i="18"/>
  <c r="AD125"/>
  <c r="AI119" i="25"/>
  <c r="L122" i="23"/>
  <c r="G120" i="25"/>
  <c r="D121" i="23"/>
  <c r="L126" i="18"/>
  <c r="M126"/>
  <c r="AM119" i="25"/>
  <c r="AL125" i="18"/>
  <c r="P125"/>
  <c r="AM121" i="23"/>
  <c r="L120" i="25"/>
  <c r="AU119"/>
  <c r="K126" i="18"/>
  <c r="H120" i="25"/>
  <c r="N122" i="23"/>
  <c r="AU121"/>
  <c r="R125" i="18"/>
  <c r="AA125"/>
  <c r="H122" i="23"/>
  <c r="AG119" i="25"/>
  <c r="W121" i="23"/>
  <c r="AG125" i="18"/>
  <c r="X119" i="25"/>
  <c r="O120"/>
  <c r="R120"/>
  <c r="AF125" i="18"/>
  <c r="AR121" i="23"/>
  <c r="AU125" i="18"/>
  <c r="N120" i="25"/>
  <c r="E122" i="23"/>
  <c r="W125" i="18"/>
  <c r="J120" i="25"/>
  <c r="D120"/>
  <c r="AQ121" i="23"/>
  <c r="AS119" i="25"/>
  <c r="AS121" i="23"/>
  <c r="E120" i="25"/>
  <c r="X121" i="23"/>
  <c r="Q125" i="18"/>
  <c r="R126"/>
  <c r="R122" i="23"/>
  <c r="I122"/>
  <c r="AJ119" i="25"/>
  <c r="Q121" i="23"/>
  <c r="K122"/>
  <c r="I120" i="25"/>
  <c r="Z119"/>
  <c r="G126" i="18"/>
  <c r="AC125"/>
  <c r="D125"/>
  <c r="AQ119" i="25"/>
  <c r="W119"/>
  <c r="R121" i="23"/>
  <c r="Z121"/>
  <c r="M120" i="25"/>
  <c r="AQ125" i="18"/>
  <c r="Q119" i="25"/>
  <c r="AP119"/>
  <c r="U119"/>
  <c r="AD121" i="23"/>
  <c r="E126" i="18"/>
  <c r="AF121" i="23"/>
  <c r="AC119" i="25"/>
  <c r="AR119"/>
  <c r="T121" i="23"/>
  <c r="AA121"/>
  <c r="O126" i="18"/>
  <c r="AD119" i="25"/>
  <c r="F126" i="18"/>
  <c r="AP121" i="23"/>
  <c r="AA119" i="25"/>
  <c r="U121" i="23"/>
  <c r="R119" i="25"/>
  <c r="AG121" i="23"/>
  <c r="T119" i="25"/>
  <c r="P121" i="23"/>
  <c r="D126" i="18"/>
  <c r="D122" i="23"/>
  <c r="AL121"/>
  <c r="P119" i="25"/>
  <c r="J126" i="18"/>
  <c r="F122" i="23"/>
  <c r="AS125" i="18"/>
  <c r="D119" i="25"/>
  <c r="H126" i="18"/>
  <c r="I126"/>
  <c r="C123" i="25"/>
  <c r="AR125" i="18"/>
  <c r="T125"/>
  <c r="M122" i="23"/>
  <c r="AI120" i="25" l="1"/>
  <c r="AK119"/>
  <c r="AK120" s="1"/>
  <c r="AV119"/>
  <c r="AQ120"/>
  <c r="AD120"/>
  <c r="U120"/>
  <c r="AT119"/>
  <c r="AT120" s="1"/>
  <c r="AP120"/>
  <c r="X120"/>
  <c r="AM120"/>
  <c r="Z120"/>
  <c r="AB119"/>
  <c r="AB120" s="1"/>
  <c r="AG120"/>
  <c r="AN119"/>
  <c r="AN120" s="1"/>
  <c r="AL120"/>
  <c r="W120"/>
  <c r="Y119"/>
  <c r="Y120" s="1"/>
  <c r="AS120"/>
  <c r="AF120"/>
  <c r="AH119"/>
  <c r="AH120" s="1"/>
  <c r="AR120"/>
  <c r="AA120"/>
  <c r="AE119"/>
  <c r="AE120" s="1"/>
  <c r="AC120"/>
  <c r="V119"/>
  <c r="T120"/>
  <c r="AJ120"/>
  <c r="AO117"/>
  <c r="AO118" s="1"/>
  <c r="AW117" s="1"/>
  <c r="V118"/>
  <c r="B123"/>
  <c r="A124"/>
  <c r="A125" s="1"/>
  <c r="AN121" i="23"/>
  <c r="AN122" s="1"/>
  <c r="AL122"/>
  <c r="T122"/>
  <c r="V121"/>
  <c r="X122"/>
  <c r="U122"/>
  <c r="Z122"/>
  <c r="AB121"/>
  <c r="AB122" s="1"/>
  <c r="AT121"/>
  <c r="AT122" s="1"/>
  <c r="AP122"/>
  <c r="Y121"/>
  <c r="Y122" s="1"/>
  <c r="W122"/>
  <c r="AM122"/>
  <c r="AH121"/>
  <c r="AH122" s="1"/>
  <c r="AF122"/>
  <c r="AG122"/>
  <c r="AR122"/>
  <c r="AD122"/>
  <c r="AA122"/>
  <c r="AQ122"/>
  <c r="AE121"/>
  <c r="AE122" s="1"/>
  <c r="AC122"/>
  <c r="AS122"/>
  <c r="AV121"/>
  <c r="A126"/>
  <c r="A127" s="1"/>
  <c r="B125"/>
  <c r="V120"/>
  <c r="AO119"/>
  <c r="AO120" s="1"/>
  <c r="AW119" s="1"/>
  <c r="AC126" i="18"/>
  <c r="AR126"/>
  <c r="AV125"/>
  <c r="AG126"/>
  <c r="AS126"/>
  <c r="Z126"/>
  <c r="AE125"/>
  <c r="AE126" s="1"/>
  <c r="AQ126"/>
  <c r="AB125"/>
  <c r="AB126" s="1"/>
  <c r="AP126"/>
  <c r="T126"/>
  <c r="AH125"/>
  <c r="AH126" s="1"/>
  <c r="AF126"/>
  <c r="AA126"/>
  <c r="W126"/>
  <c r="AD126"/>
  <c r="AL126"/>
  <c r="AT125"/>
  <c r="B127"/>
  <c r="D124" i="23"/>
  <c r="AR121" i="25"/>
  <c r="K128" i="18"/>
  <c r="AQ127"/>
  <c r="L124" i="23"/>
  <c r="D123"/>
  <c r="O128" i="18"/>
  <c r="AM121" i="25"/>
  <c r="M124" i="23"/>
  <c r="R121" i="25"/>
  <c r="H128" i="18"/>
  <c r="AA121" i="25"/>
  <c r="AC121"/>
  <c r="I124" i="23"/>
  <c r="G124"/>
  <c r="R128" i="18"/>
  <c r="R127"/>
  <c r="Z121" i="25"/>
  <c r="N124" i="23"/>
  <c r="C125" i="25"/>
  <c r="AL121"/>
  <c r="K122"/>
  <c r="AF123" i="23"/>
  <c r="D121" i="25"/>
  <c r="AQ123" i="23"/>
  <c r="M128" i="18"/>
  <c r="E128"/>
  <c r="AS127"/>
  <c r="AA123" i="23"/>
  <c r="W127" i="18"/>
  <c r="AD123" i="23"/>
  <c r="AS123"/>
  <c r="P121" i="25"/>
  <c r="I128" i="18"/>
  <c r="L128"/>
  <c r="O124" i="23"/>
  <c r="T127" i="18"/>
  <c r="G128"/>
  <c r="F122" i="25"/>
  <c r="AC127" i="18"/>
  <c r="H122" i="25"/>
  <c r="N128" i="18"/>
  <c r="AP123" i="23"/>
  <c r="U121" i="25"/>
  <c r="W121"/>
  <c r="R124" i="23"/>
  <c r="Q121" i="25"/>
  <c r="AR127" i="18"/>
  <c r="E124" i="23"/>
  <c r="Z127" i="18"/>
  <c r="AG127"/>
  <c r="C127" i="23"/>
  <c r="R123"/>
  <c r="F124"/>
  <c r="J124"/>
  <c r="O122" i="25"/>
  <c r="AD127" i="18"/>
  <c r="AF127"/>
  <c r="G122" i="25"/>
  <c r="AS121"/>
  <c r="AU127" i="18"/>
  <c r="D128"/>
  <c r="T123" i="23"/>
  <c r="K124"/>
  <c r="M122" i="25"/>
  <c r="J128" i="18"/>
  <c r="L122" i="25"/>
  <c r="E122"/>
  <c r="AR123" i="23"/>
  <c r="AJ121" i="25"/>
  <c r="AP121"/>
  <c r="U123" i="23"/>
  <c r="Q123"/>
  <c r="P123"/>
  <c r="AF121" i="25"/>
  <c r="X121"/>
  <c r="AL123" i="23"/>
  <c r="AL127" i="18"/>
  <c r="AG123" i="23"/>
  <c r="AA127" i="18"/>
  <c r="Q127"/>
  <c r="AU121" i="25"/>
  <c r="AG121"/>
  <c r="AP127" i="18"/>
  <c r="AM123" i="23"/>
  <c r="R122" i="25"/>
  <c r="W123" i="23"/>
  <c r="X123"/>
  <c r="H124"/>
  <c r="AD121" i="25"/>
  <c r="AU123" i="23"/>
  <c r="AI121" i="25"/>
  <c r="T121"/>
  <c r="D127" i="18"/>
  <c r="D122" i="25"/>
  <c r="Z123" i="23"/>
  <c r="J122" i="25"/>
  <c r="N122"/>
  <c r="I122"/>
  <c r="P127" i="18"/>
  <c r="F128"/>
  <c r="AQ121" i="25"/>
  <c r="AC123" i="23"/>
  <c r="U122" i="25" l="1"/>
  <c r="AQ122"/>
  <c r="AL122"/>
  <c r="AN121"/>
  <c r="AN122" s="1"/>
  <c r="X122"/>
  <c r="T122"/>
  <c r="V121"/>
  <c r="AA122"/>
  <c r="AM122"/>
  <c r="Z122"/>
  <c r="AB121"/>
  <c r="AB122" s="1"/>
  <c r="AP122"/>
  <c r="AT121"/>
  <c r="AT122" s="1"/>
  <c r="AG122"/>
  <c r="AK121"/>
  <c r="AK122" s="1"/>
  <c r="AI122"/>
  <c r="AS122"/>
  <c r="AV121"/>
  <c r="AH121"/>
  <c r="AH122" s="1"/>
  <c r="AF122"/>
  <c r="W122"/>
  <c r="Y121"/>
  <c r="Y122" s="1"/>
  <c r="AR122"/>
  <c r="AD122"/>
  <c r="AJ122"/>
  <c r="AC122"/>
  <c r="AE121"/>
  <c r="AE122" s="1"/>
  <c r="A126"/>
  <c r="A127" s="1"/>
  <c r="B125"/>
  <c r="V120"/>
  <c r="AO119"/>
  <c r="AO120" s="1"/>
  <c r="AW119" s="1"/>
  <c r="AL124" i="23"/>
  <c r="AN123"/>
  <c r="AN124" s="1"/>
  <c r="AH123"/>
  <c r="AH124" s="1"/>
  <c r="AF124"/>
  <c r="AR124"/>
  <c r="AG124"/>
  <c r="AV123"/>
  <c r="AC124"/>
  <c r="AE123"/>
  <c r="AE124" s="1"/>
  <c r="Z124"/>
  <c r="AB123"/>
  <c r="AB124" s="1"/>
  <c r="AD124"/>
  <c r="Y123"/>
  <c r="Y124" s="1"/>
  <c r="W124"/>
  <c r="AM124"/>
  <c r="U124"/>
  <c r="X124"/>
  <c r="AS124"/>
  <c r="T124"/>
  <c r="V123"/>
  <c r="AT123"/>
  <c r="AT124" s="1"/>
  <c r="AP124"/>
  <c r="AA124"/>
  <c r="AQ124"/>
  <c r="V122"/>
  <c r="AO121"/>
  <c r="AO122" s="1"/>
  <c r="AW121" s="1"/>
  <c r="A128"/>
  <c r="A129" s="1"/>
  <c r="B127"/>
  <c r="B129" i="18"/>
  <c r="AD128"/>
  <c r="AR128"/>
  <c r="AT127"/>
  <c r="Z128"/>
  <c r="T128"/>
  <c r="AG128"/>
  <c r="AV127"/>
  <c r="AF128"/>
  <c r="AS128"/>
  <c r="AL128"/>
  <c r="AQ128"/>
  <c r="AE127"/>
  <c r="AE128" s="1"/>
  <c r="AC128"/>
  <c r="AA128"/>
  <c r="W128"/>
  <c r="AP128"/>
  <c r="AB127"/>
  <c r="AB128" s="1"/>
  <c r="AH127"/>
  <c r="AH128" s="1"/>
  <c r="AD123" i="25"/>
  <c r="K124"/>
  <c r="H126" i="23"/>
  <c r="R124" i="25"/>
  <c r="AL125" i="23"/>
  <c r="AM123" i="25"/>
  <c r="K130" i="18"/>
  <c r="AR123" i="25"/>
  <c r="AP129" i="18"/>
  <c r="J124" i="25"/>
  <c r="O130" i="18"/>
  <c r="E126" i="23"/>
  <c r="L124" i="25"/>
  <c r="AS129" i="18"/>
  <c r="M124" i="25"/>
  <c r="R123"/>
  <c r="F126" i="23"/>
  <c r="R130" i="18"/>
  <c r="AU125" i="23"/>
  <c r="Z123" i="25"/>
  <c r="Q129" i="18"/>
  <c r="M130"/>
  <c r="AS125" i="23"/>
  <c r="N124" i="25"/>
  <c r="E124"/>
  <c r="AA125" i="23"/>
  <c r="Q125"/>
  <c r="N130" i="18"/>
  <c r="AA129"/>
  <c r="C129" i="23"/>
  <c r="P123" i="25"/>
  <c r="AQ125" i="23"/>
  <c r="AD125"/>
  <c r="AI123" i="25"/>
  <c r="AQ123"/>
  <c r="O126" i="23"/>
  <c r="AU129" i="18"/>
  <c r="AC129"/>
  <c r="J126" i="23"/>
  <c r="T125"/>
  <c r="AG129" i="18"/>
  <c r="D124" i="25"/>
  <c r="R129" i="18"/>
  <c r="L130"/>
  <c r="W123" i="25"/>
  <c r="N126" i="23"/>
  <c r="Q123" i="25"/>
  <c r="AU123"/>
  <c r="AJ123"/>
  <c r="AC123"/>
  <c r="D123"/>
  <c r="C127"/>
  <c r="U123"/>
  <c r="AR129" i="18"/>
  <c r="E130"/>
  <c r="AF125" i="23"/>
  <c r="AL123" i="25"/>
  <c r="O124"/>
  <c r="R126" i="23"/>
  <c r="U125"/>
  <c r="X123" i="25"/>
  <c r="AD129" i="18"/>
  <c r="AC125" i="23"/>
  <c r="G126"/>
  <c r="AF123" i="25"/>
  <c r="X125" i="23"/>
  <c r="W129" i="18"/>
  <c r="G124" i="25"/>
  <c r="AA123"/>
  <c r="W125" i="23"/>
  <c r="D126"/>
  <c r="Z129" i="18"/>
  <c r="AR125" i="23"/>
  <c r="F124" i="25"/>
  <c r="G130" i="18"/>
  <c r="I126" i="23"/>
  <c r="AP123" i="25"/>
  <c r="D130" i="18"/>
  <c r="K126" i="23"/>
  <c r="AQ129" i="18"/>
  <c r="Z125" i="23"/>
  <c r="J130" i="18"/>
  <c r="I124" i="25"/>
  <c r="I130" i="18"/>
  <c r="R125" i="23"/>
  <c r="D129" i="18"/>
  <c r="AL129"/>
  <c r="AM125" i="23"/>
  <c r="AF129" i="18"/>
  <c r="L126" i="23"/>
  <c r="H130" i="18"/>
  <c r="D125" i="23"/>
  <c r="H124" i="25"/>
  <c r="T129" i="18"/>
  <c r="AP125" i="23"/>
  <c r="P125"/>
  <c r="AG125"/>
  <c r="P129" i="18"/>
  <c r="T123" i="25"/>
  <c r="AS123"/>
  <c r="M126" i="23"/>
  <c r="AG123" i="25"/>
  <c r="F130" i="18"/>
  <c r="AA124" i="25" l="1"/>
  <c r="AM124"/>
  <c r="AI124"/>
  <c r="AK123"/>
  <c r="AK124" s="1"/>
  <c r="T124"/>
  <c r="V123"/>
  <c r="AJ124"/>
  <c r="AB123"/>
  <c r="AB124" s="1"/>
  <c r="Z124"/>
  <c r="AG124"/>
  <c r="Y123"/>
  <c r="Y124" s="1"/>
  <c r="W124"/>
  <c r="AS124"/>
  <c r="X124"/>
  <c r="U124"/>
  <c r="AV123"/>
  <c r="AL124"/>
  <c r="AN123"/>
  <c r="AN124" s="1"/>
  <c r="AC124"/>
  <c r="AE123"/>
  <c r="AE124" s="1"/>
  <c r="AR124"/>
  <c r="AT123"/>
  <c r="AT124" s="1"/>
  <c r="AP124"/>
  <c r="AQ124"/>
  <c r="AD124"/>
  <c r="AH123"/>
  <c r="AH124" s="1"/>
  <c r="AF124"/>
  <c r="A128"/>
  <c r="A129" s="1"/>
  <c r="B127"/>
  <c r="V122"/>
  <c r="AO121"/>
  <c r="AO122" s="1"/>
  <c r="AW121" s="1"/>
  <c r="AR126" i="23"/>
  <c r="AH125"/>
  <c r="AH126" s="1"/>
  <c r="AF126"/>
  <c r="AG126"/>
  <c r="AN125"/>
  <c r="AN126" s="1"/>
  <c r="AL126"/>
  <c r="AV125"/>
  <c r="U126"/>
  <c r="Z126"/>
  <c r="AB125"/>
  <c r="AB126" s="1"/>
  <c r="AP126"/>
  <c r="AT125"/>
  <c r="AT126" s="1"/>
  <c r="T126"/>
  <c r="V125"/>
  <c r="X126"/>
  <c r="AD126"/>
  <c r="Y125"/>
  <c r="Y126" s="1"/>
  <c r="W126"/>
  <c r="AM126"/>
  <c r="AC126"/>
  <c r="AE125"/>
  <c r="AE126" s="1"/>
  <c r="AS126"/>
  <c r="AA126"/>
  <c r="AQ126"/>
  <c r="AO123"/>
  <c r="AO124" s="1"/>
  <c r="AW123" s="1"/>
  <c r="V124"/>
  <c r="A130"/>
  <c r="A131" s="1"/>
  <c r="B129"/>
  <c r="AS130" i="18"/>
  <c r="AP130"/>
  <c r="AV129"/>
  <c r="AA130"/>
  <c r="Z130"/>
  <c r="W130"/>
  <c r="AD130"/>
  <c r="AT129"/>
  <c r="T130"/>
  <c r="AH129"/>
  <c r="AH130" s="1"/>
  <c r="AQ130"/>
  <c r="AE129"/>
  <c r="AE130" s="1"/>
  <c r="AB129"/>
  <c r="AB130" s="1"/>
  <c r="AC130"/>
  <c r="AR130"/>
  <c r="AG130"/>
  <c r="AF130"/>
  <c r="AL130"/>
  <c r="B131"/>
  <c r="AJ125" i="25"/>
  <c r="AL125"/>
  <c r="N128" i="23"/>
  <c r="W127"/>
  <c r="M132" i="18"/>
  <c r="F128" i="23"/>
  <c r="Z131" i="18"/>
  <c r="AU127" i="23"/>
  <c r="O132" i="18"/>
  <c r="AG131"/>
  <c r="AU125" i="25"/>
  <c r="T127" i="23"/>
  <c r="AD127"/>
  <c r="AC125" i="25"/>
  <c r="AF131" i="18"/>
  <c r="R131"/>
  <c r="O126" i="25"/>
  <c r="R125"/>
  <c r="AA131" i="18"/>
  <c r="AG127" i="23"/>
  <c r="D125" i="25"/>
  <c r="R127" i="23"/>
  <c r="N126" i="25"/>
  <c r="Q125"/>
  <c r="D127" i="23"/>
  <c r="AS125" i="25"/>
  <c r="C131" i="23"/>
  <c r="O128"/>
  <c r="K126" i="25"/>
  <c r="I132" i="18"/>
  <c r="G126" i="25"/>
  <c r="E126"/>
  <c r="AL131" i="18"/>
  <c r="W125" i="25"/>
  <c r="G128" i="23"/>
  <c r="AA125" i="25"/>
  <c r="H126"/>
  <c r="L132" i="18"/>
  <c r="L126" i="25"/>
  <c r="I126"/>
  <c r="J126"/>
  <c r="H132" i="18"/>
  <c r="C129" i="25"/>
  <c r="AF125"/>
  <c r="F132" i="18"/>
  <c r="F126" i="25"/>
  <c r="AD125"/>
  <c r="T131" i="18"/>
  <c r="R132"/>
  <c r="AA127" i="23"/>
  <c r="AF127"/>
  <c r="Q131" i="18"/>
  <c r="P125" i="25"/>
  <c r="P131" i="18"/>
  <c r="R126" i="25"/>
  <c r="D126"/>
  <c r="E132" i="18"/>
  <c r="AM125" i="25"/>
  <c r="AR127" i="23"/>
  <c r="AS131" i="18"/>
  <c r="K128" i="23"/>
  <c r="J132" i="18"/>
  <c r="U125" i="25"/>
  <c r="AI125"/>
  <c r="AQ131" i="18"/>
  <c r="R128" i="23"/>
  <c r="AC127"/>
  <c r="AP127"/>
  <c r="AR125" i="25"/>
  <c r="AM127" i="23"/>
  <c r="M126" i="25"/>
  <c r="D131" i="18"/>
  <c r="G132"/>
  <c r="AR131"/>
  <c r="AQ125" i="25"/>
  <c r="D128" i="23"/>
  <c r="AL127"/>
  <c r="J128"/>
  <c r="N132" i="18"/>
  <c r="W131"/>
  <c r="I128" i="23"/>
  <c r="L128"/>
  <c r="Z125" i="25"/>
  <c r="M128" i="23"/>
  <c r="K132" i="18"/>
  <c r="AD131"/>
  <c r="X125" i="25"/>
  <c r="X127" i="23"/>
  <c r="AU131" i="18"/>
  <c r="P127" i="23"/>
  <c r="AG125" i="25"/>
  <c r="H128" i="23"/>
  <c r="AP131" i="18"/>
  <c r="AQ127" i="23"/>
  <c r="D132" i="18"/>
  <c r="Z127" i="23"/>
  <c r="AP125" i="25"/>
  <c r="Q127" i="23"/>
  <c r="T125" i="25"/>
  <c r="AS127" i="23"/>
  <c r="U127"/>
  <c r="E128"/>
  <c r="AC131" i="18"/>
  <c r="AS126" i="25" l="1"/>
  <c r="U126"/>
  <c r="AD126"/>
  <c r="W126"/>
  <c r="Y125"/>
  <c r="Y126" s="1"/>
  <c r="AA126"/>
  <c r="AQ126"/>
  <c r="AH125"/>
  <c r="AH126" s="1"/>
  <c r="AF126"/>
  <c r="AG126"/>
  <c r="AM126"/>
  <c r="AR126"/>
  <c r="AN125"/>
  <c r="AN126" s="1"/>
  <c r="AL126"/>
  <c r="AV125"/>
  <c r="V125"/>
  <c r="T126"/>
  <c r="AJ126"/>
  <c r="AE125"/>
  <c r="AE126" s="1"/>
  <c r="AC126"/>
  <c r="Z126"/>
  <c r="AB125"/>
  <c r="AB126" s="1"/>
  <c r="AT125"/>
  <c r="AT126" s="1"/>
  <c r="AP126"/>
  <c r="AI126"/>
  <c r="AK125"/>
  <c r="AK126" s="1"/>
  <c r="X126"/>
  <c r="A130"/>
  <c r="A131" s="1"/>
  <c r="B129"/>
  <c r="V124"/>
  <c r="AO123"/>
  <c r="AO124" s="1"/>
  <c r="AW123" s="1"/>
  <c r="AV127" i="23"/>
  <c r="AT127"/>
  <c r="AT128" s="1"/>
  <c r="AP128"/>
  <c r="AD128"/>
  <c r="X128"/>
  <c r="AE127"/>
  <c r="AE128" s="1"/>
  <c r="AC128"/>
  <c r="AS128"/>
  <c r="T128"/>
  <c r="V127"/>
  <c r="W128"/>
  <c r="Y127"/>
  <c r="Y128" s="1"/>
  <c r="AM128"/>
  <c r="AR128"/>
  <c r="AG128"/>
  <c r="AB127"/>
  <c r="AB128" s="1"/>
  <c r="Z128"/>
  <c r="AN127"/>
  <c r="AN128" s="1"/>
  <c r="AL128"/>
  <c r="AA128"/>
  <c r="AQ128"/>
  <c r="AF128"/>
  <c r="AH127"/>
  <c r="AH128" s="1"/>
  <c r="U128"/>
  <c r="A132"/>
  <c r="A133" s="1"/>
  <c r="B131"/>
  <c r="V126"/>
  <c r="AO125"/>
  <c r="AO126" s="1"/>
  <c r="AW125" s="1"/>
  <c r="AF132" i="18"/>
  <c r="AQ132"/>
  <c r="AC132"/>
  <c r="AB131"/>
  <c r="AB132" s="1"/>
  <c r="AA132"/>
  <c r="AR132"/>
  <c r="AE131"/>
  <c r="AE132" s="1"/>
  <c r="W132"/>
  <c r="AH131"/>
  <c r="AH132" s="1"/>
  <c r="Z132"/>
  <c r="T132"/>
  <c r="AD132"/>
  <c r="AL132"/>
  <c r="AG132"/>
  <c r="AV131"/>
  <c r="AP132"/>
  <c r="AS132"/>
  <c r="AT131"/>
  <c r="B133"/>
  <c r="AD127" i="25"/>
  <c r="AD133" i="18"/>
  <c r="M134"/>
  <c r="AI127" i="25"/>
  <c r="R130" i="23"/>
  <c r="U127" i="25"/>
  <c r="Z127"/>
  <c r="AF133" i="18"/>
  <c r="AF127" i="25"/>
  <c r="P129" i="23"/>
  <c r="Q133" i="18"/>
  <c r="AC133"/>
  <c r="AA133"/>
  <c r="G134"/>
  <c r="R133"/>
  <c r="AU129" i="23"/>
  <c r="I134" i="18"/>
  <c r="AL127" i="25"/>
  <c r="AG133" i="18"/>
  <c r="AF129" i="23"/>
  <c r="G130"/>
  <c r="E134" i="18"/>
  <c r="O130" i="23"/>
  <c r="E130"/>
  <c r="F134" i="18"/>
  <c r="O128" i="25"/>
  <c r="K134" i="18"/>
  <c r="AD129" i="23"/>
  <c r="AP129"/>
  <c r="N134" i="18"/>
  <c r="T127" i="25"/>
  <c r="AU127"/>
  <c r="W129" i="23"/>
  <c r="AL133" i="18"/>
  <c r="D129" i="23"/>
  <c r="AS129"/>
  <c r="AC127" i="25"/>
  <c r="K130" i="23"/>
  <c r="O134" i="18"/>
  <c r="AA127" i="25"/>
  <c r="C131"/>
  <c r="M130" i="23"/>
  <c r="F130"/>
  <c r="K128" i="25"/>
  <c r="W133" i="18"/>
  <c r="I128" i="25"/>
  <c r="AM129" i="23"/>
  <c r="AR129"/>
  <c r="Q129"/>
  <c r="N130"/>
  <c r="P127" i="25"/>
  <c r="U129" i="23"/>
  <c r="AC129"/>
  <c r="F128" i="25"/>
  <c r="G128"/>
  <c r="AP133" i="18"/>
  <c r="J130" i="23"/>
  <c r="Q127" i="25"/>
  <c r="L134" i="18"/>
  <c r="D127" i="25"/>
  <c r="Z129" i="23"/>
  <c r="T133" i="18"/>
  <c r="J128" i="25"/>
  <c r="AJ127"/>
  <c r="AS133" i="18"/>
  <c r="AL129" i="23"/>
  <c r="AR127" i="25"/>
  <c r="H128"/>
  <c r="R128"/>
  <c r="H134" i="18"/>
  <c r="T129" i="23"/>
  <c r="J134" i="18"/>
  <c r="AQ129" i="23"/>
  <c r="AR133" i="18"/>
  <c r="AM127" i="25"/>
  <c r="AQ127"/>
  <c r="AG129" i="23"/>
  <c r="D130"/>
  <c r="C133"/>
  <c r="D134" i="18"/>
  <c r="N128" i="25"/>
  <c r="E128"/>
  <c r="R129" i="23"/>
  <c r="I130"/>
  <c r="AA129"/>
  <c r="H130"/>
  <c r="M128" i="25"/>
  <c r="L130" i="23"/>
  <c r="R134" i="18"/>
  <c r="AU133"/>
  <c r="R127" i="25"/>
  <c r="X127"/>
  <c r="X129" i="23"/>
  <c r="W127" i="25"/>
  <c r="Z133" i="18"/>
  <c r="AP127" i="25"/>
  <c r="D133" i="18"/>
  <c r="AS127" i="25"/>
  <c r="L128"/>
  <c r="P133" i="18"/>
  <c r="AG127" i="25"/>
  <c r="AQ133" i="18"/>
  <c r="D128" i="25"/>
  <c r="AA128" l="1"/>
  <c r="X128"/>
  <c r="AC128"/>
  <c r="AE127"/>
  <c r="AE128" s="1"/>
  <c r="AS128"/>
  <c r="AQ128"/>
  <c r="AV127"/>
  <c r="AI128"/>
  <c r="AK127"/>
  <c r="AK128" s="1"/>
  <c r="Y127"/>
  <c r="Y128" s="1"/>
  <c r="W128"/>
  <c r="AR128"/>
  <c r="AG128"/>
  <c r="AL128"/>
  <c r="AN127"/>
  <c r="AN128" s="1"/>
  <c r="AM128"/>
  <c r="AF128"/>
  <c r="AH127"/>
  <c r="AH128" s="1"/>
  <c r="U128"/>
  <c r="AB127"/>
  <c r="AB128" s="1"/>
  <c r="Z128"/>
  <c r="AT127"/>
  <c r="AT128" s="1"/>
  <c r="AP128"/>
  <c r="T128"/>
  <c r="V127"/>
  <c r="AJ128"/>
  <c r="AD128"/>
  <c r="AO125"/>
  <c r="AO126" s="1"/>
  <c r="AW125" s="1"/>
  <c r="V126"/>
  <c r="A132"/>
  <c r="A133" s="1"/>
  <c r="B131"/>
  <c r="W130" i="23"/>
  <c r="Y129"/>
  <c r="Y130" s="1"/>
  <c r="AM130"/>
  <c r="AR130"/>
  <c r="AF130"/>
  <c r="AH129"/>
  <c r="AH130" s="1"/>
  <c r="T130"/>
  <c r="V129"/>
  <c r="AE129"/>
  <c r="AE130" s="1"/>
  <c r="AC130"/>
  <c r="AS130"/>
  <c r="AA130"/>
  <c r="AQ130"/>
  <c r="X130"/>
  <c r="AG130"/>
  <c r="AN129"/>
  <c r="AN130" s="1"/>
  <c r="AL130"/>
  <c r="AV129"/>
  <c r="AD130"/>
  <c r="U130"/>
  <c r="AB129"/>
  <c r="AB130" s="1"/>
  <c r="Z130"/>
  <c r="AP130"/>
  <c r="AT129"/>
  <c r="AT130" s="1"/>
  <c r="V128"/>
  <c r="AO127"/>
  <c r="AO128" s="1"/>
  <c r="AW127" s="1"/>
  <c r="A134"/>
  <c r="A135" s="1"/>
  <c r="B133"/>
  <c r="T134" i="18"/>
  <c r="Z134"/>
  <c r="AL134"/>
  <c r="AQ134"/>
  <c r="AR134"/>
  <c r="AD134"/>
  <c r="AH133"/>
  <c r="AH134" s="1"/>
  <c r="AA134"/>
  <c r="AS134"/>
  <c r="AP134"/>
  <c r="AB133"/>
  <c r="AB134" s="1"/>
  <c r="AV133"/>
  <c r="AF134"/>
  <c r="AG134"/>
  <c r="AE133"/>
  <c r="AE134" s="1"/>
  <c r="W134"/>
  <c r="AT133"/>
  <c r="AC134"/>
  <c r="B135"/>
  <c r="AR135"/>
  <c r="L130" i="25"/>
  <c r="D130"/>
  <c r="K136" i="18"/>
  <c r="O130" i="25"/>
  <c r="H132" i="23"/>
  <c r="P129" i="25"/>
  <c r="AQ135" i="18"/>
  <c r="AG129" i="25"/>
  <c r="T135" i="18"/>
  <c r="R136"/>
  <c r="M130" i="25"/>
  <c r="AU129"/>
  <c r="Z131" i="23"/>
  <c r="U129" i="25"/>
  <c r="X129"/>
  <c r="T129"/>
  <c r="AS135" i="18"/>
  <c r="AR129" i="25"/>
  <c r="AS131" i="23"/>
  <c r="AS129" i="25"/>
  <c r="L132" i="23"/>
  <c r="AI129" i="25"/>
  <c r="AP129"/>
  <c r="G130"/>
  <c r="U131" i="23"/>
  <c r="K130" i="25"/>
  <c r="AF131" i="23"/>
  <c r="R135" i="18"/>
  <c r="R129" i="25"/>
  <c r="D136" i="18"/>
  <c r="W135"/>
  <c r="Z129" i="25"/>
  <c r="G136" i="18"/>
  <c r="AL131" i="23"/>
  <c r="G132"/>
  <c r="E132"/>
  <c r="AF129" i="25"/>
  <c r="AC129"/>
  <c r="C133"/>
  <c r="Q131" i="23"/>
  <c r="O136" i="18"/>
  <c r="AD135"/>
  <c r="J132" i="23"/>
  <c r="F132"/>
  <c r="C135"/>
  <c r="AG135" i="18"/>
  <c r="AP131" i="23"/>
  <c r="D131"/>
  <c r="AU131"/>
  <c r="AL129" i="25"/>
  <c r="F136" i="18"/>
  <c r="N136"/>
  <c r="M136"/>
  <c r="D132" i="23"/>
  <c r="AQ129" i="25"/>
  <c r="Z135" i="18"/>
  <c r="H130" i="25"/>
  <c r="AR131" i="23"/>
  <c r="AP135" i="18"/>
  <c r="W129" i="25"/>
  <c r="P135" i="18"/>
  <c r="F130" i="25"/>
  <c r="AD129"/>
  <c r="J130"/>
  <c r="L136" i="18"/>
  <c r="AM129" i="25"/>
  <c r="N132" i="23"/>
  <c r="N130" i="25"/>
  <c r="R132" i="23"/>
  <c r="K132"/>
  <c r="H136" i="18"/>
  <c r="AU135"/>
  <c r="R130" i="25"/>
  <c r="X131" i="23"/>
  <c r="E130" i="25"/>
  <c r="AA135" i="18"/>
  <c r="P131" i="23"/>
  <c r="R131"/>
  <c r="AA129" i="25"/>
  <c r="T131" i="23"/>
  <c r="AQ131"/>
  <c r="D135" i="18"/>
  <c r="W131" i="23"/>
  <c r="Q135" i="18"/>
  <c r="AJ129" i="25"/>
  <c r="D129"/>
  <c r="I130"/>
  <c r="AC135" i="18"/>
  <c r="AM131" i="23"/>
  <c r="I132"/>
  <c r="AD131"/>
  <c r="AG131"/>
  <c r="O132"/>
  <c r="AL135" i="18"/>
  <c r="AC131" i="23"/>
  <c r="Q129" i="25"/>
  <c r="J136" i="18"/>
  <c r="E136"/>
  <c r="AF135"/>
  <c r="I136"/>
  <c r="AA131" i="23"/>
  <c r="M132"/>
  <c r="AE129" i="25" l="1"/>
  <c r="AE130" s="1"/>
  <c r="AC130"/>
  <c r="AG130"/>
  <c r="U130"/>
  <c r="Z130"/>
  <c r="AB129"/>
  <c r="AB130" s="1"/>
  <c r="AP130"/>
  <c r="AT129"/>
  <c r="AT130" s="1"/>
  <c r="AI130"/>
  <c r="AK129"/>
  <c r="AK130" s="1"/>
  <c r="X130"/>
  <c r="AS130"/>
  <c r="AD130"/>
  <c r="Y129"/>
  <c r="Y130" s="1"/>
  <c r="W130"/>
  <c r="AM130"/>
  <c r="AR130"/>
  <c r="AA130"/>
  <c r="AQ130"/>
  <c r="AH129"/>
  <c r="AH130" s="1"/>
  <c r="AF130"/>
  <c r="AL130"/>
  <c r="AN129"/>
  <c r="AN130" s="1"/>
  <c r="AV129"/>
  <c r="V129"/>
  <c r="T130"/>
  <c r="AJ130"/>
  <c r="A134"/>
  <c r="A135" s="1"/>
  <c r="B133"/>
  <c r="V128"/>
  <c r="AO127"/>
  <c r="AO128" s="1"/>
  <c r="AW127" s="1"/>
  <c r="AC132" i="23"/>
  <c r="AE131"/>
  <c r="AE132" s="1"/>
  <c r="AP132"/>
  <c r="AT131"/>
  <c r="AT132" s="1"/>
  <c r="AS132"/>
  <c r="Y131"/>
  <c r="Y132" s="1"/>
  <c r="W132"/>
  <c r="AM132"/>
  <c r="AR132"/>
  <c r="AG132"/>
  <c r="AL132"/>
  <c r="AN131"/>
  <c r="AN132" s="1"/>
  <c r="X132"/>
  <c r="AA132"/>
  <c r="AQ132"/>
  <c r="AF132"/>
  <c r="AH131"/>
  <c r="AH132" s="1"/>
  <c r="U132"/>
  <c r="Z132"/>
  <c r="AB131"/>
  <c r="AB132" s="1"/>
  <c r="AD132"/>
  <c r="AV131"/>
  <c r="V131"/>
  <c r="T132"/>
  <c r="AO129"/>
  <c r="AO130" s="1"/>
  <c r="AW129" s="1"/>
  <c r="V130"/>
  <c r="A136"/>
  <c r="A137" s="1"/>
  <c r="B135"/>
  <c r="AR136" i="18"/>
  <c r="AG136"/>
  <c r="AL136"/>
  <c r="AV135"/>
  <c r="AF136"/>
  <c r="Z136"/>
  <c r="AE135"/>
  <c r="AE136" s="1"/>
  <c r="AC136"/>
  <c r="W136"/>
  <c r="AP136"/>
  <c r="AH135"/>
  <c r="AH136" s="1"/>
  <c r="AA136"/>
  <c r="AQ136"/>
  <c r="AS136"/>
  <c r="AD136"/>
  <c r="AB135"/>
  <c r="AB136" s="1"/>
  <c r="T136"/>
  <c r="AT135"/>
  <c r="B137"/>
  <c r="E138"/>
  <c r="U131" i="25"/>
  <c r="Z133" i="23"/>
  <c r="F138" i="18"/>
  <c r="AS133" i="23"/>
  <c r="J138" i="18"/>
  <c r="AD137"/>
  <c r="AP131" i="25"/>
  <c r="R133" i="23"/>
  <c r="R131" i="25"/>
  <c r="X131"/>
  <c r="P133" i="23"/>
  <c r="G132" i="25"/>
  <c r="AM133" i="23"/>
  <c r="AQ133"/>
  <c r="P131" i="25"/>
  <c r="E132"/>
  <c r="L134" i="23"/>
  <c r="D137" i="18"/>
  <c r="F134" i="23"/>
  <c r="P137" i="18"/>
  <c r="L132" i="25"/>
  <c r="Q133" i="23"/>
  <c r="AR131" i="25"/>
  <c r="R134" i="23"/>
  <c r="AQ131" i="25"/>
  <c r="M138" i="18"/>
  <c r="AS131" i="25"/>
  <c r="I134" i="23"/>
  <c r="AP137" i="18"/>
  <c r="AG133" i="23"/>
  <c r="T131" i="25"/>
  <c r="M134" i="23"/>
  <c r="R132" i="25"/>
  <c r="G138" i="18"/>
  <c r="E134" i="23"/>
  <c r="T133"/>
  <c r="F132" i="25"/>
  <c r="D134" i="23"/>
  <c r="AP133"/>
  <c r="AL131" i="25"/>
  <c r="H134" i="23"/>
  <c r="AG137" i="18"/>
  <c r="T137"/>
  <c r="AL133" i="23"/>
  <c r="G134"/>
  <c r="Q131" i="25"/>
  <c r="K138" i="18"/>
  <c r="K132" i="25"/>
  <c r="U133" i="23"/>
  <c r="O138" i="18"/>
  <c r="L138"/>
  <c r="O132" i="25"/>
  <c r="D132"/>
  <c r="H132"/>
  <c r="AF137" i="18"/>
  <c r="AQ137"/>
  <c r="AC133" i="23"/>
  <c r="AC137" i="18"/>
  <c r="AG131" i="25"/>
  <c r="D131"/>
  <c r="M132"/>
  <c r="J132"/>
  <c r="D138" i="18"/>
  <c r="AR137"/>
  <c r="AS137"/>
  <c r="J134" i="23"/>
  <c r="C137"/>
  <c r="AD133"/>
  <c r="AA137" i="18"/>
  <c r="C135" i="25"/>
  <c r="Z137" i="18"/>
  <c r="AJ131" i="25"/>
  <c r="AA131"/>
  <c r="I138" i="18"/>
  <c r="AA133" i="23"/>
  <c r="X133"/>
  <c r="AI131" i="25"/>
  <c r="AU137" i="18"/>
  <c r="AL137"/>
  <c r="H138"/>
  <c r="N138"/>
  <c r="W131" i="25"/>
  <c r="O134" i="23"/>
  <c r="AM131" i="25"/>
  <c r="AF133" i="23"/>
  <c r="Q137" i="18"/>
  <c r="D133" i="23"/>
  <c r="AU133"/>
  <c r="AU131" i="25"/>
  <c r="R137" i="18"/>
  <c r="N134" i="23"/>
  <c r="R138" i="18"/>
  <c r="AF131" i="25"/>
  <c r="I132"/>
  <c r="K134" i="23"/>
  <c r="AC131" i="25"/>
  <c r="W137" i="18"/>
  <c r="AD131" i="25"/>
  <c r="AR133" i="23"/>
  <c r="W133"/>
  <c r="Z131" i="25"/>
  <c r="N132"/>
  <c r="AJ132" l="1"/>
  <c r="AS132"/>
  <c r="X132"/>
  <c r="AB131"/>
  <c r="AB132" s="1"/>
  <c r="Z132"/>
  <c r="AP132"/>
  <c r="AT131"/>
  <c r="AT132" s="1"/>
  <c r="AI132"/>
  <c r="AK131"/>
  <c r="AK132" s="1"/>
  <c r="AR132"/>
  <c r="U132"/>
  <c r="AH131"/>
  <c r="AH132" s="1"/>
  <c r="AF132"/>
  <c r="AD132"/>
  <c r="Y131"/>
  <c r="Y132" s="1"/>
  <c r="W132"/>
  <c r="AM132"/>
  <c r="V131"/>
  <c r="T132"/>
  <c r="AE131"/>
  <c r="AE132" s="1"/>
  <c r="AC132"/>
  <c r="AA132"/>
  <c r="AQ132"/>
  <c r="AG132"/>
  <c r="AN131"/>
  <c r="AN132" s="1"/>
  <c r="AL132"/>
  <c r="AV131"/>
  <c r="A136"/>
  <c r="A137" s="1"/>
  <c r="B135"/>
  <c r="AO129"/>
  <c r="AO130" s="1"/>
  <c r="AW129" s="1"/>
  <c r="V130"/>
  <c r="AR134" i="23"/>
  <c r="X134"/>
  <c r="AC134"/>
  <c r="AE133"/>
  <c r="AE134" s="1"/>
  <c r="AS134"/>
  <c r="AA134"/>
  <c r="AQ134"/>
  <c r="AG134"/>
  <c r="AL134"/>
  <c r="AN133"/>
  <c r="AN134" s="1"/>
  <c r="AV133"/>
  <c r="U134"/>
  <c r="AB133"/>
  <c r="AB134" s="1"/>
  <c r="Z134"/>
  <c r="AT133"/>
  <c r="AT134" s="1"/>
  <c r="AP134"/>
  <c r="AF134"/>
  <c r="AH133"/>
  <c r="AH134" s="1"/>
  <c r="V133"/>
  <c r="T134"/>
  <c r="AD134"/>
  <c r="Y133"/>
  <c r="Y134" s="1"/>
  <c r="W134"/>
  <c r="AM134"/>
  <c r="A138"/>
  <c r="A139" s="1"/>
  <c r="B137"/>
  <c r="AO131"/>
  <c r="AO132" s="1"/>
  <c r="AW131" s="1"/>
  <c r="V132"/>
  <c r="B139" i="18"/>
  <c r="AR138"/>
  <c r="AG138"/>
  <c r="AL138"/>
  <c r="AD138"/>
  <c r="AQ138"/>
  <c r="AS138"/>
  <c r="AC138"/>
  <c r="AV137"/>
  <c r="T138"/>
  <c r="AF138"/>
  <c r="AE137"/>
  <c r="AE138" s="1"/>
  <c r="W138"/>
  <c r="AB137"/>
  <c r="AB138" s="1"/>
  <c r="AT137"/>
  <c r="Z138"/>
  <c r="AH137"/>
  <c r="AH138" s="1"/>
  <c r="AP138"/>
  <c r="AA138"/>
  <c r="AR133" i="25"/>
  <c r="H136" i="23"/>
  <c r="F134" i="25"/>
  <c r="AR139" i="18"/>
  <c r="E140"/>
  <c r="T139"/>
  <c r="L134" i="25"/>
  <c r="AS139" i="18"/>
  <c r="AF135" i="23"/>
  <c r="AU135"/>
  <c r="AM135"/>
  <c r="AS135"/>
  <c r="P135"/>
  <c r="R140" i="18"/>
  <c r="M134" i="25"/>
  <c r="L140" i="18"/>
  <c r="F136" i="23"/>
  <c r="AQ133" i="25"/>
  <c r="F140" i="18"/>
  <c r="E134" i="25"/>
  <c r="AG133"/>
  <c r="AP139" i="18"/>
  <c r="J140"/>
  <c r="D133" i="25"/>
  <c r="N136" i="23"/>
  <c r="R133" i="25"/>
  <c r="C139" i="23"/>
  <c r="Q139" i="18"/>
  <c r="AQ139"/>
  <c r="Z139"/>
  <c r="L136" i="23"/>
  <c r="AG139" i="18"/>
  <c r="K140"/>
  <c r="Z135" i="23"/>
  <c r="D134" i="25"/>
  <c r="P133"/>
  <c r="R135" i="23"/>
  <c r="W133" i="25"/>
  <c r="U135" i="23"/>
  <c r="D140" i="18"/>
  <c r="I140"/>
  <c r="T135" i="23"/>
  <c r="M140" i="18"/>
  <c r="O140"/>
  <c r="AA139"/>
  <c r="AM133" i="25"/>
  <c r="H134"/>
  <c r="AL133"/>
  <c r="AC133"/>
  <c r="AD135" i="23"/>
  <c r="W135"/>
  <c r="R134" i="25"/>
  <c r="G136" i="23"/>
  <c r="AC135"/>
  <c r="X133" i="25"/>
  <c r="W139" i="18"/>
  <c r="N140"/>
  <c r="AA135" i="23"/>
  <c r="E136"/>
  <c r="AL139" i="18"/>
  <c r="H140"/>
  <c r="AI133" i="25"/>
  <c r="AC139" i="18"/>
  <c r="J136" i="23"/>
  <c r="O134" i="25"/>
  <c r="AQ135" i="23"/>
  <c r="P139" i="18"/>
  <c r="AD133" i="25"/>
  <c r="AD139" i="18"/>
  <c r="AS133" i="25"/>
  <c r="J134"/>
  <c r="Z133"/>
  <c r="C137"/>
  <c r="AP133"/>
  <c r="Q133"/>
  <c r="AU139" i="18"/>
  <c r="AF139"/>
  <c r="M136" i="23"/>
  <c r="AP135"/>
  <c r="AL135"/>
  <c r="AJ133" i="25"/>
  <c r="AA133"/>
  <c r="D136" i="23"/>
  <c r="AF133" i="25"/>
  <c r="R136" i="23"/>
  <c r="T133" i="25"/>
  <c r="X135" i="23"/>
  <c r="I134" i="25"/>
  <c r="K134"/>
  <c r="AR135" i="23"/>
  <c r="R139" i="18"/>
  <c r="Q135" i="23"/>
  <c r="D135"/>
  <c r="D139" i="18"/>
  <c r="AG135" i="23"/>
  <c r="K136"/>
  <c r="G134" i="25"/>
  <c r="N134"/>
  <c r="U133"/>
  <c r="G140" i="18"/>
  <c r="O136" i="23"/>
  <c r="I136"/>
  <c r="AU133" i="25"/>
  <c r="AA134" l="1"/>
  <c r="AR134"/>
  <c r="AG134"/>
  <c r="AN133"/>
  <c r="AN134" s="1"/>
  <c r="AL134"/>
  <c r="AQ134"/>
  <c r="AV133"/>
  <c r="AI134"/>
  <c r="AK133"/>
  <c r="AK134" s="1"/>
  <c r="AH133"/>
  <c r="AH134" s="1"/>
  <c r="AF134"/>
  <c r="U134"/>
  <c r="Z134"/>
  <c r="AB133"/>
  <c r="AB134" s="1"/>
  <c r="AP134"/>
  <c r="AT133"/>
  <c r="AT134" s="1"/>
  <c r="W134"/>
  <c r="Y133"/>
  <c r="Y134" s="1"/>
  <c r="T134"/>
  <c r="V133"/>
  <c r="AJ134"/>
  <c r="AD134"/>
  <c r="AM134"/>
  <c r="X134"/>
  <c r="AC134"/>
  <c r="AE133"/>
  <c r="AE134" s="1"/>
  <c r="AS134"/>
  <c r="A138"/>
  <c r="A139" s="1"/>
  <c r="B137"/>
  <c r="V132"/>
  <c r="AO131"/>
  <c r="AO132" s="1"/>
  <c r="AW131" s="1"/>
  <c r="AL136" i="23"/>
  <c r="AN135"/>
  <c r="AN136" s="1"/>
  <c r="Z136"/>
  <c r="AB135"/>
  <c r="AB136" s="1"/>
  <c r="AR136"/>
  <c r="U136"/>
  <c r="AV135"/>
  <c r="X136"/>
  <c r="AD136"/>
  <c r="AT135"/>
  <c r="AT136" s="1"/>
  <c r="AP136"/>
  <c r="Y135"/>
  <c r="Y136" s="1"/>
  <c r="W136"/>
  <c r="AM136"/>
  <c r="AF136"/>
  <c r="AH135"/>
  <c r="AH136" s="1"/>
  <c r="AG136"/>
  <c r="AA136"/>
  <c r="AQ136"/>
  <c r="T136"/>
  <c r="V135"/>
  <c r="AE135"/>
  <c r="AE136" s="1"/>
  <c r="AC136"/>
  <c r="AS136"/>
  <c r="A140"/>
  <c r="A141" s="1"/>
  <c r="B139"/>
  <c r="V134"/>
  <c r="AO133"/>
  <c r="AO134" s="1"/>
  <c r="AW133" s="1"/>
  <c r="T140" i="18"/>
  <c r="AL140"/>
  <c r="AH139"/>
  <c r="AH140" s="1"/>
  <c r="AE139"/>
  <c r="AE140" s="1"/>
  <c r="AD140"/>
  <c r="AP140"/>
  <c r="W140"/>
  <c r="AA140"/>
  <c r="AQ140"/>
  <c r="AR140"/>
  <c r="AS140"/>
  <c r="AG140"/>
  <c r="AC140"/>
  <c r="AB139"/>
  <c r="AB140" s="1"/>
  <c r="Z140"/>
  <c r="AF140"/>
  <c r="AV139"/>
  <c r="AT139"/>
  <c r="B141"/>
  <c r="Z141"/>
  <c r="N142"/>
  <c r="X137" i="23"/>
  <c r="AA141" i="18"/>
  <c r="AC137" i="23"/>
  <c r="AP141" i="18"/>
  <c r="AM135" i="25"/>
  <c r="D141" i="18"/>
  <c r="AR141"/>
  <c r="J142"/>
  <c r="M142"/>
  <c r="AF137" i="23"/>
  <c r="H142" i="18"/>
  <c r="I138" i="23"/>
  <c r="AP135" i="25"/>
  <c r="G136"/>
  <c r="R141" i="18"/>
  <c r="K136" i="25"/>
  <c r="G142" i="18"/>
  <c r="R138" i="23"/>
  <c r="AA135" i="25"/>
  <c r="T141" i="18"/>
  <c r="AP137" i="23"/>
  <c r="AS135" i="25"/>
  <c r="AI135"/>
  <c r="P141" i="18"/>
  <c r="Z135" i="25"/>
  <c r="J138" i="23"/>
  <c r="AD137"/>
  <c r="O136" i="25"/>
  <c r="F142" i="18"/>
  <c r="AR137" i="23"/>
  <c r="W141" i="18"/>
  <c r="U135" i="25"/>
  <c r="C141" i="23"/>
  <c r="AL141" i="18"/>
  <c r="P137" i="23"/>
  <c r="T137"/>
  <c r="AG141" i="18"/>
  <c r="AQ137" i="23"/>
  <c r="D138"/>
  <c r="Q135" i="25"/>
  <c r="W137" i="23"/>
  <c r="R142" i="18"/>
  <c r="Q137" i="23"/>
  <c r="X135" i="25"/>
  <c r="R136"/>
  <c r="F138" i="23"/>
  <c r="O142" i="18"/>
  <c r="AD141"/>
  <c r="C139" i="25"/>
  <c r="I136"/>
  <c r="F136"/>
  <c r="AG135"/>
  <c r="D142" i="18"/>
  <c r="R137" i="23"/>
  <c r="R135" i="25"/>
  <c r="Q141" i="18"/>
  <c r="AC135" i="25"/>
  <c r="AA137" i="23"/>
  <c r="N136" i="25"/>
  <c r="AQ135"/>
  <c r="J136"/>
  <c r="L136"/>
  <c r="M138" i="23"/>
  <c r="AG137"/>
  <c r="G138"/>
  <c r="Z137"/>
  <c r="AS137"/>
  <c r="AC141" i="18"/>
  <c r="AD135" i="25"/>
  <c r="E136"/>
  <c r="P135"/>
  <c r="H138" i="23"/>
  <c r="AU141" i="18"/>
  <c r="U137" i="23"/>
  <c r="D135" i="25"/>
  <c r="D137" i="23"/>
  <c r="AL137"/>
  <c r="AU135" i="25"/>
  <c r="M136"/>
  <c r="N138" i="23"/>
  <c r="AR135" i="25"/>
  <c r="H136"/>
  <c r="E138" i="23"/>
  <c r="O138"/>
  <c r="AL135" i="25"/>
  <c r="L138" i="23"/>
  <c r="AJ135" i="25"/>
  <c r="T135"/>
  <c r="AS141" i="18"/>
  <c r="E142"/>
  <c r="AQ141"/>
  <c r="AM137" i="23"/>
  <c r="K142" i="18"/>
  <c r="AU137" i="23"/>
  <c r="W135" i="25"/>
  <c r="I142" i="18"/>
  <c r="D136" i="25"/>
  <c r="L142" i="18"/>
  <c r="AF141"/>
  <c r="K138" i="23"/>
  <c r="AF135" i="25"/>
  <c r="AL136" l="1"/>
  <c r="AN135"/>
  <c r="AN136" s="1"/>
  <c r="AV135"/>
  <c r="T136"/>
  <c r="V135"/>
  <c r="AJ136"/>
  <c r="AE135"/>
  <c r="AE136" s="1"/>
  <c r="AC136"/>
  <c r="Z136"/>
  <c r="AB135"/>
  <c r="AB136" s="1"/>
  <c r="AP136"/>
  <c r="AT135"/>
  <c r="AT136" s="1"/>
  <c r="AK135"/>
  <c r="AK136" s="1"/>
  <c r="AI136"/>
  <c r="X136"/>
  <c r="AS136"/>
  <c r="AG136"/>
  <c r="U136"/>
  <c r="AD136"/>
  <c r="W136"/>
  <c r="Y135"/>
  <c r="Y136" s="1"/>
  <c r="AM136"/>
  <c r="AR136"/>
  <c r="AA136"/>
  <c r="AQ136"/>
  <c r="AH135"/>
  <c r="AH136" s="1"/>
  <c r="AF136"/>
  <c r="A140"/>
  <c r="A141" s="1"/>
  <c r="B139"/>
  <c r="V134"/>
  <c r="AO133"/>
  <c r="AO134" s="1"/>
  <c r="AW133" s="1"/>
  <c r="AQ138" i="23"/>
  <c r="AM138"/>
  <c r="AV137"/>
  <c r="Z138"/>
  <c r="AB137"/>
  <c r="AB138" s="1"/>
  <c r="AP138"/>
  <c r="AT137"/>
  <c r="AT138" s="1"/>
  <c r="X138"/>
  <c r="AE137"/>
  <c r="AE138" s="1"/>
  <c r="AC138"/>
  <c r="T138"/>
  <c r="V137"/>
  <c r="W138"/>
  <c r="Y137"/>
  <c r="Y138" s="1"/>
  <c r="AG138"/>
  <c r="AD138"/>
  <c r="AR138"/>
  <c r="AA138"/>
  <c r="AL138"/>
  <c r="AN137"/>
  <c r="AN138" s="1"/>
  <c r="AS138"/>
  <c r="U138"/>
  <c r="AH137"/>
  <c r="AH138" s="1"/>
  <c r="AF138"/>
  <c r="A142"/>
  <c r="A143" s="1"/>
  <c r="B141"/>
  <c r="AO135"/>
  <c r="AO136" s="1"/>
  <c r="AW135" s="1"/>
  <c r="V136"/>
  <c r="B143" i="18"/>
  <c r="AH141"/>
  <c r="AH142" s="1"/>
  <c r="AD142"/>
  <c r="AL142"/>
  <c r="W142"/>
  <c r="T142"/>
  <c r="AE141"/>
  <c r="AE142" s="1"/>
  <c r="AS142"/>
  <c r="AQ142"/>
  <c r="AF142"/>
  <c r="AR142"/>
  <c r="Z142"/>
  <c r="AC142"/>
  <c r="AT141"/>
  <c r="AB141"/>
  <c r="AB142" s="1"/>
  <c r="AG142"/>
  <c r="AV141"/>
  <c r="AP142"/>
  <c r="AA142"/>
  <c r="D140" i="23"/>
  <c r="F140"/>
  <c r="M144" i="18"/>
  <c r="AG139" i="23"/>
  <c r="D143" i="18"/>
  <c r="AD139" i="23"/>
  <c r="AP137" i="25"/>
  <c r="X137"/>
  <c r="AG137"/>
  <c r="I138"/>
  <c r="N144" i="18"/>
  <c r="E144"/>
  <c r="O144"/>
  <c r="R140" i="23"/>
  <c r="D144" i="18"/>
  <c r="AS137" i="25"/>
  <c r="AQ143" i="18"/>
  <c r="M140" i="23"/>
  <c r="C143"/>
  <c r="AR137" i="25"/>
  <c r="AP143" i="18"/>
  <c r="C141" i="25"/>
  <c r="AA143" i="18"/>
  <c r="D138" i="25"/>
  <c r="AR139" i="23"/>
  <c r="AQ139"/>
  <c r="R138" i="25"/>
  <c r="AR143" i="18"/>
  <c r="AJ137" i="25"/>
  <c r="Q137"/>
  <c r="G138"/>
  <c r="Q139" i="23"/>
  <c r="E138" i="25"/>
  <c r="J140" i="23"/>
  <c r="I144" i="18"/>
  <c r="U139" i="23"/>
  <c r="O140"/>
  <c r="AM137" i="25"/>
  <c r="AQ137"/>
  <c r="AI137"/>
  <c r="J144" i="18"/>
  <c r="AC139" i="23"/>
  <c r="AF139"/>
  <c r="AC137" i="25"/>
  <c r="T143" i="18"/>
  <c r="N140" i="23"/>
  <c r="R144" i="18"/>
  <c r="T137" i="25"/>
  <c r="Z139" i="23"/>
  <c r="AM139"/>
  <c r="R143" i="18"/>
  <c r="G140" i="23"/>
  <c r="W139"/>
  <c r="G144" i="18"/>
  <c r="H138" i="25"/>
  <c r="Q143" i="18"/>
  <c r="M138" i="25"/>
  <c r="AD143" i="18"/>
  <c r="K140" i="23"/>
  <c r="AG143" i="18"/>
  <c r="L144"/>
  <c r="AU143"/>
  <c r="AA137" i="25"/>
  <c r="H140" i="23"/>
  <c r="E140"/>
  <c r="I140"/>
  <c r="AL143" i="18"/>
  <c r="AU137" i="25"/>
  <c r="W137"/>
  <c r="AF143" i="18"/>
  <c r="K138" i="25"/>
  <c r="P143" i="18"/>
  <c r="AS143"/>
  <c r="O138" i="25"/>
  <c r="AL139" i="23"/>
  <c r="AD137" i="25"/>
  <c r="N138"/>
  <c r="F138"/>
  <c r="AS139" i="23"/>
  <c r="P139"/>
  <c r="D139"/>
  <c r="K144" i="18"/>
  <c r="F144"/>
  <c r="X139" i="23"/>
  <c r="P137" i="25"/>
  <c r="AF137"/>
  <c r="R139" i="23"/>
  <c r="L138" i="25"/>
  <c r="AC143" i="18"/>
  <c r="U137" i="25"/>
  <c r="T139" i="23"/>
  <c r="L140"/>
  <c r="Z143" i="18"/>
  <c r="R137" i="25"/>
  <c r="H144" i="18"/>
  <c r="AA139" i="23"/>
  <c r="AU139"/>
  <c r="D137" i="25"/>
  <c r="Z137"/>
  <c r="AP139" i="23"/>
  <c r="W143" i="18"/>
  <c r="AL137" i="25"/>
  <c r="J138"/>
  <c r="AQ138" l="1"/>
  <c r="AM138"/>
  <c r="AF138"/>
  <c r="AH137"/>
  <c r="AH138" s="1"/>
  <c r="U138"/>
  <c r="AB137"/>
  <c r="AB138" s="1"/>
  <c r="Z138"/>
  <c r="AP138"/>
  <c r="AT137"/>
  <c r="AT138" s="1"/>
  <c r="V137"/>
  <c r="T138"/>
  <c r="AJ138"/>
  <c r="AD138"/>
  <c r="X138"/>
  <c r="AE137"/>
  <c r="AE138" s="1"/>
  <c r="AC138"/>
  <c r="AS138"/>
  <c r="AA138"/>
  <c r="AV137"/>
  <c r="AI138"/>
  <c r="AK137"/>
  <c r="AK138" s="1"/>
  <c r="Y137"/>
  <c r="Y138" s="1"/>
  <c r="W138"/>
  <c r="AR138"/>
  <c r="AG138"/>
  <c r="AN137"/>
  <c r="AN138" s="1"/>
  <c r="AL138"/>
  <c r="A142"/>
  <c r="A143" s="1"/>
  <c r="B141"/>
  <c r="V136"/>
  <c r="AO135"/>
  <c r="AO136" s="1"/>
  <c r="AW135" s="1"/>
  <c r="AQ140" i="23"/>
  <c r="AB139"/>
  <c r="AB140" s="1"/>
  <c r="Z140"/>
  <c r="AP140"/>
  <c r="AT139"/>
  <c r="AT140" s="1"/>
  <c r="V139"/>
  <c r="T140"/>
  <c r="AD140"/>
  <c r="W140"/>
  <c r="Y139"/>
  <c r="Y140" s="1"/>
  <c r="U140"/>
  <c r="AM140"/>
  <c r="X140"/>
  <c r="AE139"/>
  <c r="AE140" s="1"/>
  <c r="AC140"/>
  <c r="AS140"/>
  <c r="AV139"/>
  <c r="AF140"/>
  <c r="AH139"/>
  <c r="AH140" s="1"/>
  <c r="AA140"/>
  <c r="AR140"/>
  <c r="AG140"/>
  <c r="AN139"/>
  <c r="AN140" s="1"/>
  <c r="AL140"/>
  <c r="A144"/>
  <c r="A145" s="1"/>
  <c r="B143"/>
  <c r="AO137"/>
  <c r="AO138" s="1"/>
  <c r="AW137" s="1"/>
  <c r="V138"/>
  <c r="AF144" i="18"/>
  <c r="AR144"/>
  <c r="AV143"/>
  <c r="W144"/>
  <c r="AE143"/>
  <c r="AE144" s="1"/>
  <c r="AD144"/>
  <c r="AL144"/>
  <c r="AP144"/>
  <c r="AH143"/>
  <c r="AH144" s="1"/>
  <c r="AG144"/>
  <c r="AA144"/>
  <c r="T144"/>
  <c r="Z144"/>
  <c r="AQ144"/>
  <c r="AT143"/>
  <c r="AC144"/>
  <c r="AS144"/>
  <c r="AB143"/>
  <c r="AB144" s="1"/>
  <c r="B145"/>
  <c r="Q145"/>
  <c r="M146"/>
  <c r="AM141" i="23"/>
  <c r="X141"/>
  <c r="X139" i="25"/>
  <c r="AL145" i="18"/>
  <c r="O140" i="25"/>
  <c r="C143"/>
  <c r="D139"/>
  <c r="AR145" i="18"/>
  <c r="I142" i="23"/>
  <c r="AU141"/>
  <c r="R141"/>
  <c r="L146" i="18"/>
  <c r="L140" i="25"/>
  <c r="AG139"/>
  <c r="AF141" i="23"/>
  <c r="AF145" i="18"/>
  <c r="N142" i="23"/>
  <c r="D141"/>
  <c r="L142"/>
  <c r="AQ139" i="25"/>
  <c r="AP145" i="18"/>
  <c r="T139" i="25"/>
  <c r="AC145" i="18"/>
  <c r="D142" i="23"/>
  <c r="AA145" i="18"/>
  <c r="F146"/>
  <c r="G146"/>
  <c r="D140" i="25"/>
  <c r="W139"/>
  <c r="T141" i="23"/>
  <c r="U141"/>
  <c r="G142"/>
  <c r="W145" i="18"/>
  <c r="AQ141" i="23"/>
  <c r="AL141"/>
  <c r="AF139" i="25"/>
  <c r="O146" i="18"/>
  <c r="AS145"/>
  <c r="Q141" i="23"/>
  <c r="I140" i="25"/>
  <c r="AA139"/>
  <c r="R140"/>
  <c r="H142" i="23"/>
  <c r="R139" i="25"/>
  <c r="P139"/>
  <c r="U139"/>
  <c r="K146" i="18"/>
  <c r="K140" i="25"/>
  <c r="Q139"/>
  <c r="Z139"/>
  <c r="AA141" i="23"/>
  <c r="Z141"/>
  <c r="AR139" i="25"/>
  <c r="R145" i="18"/>
  <c r="AJ139" i="25"/>
  <c r="D145" i="18"/>
  <c r="AC139" i="25"/>
  <c r="AI139"/>
  <c r="AG145" i="18"/>
  <c r="AD141" i="23"/>
  <c r="AL139" i="25"/>
  <c r="AU145" i="18"/>
  <c r="J140" i="25"/>
  <c r="AP139"/>
  <c r="AU139"/>
  <c r="M142" i="23"/>
  <c r="AD145" i="18"/>
  <c r="Z145"/>
  <c r="E140" i="25"/>
  <c r="AP141" i="23"/>
  <c r="P141"/>
  <c r="AR141"/>
  <c r="AG141"/>
  <c r="D146" i="18"/>
  <c r="E142" i="23"/>
  <c r="R146" i="18"/>
  <c r="AS139" i="25"/>
  <c r="W141" i="23"/>
  <c r="N146" i="18"/>
  <c r="AD139" i="25"/>
  <c r="J146" i="18"/>
  <c r="H140" i="25"/>
  <c r="AS141" i="23"/>
  <c r="C145"/>
  <c r="AC141"/>
  <c r="K142"/>
  <c r="M140" i="25"/>
  <c r="N140"/>
  <c r="F142" i="23"/>
  <c r="AQ145" i="18"/>
  <c r="AM139" i="25"/>
  <c r="I146" i="18"/>
  <c r="J142" i="23"/>
  <c r="R142"/>
  <c r="T145" i="18"/>
  <c r="G140" i="25"/>
  <c r="P145" i="18"/>
  <c r="H146"/>
  <c r="E146"/>
  <c r="O142" i="23"/>
  <c r="F140" i="25"/>
  <c r="AG140" l="1"/>
  <c r="U140"/>
  <c r="Z140"/>
  <c r="AB139"/>
  <c r="AB140" s="1"/>
  <c r="AP140"/>
  <c r="AT139"/>
  <c r="AT140" s="1"/>
  <c r="AI140"/>
  <c r="AK139"/>
  <c r="AK140" s="1"/>
  <c r="X140"/>
  <c r="AE139"/>
  <c r="AE140" s="1"/>
  <c r="AC140"/>
  <c r="AD140"/>
  <c r="Y139"/>
  <c r="Y140" s="1"/>
  <c r="W140"/>
  <c r="AM140"/>
  <c r="AR140"/>
  <c r="AS140"/>
  <c r="AA140"/>
  <c r="AQ140"/>
  <c r="AH139"/>
  <c r="AH140" s="1"/>
  <c r="AF140"/>
  <c r="AL140"/>
  <c r="AN139"/>
  <c r="AN140" s="1"/>
  <c r="AV139"/>
  <c r="V139"/>
  <c r="T140"/>
  <c r="AJ140"/>
  <c r="A144"/>
  <c r="A145" s="1"/>
  <c r="B143"/>
  <c r="V138"/>
  <c r="AO137"/>
  <c r="AO138" s="1"/>
  <c r="AW137" s="1"/>
  <c r="X142" i="23"/>
  <c r="AS142"/>
  <c r="AG142"/>
  <c r="U142"/>
  <c r="AD142"/>
  <c r="W142"/>
  <c r="Y141"/>
  <c r="Y142" s="1"/>
  <c r="AM142"/>
  <c r="AR142"/>
  <c r="AP142"/>
  <c r="AT141"/>
  <c r="AT142" s="1"/>
  <c r="AA142"/>
  <c r="AQ142"/>
  <c r="AH141"/>
  <c r="AH142" s="1"/>
  <c r="AF142"/>
  <c r="AE141"/>
  <c r="AE142" s="1"/>
  <c r="AC142"/>
  <c r="Z142"/>
  <c r="AB141"/>
  <c r="AB142" s="1"/>
  <c r="AN141"/>
  <c r="AN142" s="1"/>
  <c r="AL142"/>
  <c r="AV141"/>
  <c r="V141"/>
  <c r="T142"/>
  <c r="A146"/>
  <c r="A147" s="1"/>
  <c r="B145"/>
  <c r="V140"/>
  <c r="AO139"/>
  <c r="AO140" s="1"/>
  <c r="AW139" s="1"/>
  <c r="Z146" i="18"/>
  <c r="AG146"/>
  <c r="AC146"/>
  <c r="AA146"/>
  <c r="AH145"/>
  <c r="AH146" s="1"/>
  <c r="AL146"/>
  <c r="AT145"/>
  <c r="W146"/>
  <c r="T146"/>
  <c r="AS146"/>
  <c r="AP146"/>
  <c r="AQ146"/>
  <c r="AE145"/>
  <c r="AE146" s="1"/>
  <c r="AF146"/>
  <c r="AR146"/>
  <c r="AD146"/>
  <c r="AV145"/>
  <c r="AB145"/>
  <c r="AB146" s="1"/>
  <c r="B147"/>
  <c r="AQ141" i="25"/>
  <c r="D148" i="18"/>
  <c r="I148"/>
  <c r="K148"/>
  <c r="AM143" i="23"/>
  <c r="N144"/>
  <c r="R144"/>
  <c r="P143"/>
  <c r="AC143"/>
  <c r="W141" i="25"/>
  <c r="AU141"/>
  <c r="J144" i="23"/>
  <c r="M148" i="18"/>
  <c r="AU143" i="23"/>
  <c r="M144"/>
  <c r="AS143"/>
  <c r="F148" i="18"/>
  <c r="AG147"/>
  <c r="AD147"/>
  <c r="T143" i="23"/>
  <c r="X141" i="25"/>
  <c r="H148" i="18"/>
  <c r="G148"/>
  <c r="O142" i="25"/>
  <c r="L144" i="23"/>
  <c r="I142" i="25"/>
  <c r="T141"/>
  <c r="W147" i="18"/>
  <c r="AI141" i="25"/>
  <c r="F142"/>
  <c r="K144" i="23"/>
  <c r="P141" i="25"/>
  <c r="N148" i="18"/>
  <c r="Q143" i="23"/>
  <c r="G144"/>
  <c r="R147" i="18"/>
  <c r="AP141" i="25"/>
  <c r="AP147" i="18"/>
  <c r="T147"/>
  <c r="O144" i="23"/>
  <c r="F144"/>
  <c r="I144"/>
  <c r="AC147" i="18"/>
  <c r="M142" i="25"/>
  <c r="AA143" i="23"/>
  <c r="AL147" i="18"/>
  <c r="Z147"/>
  <c r="Z143" i="23"/>
  <c r="E144"/>
  <c r="U141" i="25"/>
  <c r="D144" i="23"/>
  <c r="AF141" i="25"/>
  <c r="AR143" i="23"/>
  <c r="AA141" i="25"/>
  <c r="AG141"/>
  <c r="AP143" i="23"/>
  <c r="AQ147" i="18"/>
  <c r="AS147"/>
  <c r="J148"/>
  <c r="E142" i="25"/>
  <c r="AR141"/>
  <c r="AD141"/>
  <c r="AM141"/>
  <c r="AF143" i="23"/>
  <c r="N142" i="25"/>
  <c r="AL143" i="23"/>
  <c r="X143"/>
  <c r="AG143"/>
  <c r="R148" i="18"/>
  <c r="AC141" i="25"/>
  <c r="L142"/>
  <c r="D142"/>
  <c r="AD143" i="23"/>
  <c r="D141" i="25"/>
  <c r="AA147" i="18"/>
  <c r="Q141" i="25"/>
  <c r="P147" i="18"/>
  <c r="D147"/>
  <c r="AR147"/>
  <c r="L148"/>
  <c r="Q147"/>
  <c r="D143" i="23"/>
  <c r="AS141" i="25"/>
  <c r="R143" i="23"/>
  <c r="J142" i="25"/>
  <c r="AJ141"/>
  <c r="AL141"/>
  <c r="H142"/>
  <c r="C147" i="23"/>
  <c r="O148" i="18"/>
  <c r="C145" i="25"/>
  <c r="U143" i="23"/>
  <c r="G142" i="25"/>
  <c r="W143" i="23"/>
  <c r="AU147" i="18"/>
  <c r="AQ143" i="23"/>
  <c r="E148" i="18"/>
  <c r="Z141" i="25"/>
  <c r="K142"/>
  <c r="R142"/>
  <c r="R141"/>
  <c r="H144" i="23"/>
  <c r="AF147" i="18"/>
  <c r="AK141" i="25" l="1"/>
  <c r="AK142" s="1"/>
  <c r="AI142"/>
  <c r="Y141"/>
  <c r="Y142" s="1"/>
  <c r="W142"/>
  <c r="AR142"/>
  <c r="AG142"/>
  <c r="AN141"/>
  <c r="AN142" s="1"/>
  <c r="AL142"/>
  <c r="AM142"/>
  <c r="AA142"/>
  <c r="AH141"/>
  <c r="AH142" s="1"/>
  <c r="AF142"/>
  <c r="U142"/>
  <c r="Z142"/>
  <c r="AB141"/>
  <c r="AB142" s="1"/>
  <c r="AP142"/>
  <c r="AT141"/>
  <c r="AT142" s="1"/>
  <c r="AQ142"/>
  <c r="T142"/>
  <c r="V141"/>
  <c r="AJ142"/>
  <c r="AD142"/>
  <c r="AV141"/>
  <c r="X142"/>
  <c r="AC142"/>
  <c r="AE141"/>
  <c r="AE142" s="1"/>
  <c r="AS142"/>
  <c r="B145"/>
  <c r="A146"/>
  <c r="A147" s="1"/>
  <c r="AO139"/>
  <c r="AO140" s="1"/>
  <c r="AW139" s="1"/>
  <c r="V140"/>
  <c r="AR144" i="23"/>
  <c r="AS144"/>
  <c r="Y143"/>
  <c r="Y144" s="1"/>
  <c r="W144"/>
  <c r="AF144"/>
  <c r="AH143"/>
  <c r="AH144" s="1"/>
  <c r="AG144"/>
  <c r="AN143"/>
  <c r="AN144" s="1"/>
  <c r="AL144"/>
  <c r="AE143"/>
  <c r="AE144" s="1"/>
  <c r="AC144"/>
  <c r="AA144"/>
  <c r="AM144"/>
  <c r="V143"/>
  <c r="T144"/>
  <c r="U144"/>
  <c r="Z144"/>
  <c r="AB143"/>
  <c r="AB144" s="1"/>
  <c r="AT143"/>
  <c r="AT144" s="1"/>
  <c r="AP144"/>
  <c r="AQ144"/>
  <c r="AV143"/>
  <c r="X144"/>
  <c r="AD144"/>
  <c r="A148"/>
  <c r="A149" s="1"/>
  <c r="B147"/>
  <c r="AO141"/>
  <c r="AO142" s="1"/>
  <c r="AW141" s="1"/>
  <c r="V142"/>
  <c r="B149" i="18"/>
  <c r="AF148"/>
  <c r="AL148"/>
  <c r="AQ148"/>
  <c r="W148"/>
  <c r="AH147"/>
  <c r="AH148" s="1"/>
  <c r="AR148"/>
  <c r="AA148"/>
  <c r="AC148"/>
  <c r="AD148"/>
  <c r="Z148"/>
  <c r="AT147"/>
  <c r="AG148"/>
  <c r="AS148"/>
  <c r="T148"/>
  <c r="AP148"/>
  <c r="AV147"/>
  <c r="AB147"/>
  <c r="AB148" s="1"/>
  <c r="AE147"/>
  <c r="AE148" s="1"/>
  <c r="AQ149"/>
  <c r="AP145" i="23"/>
  <c r="R144" i="25"/>
  <c r="N144"/>
  <c r="M144"/>
  <c r="AQ143"/>
  <c r="W143"/>
  <c r="AC149" i="18"/>
  <c r="P149"/>
  <c r="O144" i="25"/>
  <c r="D143"/>
  <c r="R149" i="18"/>
  <c r="AR143" i="25"/>
  <c r="AM143"/>
  <c r="M146" i="23"/>
  <c r="N146"/>
  <c r="P145"/>
  <c r="AF149" i="18"/>
  <c r="D150"/>
  <c r="AG145" i="23"/>
  <c r="L144" i="25"/>
  <c r="P143"/>
  <c r="D149" i="18"/>
  <c r="Z145" i="23"/>
  <c r="W149" i="18"/>
  <c r="AI143" i="25"/>
  <c r="D144"/>
  <c r="AL143"/>
  <c r="AG143"/>
  <c r="H150" i="18"/>
  <c r="Q149"/>
  <c r="R150"/>
  <c r="G150"/>
  <c r="T143" i="25"/>
  <c r="AD149" i="18"/>
  <c r="R145" i="23"/>
  <c r="AQ145"/>
  <c r="T145"/>
  <c r="Z149" i="18"/>
  <c r="G144" i="25"/>
  <c r="AA149" i="18"/>
  <c r="E144" i="25"/>
  <c r="J146" i="23"/>
  <c r="AJ143" i="25"/>
  <c r="AL145" i="23"/>
  <c r="AS143" i="25"/>
  <c r="J150" i="18"/>
  <c r="Q145" i="23"/>
  <c r="AR149" i="18"/>
  <c r="D146" i="23"/>
  <c r="AM145"/>
  <c r="R143" i="25"/>
  <c r="AF145" i="23"/>
  <c r="AG149" i="18"/>
  <c r="AU149"/>
  <c r="AF143" i="25"/>
  <c r="K146" i="23"/>
  <c r="I150" i="18"/>
  <c r="R146" i="23"/>
  <c r="AU143" i="25"/>
  <c r="X145" i="23"/>
  <c r="AD145"/>
  <c r="K144" i="25"/>
  <c r="O150" i="18"/>
  <c r="F144" i="25"/>
  <c r="E146" i="23"/>
  <c r="AL149" i="18"/>
  <c r="O146" i="23"/>
  <c r="K150" i="18"/>
  <c r="T149"/>
  <c r="AU145" i="23"/>
  <c r="F150" i="18"/>
  <c r="W145" i="23"/>
  <c r="C149"/>
  <c r="N150" i="18"/>
  <c r="F146" i="23"/>
  <c r="Z143" i="25"/>
  <c r="I146" i="23"/>
  <c r="J144" i="25"/>
  <c r="L146" i="23"/>
  <c r="AC145"/>
  <c r="C147" i="25"/>
  <c r="X143"/>
  <c r="AA145" i="23"/>
  <c r="I144" i="25"/>
  <c r="E150" i="18"/>
  <c r="AS145" i="23"/>
  <c r="U145"/>
  <c r="M150" i="18"/>
  <c r="L150"/>
  <c r="AS149"/>
  <c r="AA143" i="25"/>
  <c r="AP149" i="18"/>
  <c r="H144" i="25"/>
  <c r="G146" i="23"/>
  <c r="AD143" i="25"/>
  <c r="H146" i="23"/>
  <c r="Q143" i="25"/>
  <c r="U143"/>
  <c r="AR145" i="23"/>
  <c r="AP143" i="25"/>
  <c r="D145" i="23"/>
  <c r="AC143" i="25"/>
  <c r="AG144" l="1"/>
  <c r="AS144"/>
  <c r="AL144"/>
  <c r="AN143"/>
  <c r="AN144" s="1"/>
  <c r="AV143"/>
  <c r="T144"/>
  <c r="V143"/>
  <c r="AJ144"/>
  <c r="U144"/>
  <c r="Z144"/>
  <c r="AB143"/>
  <c r="AB144" s="1"/>
  <c r="AP144"/>
  <c r="AT143"/>
  <c r="AT144" s="1"/>
  <c r="AK143"/>
  <c r="AK144" s="1"/>
  <c r="AI144"/>
  <c r="X144"/>
  <c r="AD144"/>
  <c r="Y143"/>
  <c r="Y144" s="1"/>
  <c r="W144"/>
  <c r="AM144"/>
  <c r="AR144"/>
  <c r="AC144"/>
  <c r="AE143"/>
  <c r="AE144" s="1"/>
  <c r="AA144"/>
  <c r="AQ144"/>
  <c r="AH143"/>
  <c r="AH144" s="1"/>
  <c r="AF144"/>
  <c r="V142"/>
  <c r="AO141"/>
  <c r="AO142" s="1"/>
  <c r="AW141" s="1"/>
  <c r="A148"/>
  <c r="A149" s="1"/>
  <c r="B147"/>
  <c r="AP146" i="23"/>
  <c r="AT145"/>
  <c r="AT146" s="1"/>
  <c r="X146"/>
  <c r="AE145"/>
  <c r="AE146" s="1"/>
  <c r="AC146"/>
  <c r="AD146"/>
  <c r="W146"/>
  <c r="Y145"/>
  <c r="Y146" s="1"/>
  <c r="AM146"/>
  <c r="AR146"/>
  <c r="U146"/>
  <c r="Z146"/>
  <c r="AB145"/>
  <c r="AB146" s="1"/>
  <c r="AS146"/>
  <c r="AG146"/>
  <c r="AA146"/>
  <c r="AQ146"/>
  <c r="AH145"/>
  <c r="AH146" s="1"/>
  <c r="AF146"/>
  <c r="AL146"/>
  <c r="AN145"/>
  <c r="AN146" s="1"/>
  <c r="AV145"/>
  <c r="V145"/>
  <c r="T146"/>
  <c r="AO143"/>
  <c r="AO144" s="1"/>
  <c r="AW143" s="1"/>
  <c r="V144"/>
  <c r="A150"/>
  <c r="A151" s="1"/>
  <c r="B149"/>
  <c r="AR150" i="18"/>
  <c r="AG150"/>
  <c r="AE149"/>
  <c r="AE150" s="1"/>
  <c r="AT149"/>
  <c r="AD150"/>
  <c r="AL150"/>
  <c r="AC150"/>
  <c r="AQ150"/>
  <c r="W150"/>
  <c r="AH149"/>
  <c r="AH150" s="1"/>
  <c r="AS150"/>
  <c r="Z150"/>
  <c r="AF150"/>
  <c r="T150"/>
  <c r="AP150"/>
  <c r="AB149"/>
  <c r="AB150" s="1"/>
  <c r="AV149"/>
  <c r="AA150"/>
  <c r="B151"/>
  <c r="AG145" i="25"/>
  <c r="Z147" i="23"/>
  <c r="D152" i="18"/>
  <c r="AA151"/>
  <c r="K146" i="25"/>
  <c r="AS151" i="18"/>
  <c r="D151"/>
  <c r="W147" i="23"/>
  <c r="N148"/>
  <c r="E146" i="25"/>
  <c r="K152" i="18"/>
  <c r="C151" i="23"/>
  <c r="AG147"/>
  <c r="X145" i="25"/>
  <c r="L152" i="18"/>
  <c r="AD151"/>
  <c r="U145" i="25"/>
  <c r="Q151" i="18"/>
  <c r="R152"/>
  <c r="H148" i="23"/>
  <c r="G146" i="25"/>
  <c r="N152" i="18"/>
  <c r="U147" i="23"/>
  <c r="M148"/>
  <c r="W151" i="18"/>
  <c r="AQ151"/>
  <c r="I146" i="25"/>
  <c r="F146"/>
  <c r="T145"/>
  <c r="D145"/>
  <c r="F148" i="23"/>
  <c r="AC145" i="25"/>
  <c r="D148" i="23"/>
  <c r="AC151" i="18"/>
  <c r="AG151"/>
  <c r="P147" i="23"/>
  <c r="Q145" i="25"/>
  <c r="AP151" i="18"/>
  <c r="AR145" i="25"/>
  <c r="R147" i="23"/>
  <c r="AR147"/>
  <c r="H146" i="25"/>
  <c r="O152" i="18"/>
  <c r="N146" i="25"/>
  <c r="F152" i="18"/>
  <c r="AP147" i="23"/>
  <c r="Q147"/>
  <c r="L146" i="25"/>
  <c r="AM145"/>
  <c r="P151" i="18"/>
  <c r="D147" i="23"/>
  <c r="T151" i="18"/>
  <c r="E148" i="23"/>
  <c r="Z151" i="18"/>
  <c r="AL145" i="25"/>
  <c r="AU147" i="23"/>
  <c r="AS145" i="25"/>
  <c r="C149"/>
  <c r="X147" i="23"/>
  <c r="M146" i="25"/>
  <c r="AL147" i="23"/>
  <c r="J146" i="25"/>
  <c r="R148" i="23"/>
  <c r="AA145" i="25"/>
  <c r="W145"/>
  <c r="J152" i="18"/>
  <c r="AJ145" i="25"/>
  <c r="R146"/>
  <c r="AP145"/>
  <c r="J148" i="23"/>
  <c r="AD145" i="25"/>
  <c r="E152" i="18"/>
  <c r="AU145" i="25"/>
  <c r="AF145"/>
  <c r="AF151" i="18"/>
  <c r="AI145" i="25"/>
  <c r="L148" i="23"/>
  <c r="O148"/>
  <c r="AS147"/>
  <c r="AU151" i="18"/>
  <c r="G152"/>
  <c r="R145" i="25"/>
  <c r="AL151" i="18"/>
  <c r="AQ145" i="25"/>
  <c r="H152" i="18"/>
  <c r="AA147" i="23"/>
  <c r="I148"/>
  <c r="AF147"/>
  <c r="AQ147"/>
  <c r="D146" i="25"/>
  <c r="AD147" i="23"/>
  <c r="AR151" i="18"/>
  <c r="G148" i="23"/>
  <c r="K148"/>
  <c r="T147"/>
  <c r="I152" i="18"/>
  <c r="M152"/>
  <c r="AM147" i="23"/>
  <c r="P145" i="25"/>
  <c r="R151" i="18"/>
  <c r="Z145" i="25"/>
  <c r="AC147" i="23"/>
  <c r="O146" i="25"/>
  <c r="AA146" l="1"/>
  <c r="AV145"/>
  <c r="X146"/>
  <c r="AG146"/>
  <c r="AD146"/>
  <c r="W146"/>
  <c r="Y145"/>
  <c r="Y146" s="1"/>
  <c r="AQ146"/>
  <c r="AR146"/>
  <c r="U146"/>
  <c r="AI146"/>
  <c r="AK145"/>
  <c r="AK146" s="1"/>
  <c r="AM146"/>
  <c r="AH145"/>
  <c r="AH146" s="1"/>
  <c r="AF146"/>
  <c r="AL146"/>
  <c r="AN145"/>
  <c r="AN146" s="1"/>
  <c r="V145"/>
  <c r="T146"/>
  <c r="AJ146"/>
  <c r="AE145"/>
  <c r="AE146" s="1"/>
  <c r="AC146"/>
  <c r="AS146"/>
  <c r="Z146"/>
  <c r="AB145"/>
  <c r="AB146" s="1"/>
  <c r="AT145"/>
  <c r="AT146" s="1"/>
  <c r="AP146"/>
  <c r="AO143"/>
  <c r="AO144" s="1"/>
  <c r="AW143" s="1"/>
  <c r="V144"/>
  <c r="A150"/>
  <c r="A151" s="1"/>
  <c r="B149"/>
  <c r="AA148" i="23"/>
  <c r="W148"/>
  <c r="Y147"/>
  <c r="Y148" s="1"/>
  <c r="AQ148"/>
  <c r="AV147"/>
  <c r="AH147"/>
  <c r="AH148" s="1"/>
  <c r="AF148"/>
  <c r="U148"/>
  <c r="Z148"/>
  <c r="AB147"/>
  <c r="AB148" s="1"/>
  <c r="AP148"/>
  <c r="AT147"/>
  <c r="AT148" s="1"/>
  <c r="AG148"/>
  <c r="AN147"/>
  <c r="AN148" s="1"/>
  <c r="AL148"/>
  <c r="T148"/>
  <c r="V147"/>
  <c r="AD148"/>
  <c r="AR148"/>
  <c r="AM148"/>
  <c r="X148"/>
  <c r="AE147"/>
  <c r="AE148" s="1"/>
  <c r="AC148"/>
  <c r="AS148"/>
  <c r="A152"/>
  <c r="A153" s="1"/>
  <c r="B151"/>
  <c r="V146"/>
  <c r="AO145"/>
  <c r="AO146" s="1"/>
  <c r="AW145" s="1"/>
  <c r="AF152" i="18"/>
  <c r="AP152"/>
  <c r="AC152"/>
  <c r="AD152"/>
  <c r="Z152"/>
  <c r="W152"/>
  <c r="AS152"/>
  <c r="AV151"/>
  <c r="AQ152"/>
  <c r="AR152"/>
  <c r="AA152"/>
  <c r="AG152"/>
  <c r="T152"/>
  <c r="AL152"/>
  <c r="AB151"/>
  <c r="AB152" s="1"/>
  <c r="AE151"/>
  <c r="AE152" s="1"/>
  <c r="AT151"/>
  <c r="AH151"/>
  <c r="AH152" s="1"/>
  <c r="B153"/>
  <c r="W149" i="23"/>
  <c r="G154" i="18"/>
  <c r="D149" i="23"/>
  <c r="AU149"/>
  <c r="D150"/>
  <c r="H154" i="18"/>
  <c r="W153"/>
  <c r="T147" i="25"/>
  <c r="T149" i="23"/>
  <c r="AS149"/>
  <c r="AQ149"/>
  <c r="M154" i="18"/>
  <c r="F148" i="25"/>
  <c r="K148"/>
  <c r="N150" i="23"/>
  <c r="AJ147" i="25"/>
  <c r="D154" i="18"/>
  <c r="Q149" i="23"/>
  <c r="M150"/>
  <c r="AF153" i="18"/>
  <c r="J148" i="25"/>
  <c r="AG149" i="23"/>
  <c r="AC147" i="25"/>
  <c r="Q153" i="18"/>
  <c r="D147" i="25"/>
  <c r="R147"/>
  <c r="AQ153" i="18"/>
  <c r="AP149" i="23"/>
  <c r="F154" i="18"/>
  <c r="AP153"/>
  <c r="AD147" i="25"/>
  <c r="H148"/>
  <c r="M148"/>
  <c r="AL149" i="23"/>
  <c r="X147" i="25"/>
  <c r="AA149" i="23"/>
  <c r="G150"/>
  <c r="C151" i="25"/>
  <c r="N154" i="18"/>
  <c r="F150" i="23"/>
  <c r="AF149"/>
  <c r="O154" i="18"/>
  <c r="J150" i="23"/>
  <c r="E154" i="18"/>
  <c r="AP147" i="25"/>
  <c r="E150" i="23"/>
  <c r="AR147" i="25"/>
  <c r="AC153" i="18"/>
  <c r="I150" i="23"/>
  <c r="L150"/>
  <c r="AL147" i="25"/>
  <c r="U147"/>
  <c r="X149" i="23"/>
  <c r="D148" i="25"/>
  <c r="P153" i="18"/>
  <c r="AS147" i="25"/>
  <c r="AR153" i="18"/>
  <c r="AU153"/>
  <c r="AC149" i="23"/>
  <c r="Z153" i="18"/>
  <c r="R149" i="23"/>
  <c r="AA147" i="25"/>
  <c r="O150" i="23"/>
  <c r="AL153" i="18"/>
  <c r="H150" i="23"/>
  <c r="AD153" i="18"/>
  <c r="L148" i="25"/>
  <c r="P147"/>
  <c r="L154" i="18"/>
  <c r="N148" i="25"/>
  <c r="J154" i="18"/>
  <c r="Q147" i="25"/>
  <c r="AR149" i="23"/>
  <c r="Z147" i="25"/>
  <c r="G148"/>
  <c r="K150" i="23"/>
  <c r="AQ147" i="25"/>
  <c r="R150" i="23"/>
  <c r="AA153" i="18"/>
  <c r="I154"/>
  <c r="AD149" i="23"/>
  <c r="K154" i="18"/>
  <c r="T153"/>
  <c r="C153" i="23"/>
  <c r="W147" i="25"/>
  <c r="E148"/>
  <c r="AM147"/>
  <c r="D153" i="18"/>
  <c r="I148" i="25"/>
  <c r="R153" i="18"/>
  <c r="AI147" i="25"/>
  <c r="P149" i="23"/>
  <c r="AS153" i="18"/>
  <c r="R148" i="25"/>
  <c r="AM149" i="23"/>
  <c r="Z149"/>
  <c r="R154" i="18"/>
  <c r="U149" i="23"/>
  <c r="AG153" i="18"/>
  <c r="AF147" i="25"/>
  <c r="O148"/>
  <c r="AG147"/>
  <c r="AU147"/>
  <c r="AJ148" l="1"/>
  <c r="AC148"/>
  <c r="AE147"/>
  <c r="AE148" s="1"/>
  <c r="AS148"/>
  <c r="AD148"/>
  <c r="W148"/>
  <c r="Y147"/>
  <c r="Y148" s="1"/>
  <c r="AM148"/>
  <c r="AR148"/>
  <c r="AF148"/>
  <c r="AH147"/>
  <c r="AH148" s="1"/>
  <c r="AG148"/>
  <c r="AA148"/>
  <c r="AQ148"/>
  <c r="X148"/>
  <c r="Z148"/>
  <c r="AB147"/>
  <c r="AB148" s="1"/>
  <c r="U148"/>
  <c r="AN147"/>
  <c r="AN148" s="1"/>
  <c r="AL148"/>
  <c r="AV147"/>
  <c r="T148"/>
  <c r="V147"/>
  <c r="AP148"/>
  <c r="AT147"/>
  <c r="AT148" s="1"/>
  <c r="AI148"/>
  <c r="AK147"/>
  <c r="AK148" s="1"/>
  <c r="AO145"/>
  <c r="AO146" s="1"/>
  <c r="AW145" s="1"/>
  <c r="V146"/>
  <c r="A152"/>
  <c r="A153" s="1"/>
  <c r="B151"/>
  <c r="AS150" i="23"/>
  <c r="AL150"/>
  <c r="AN149"/>
  <c r="AN150" s="1"/>
  <c r="AA150"/>
  <c r="Z150"/>
  <c r="AB149"/>
  <c r="AB150" s="1"/>
  <c r="AT149"/>
  <c r="AT150" s="1"/>
  <c r="AP150"/>
  <c r="AV149"/>
  <c r="AR150"/>
  <c r="AD150"/>
  <c r="AH149"/>
  <c r="AH150" s="1"/>
  <c r="AF150"/>
  <c r="AG150"/>
  <c r="AQ150"/>
  <c r="X150"/>
  <c r="AC150"/>
  <c r="AE149"/>
  <c r="AE150" s="1"/>
  <c r="U150"/>
  <c r="W150"/>
  <c r="Y149"/>
  <c r="Y150" s="1"/>
  <c r="AM150"/>
  <c r="T150"/>
  <c r="V149"/>
  <c r="A154"/>
  <c r="A155" s="1"/>
  <c r="B153"/>
  <c r="V148"/>
  <c r="AO147"/>
  <c r="AO148" s="1"/>
  <c r="AW147" s="1"/>
  <c r="AF154" i="18"/>
  <c r="AS154"/>
  <c r="AL154"/>
  <c r="AP154"/>
  <c r="AQ154"/>
  <c r="AC154"/>
  <c r="AA154"/>
  <c r="AG154"/>
  <c r="AV153"/>
  <c r="AD154"/>
  <c r="T154"/>
  <c r="AR154"/>
  <c r="AT153"/>
  <c r="Z154"/>
  <c r="AH153"/>
  <c r="AH154" s="1"/>
  <c r="AE153"/>
  <c r="AE154" s="1"/>
  <c r="W154"/>
  <c r="AB153"/>
  <c r="AB154" s="1"/>
  <c r="B155"/>
  <c r="Z149" i="25"/>
  <c r="W155" i="18"/>
  <c r="O156"/>
  <c r="AS155"/>
  <c r="F150" i="25"/>
  <c r="G152" i="23"/>
  <c r="K152"/>
  <c r="I156" i="18"/>
  <c r="J150" i="25"/>
  <c r="AU151" i="23"/>
  <c r="D150" i="25"/>
  <c r="P155" i="18"/>
  <c r="P151" i="23"/>
  <c r="AL149" i="25"/>
  <c r="Q155" i="18"/>
  <c r="R151" i="23"/>
  <c r="AQ151"/>
  <c r="P149" i="25"/>
  <c r="AM149"/>
  <c r="J152" i="23"/>
  <c r="AR151"/>
  <c r="AQ155" i="18"/>
  <c r="AC149" i="25"/>
  <c r="L156" i="18"/>
  <c r="J156"/>
  <c r="Q149" i="25"/>
  <c r="AD149"/>
  <c r="AG149"/>
  <c r="N150"/>
  <c r="D155" i="18"/>
  <c r="AM151" i="23"/>
  <c r="N156" i="18"/>
  <c r="D156"/>
  <c r="R150" i="25"/>
  <c r="X151" i="23"/>
  <c r="AS151"/>
  <c r="I152"/>
  <c r="D149" i="25"/>
  <c r="Q151" i="23"/>
  <c r="AF155" i="18"/>
  <c r="AA155"/>
  <c r="N152" i="23"/>
  <c r="T149" i="25"/>
  <c r="T155" i="18"/>
  <c r="C155" i="23"/>
  <c r="T151"/>
  <c r="AP149" i="25"/>
  <c r="F152" i="23"/>
  <c r="W149" i="25"/>
  <c r="AR149"/>
  <c r="AP151" i="23"/>
  <c r="C153" i="25"/>
  <c r="AI149"/>
  <c r="M152" i="23"/>
  <c r="AF149" i="25"/>
  <c r="AP155" i="18"/>
  <c r="AS149" i="25"/>
  <c r="Z151" i="23"/>
  <c r="R156" i="18"/>
  <c r="AG155"/>
  <c r="O150" i="25"/>
  <c r="AU149"/>
  <c r="AC155" i="18"/>
  <c r="L152" i="23"/>
  <c r="AA149" i="25"/>
  <c r="R149"/>
  <c r="X149"/>
  <c r="K150"/>
  <c r="AD151" i="23"/>
  <c r="R155" i="18"/>
  <c r="E150" i="25"/>
  <c r="U149"/>
  <c r="H156" i="18"/>
  <c r="AR155"/>
  <c r="AG151" i="23"/>
  <c r="G156" i="18"/>
  <c r="AA151" i="23"/>
  <c r="O152"/>
  <c r="AF151"/>
  <c r="E156" i="18"/>
  <c r="AJ149" i="25"/>
  <c r="W151" i="23"/>
  <c r="F156" i="18"/>
  <c r="H152" i="23"/>
  <c r="M150" i="25"/>
  <c r="K156" i="18"/>
  <c r="M156"/>
  <c r="U151" i="23"/>
  <c r="E152"/>
  <c r="AL155" i="18"/>
  <c r="H150" i="25"/>
  <c r="L150"/>
  <c r="AD155" i="18"/>
  <c r="AL151" i="23"/>
  <c r="AU155" i="18"/>
  <c r="D152" i="23"/>
  <c r="R152"/>
  <c r="I150" i="25"/>
  <c r="AQ149"/>
  <c r="Z155" i="18"/>
  <c r="AC151" i="23"/>
  <c r="D151"/>
  <c r="G150" i="25"/>
  <c r="AP150" l="1"/>
  <c r="AT149"/>
  <c r="AT150" s="1"/>
  <c r="AV149"/>
  <c r="AH149"/>
  <c r="AH150" s="1"/>
  <c r="AF150"/>
  <c r="AG150"/>
  <c r="AI150"/>
  <c r="AK149"/>
  <c r="AK150" s="1"/>
  <c r="T150"/>
  <c r="V149"/>
  <c r="AJ150"/>
  <c r="U150"/>
  <c r="Y149"/>
  <c r="Y150" s="1"/>
  <c r="W150"/>
  <c r="AM150"/>
  <c r="X150"/>
  <c r="AL150"/>
  <c r="AN149"/>
  <c r="AN150" s="1"/>
  <c r="AB149"/>
  <c r="AB150" s="1"/>
  <c r="Z150"/>
  <c r="AD150"/>
  <c r="AA150"/>
  <c r="AQ150"/>
  <c r="AR150"/>
  <c r="AC150"/>
  <c r="AE149"/>
  <c r="AE150" s="1"/>
  <c r="AS150"/>
  <c r="AO147"/>
  <c r="AO148" s="1"/>
  <c r="AW147" s="1"/>
  <c r="V148"/>
  <c r="B153"/>
  <c r="A154"/>
  <c r="A155" s="1"/>
  <c r="AL152" i="23"/>
  <c r="AN151"/>
  <c r="AN152" s="1"/>
  <c r="AV151"/>
  <c r="AA152"/>
  <c r="AQ152"/>
  <c r="AS152"/>
  <c r="X152"/>
  <c r="AG152"/>
  <c r="AR152"/>
  <c r="AB151"/>
  <c r="AB152" s="1"/>
  <c r="Z152"/>
  <c r="AT151"/>
  <c r="AT152" s="1"/>
  <c r="AP152"/>
  <c r="AC152"/>
  <c r="AE151"/>
  <c r="AE152" s="1"/>
  <c r="U152"/>
  <c r="AF152"/>
  <c r="AH151"/>
  <c r="AH152" s="1"/>
  <c r="V151"/>
  <c r="T152"/>
  <c r="AD152"/>
  <c r="W152"/>
  <c r="Y151"/>
  <c r="Y152" s="1"/>
  <c r="AM152"/>
  <c r="AO149"/>
  <c r="AO150" s="1"/>
  <c r="AW149" s="1"/>
  <c r="V150"/>
  <c r="A156"/>
  <c r="A157" s="1"/>
  <c r="B155"/>
  <c r="B157" i="18"/>
  <c r="AL156"/>
  <c r="AT155"/>
  <c r="AB155"/>
  <c r="AB156" s="1"/>
  <c r="T156"/>
  <c r="AF156"/>
  <c r="AH155"/>
  <c r="AH156" s="1"/>
  <c r="AS156"/>
  <c r="AQ156"/>
  <c r="AD156"/>
  <c r="AA156"/>
  <c r="AE155"/>
  <c r="AE156" s="1"/>
  <c r="AC156"/>
  <c r="AP156"/>
  <c r="Z156"/>
  <c r="AV155"/>
  <c r="AR156"/>
  <c r="W156"/>
  <c r="AG156"/>
  <c r="AD153" i="23"/>
  <c r="C157"/>
  <c r="AG153"/>
  <c r="R151" i="25"/>
  <c r="O154" i="23"/>
  <c r="P153"/>
  <c r="I158" i="18"/>
  <c r="K158"/>
  <c r="M152" i="25"/>
  <c r="D151"/>
  <c r="R158" i="18"/>
  <c r="D157"/>
  <c r="AU153" i="23"/>
  <c r="Q157" i="18"/>
  <c r="J154" i="23"/>
  <c r="AD157" i="18"/>
  <c r="X153" i="23"/>
  <c r="J158" i="18"/>
  <c r="AI151" i="25"/>
  <c r="AG151"/>
  <c r="AC151"/>
  <c r="AU157" i="18"/>
  <c r="AU151" i="25"/>
  <c r="AF157" i="18"/>
  <c r="I152" i="25"/>
  <c r="AG157" i="18"/>
  <c r="E158"/>
  <c r="AS151" i="25"/>
  <c r="E152"/>
  <c r="P151"/>
  <c r="C155"/>
  <c r="R154" i="23"/>
  <c r="Z151" i="25"/>
  <c r="AF151"/>
  <c r="N154" i="23"/>
  <c r="G152" i="25"/>
  <c r="M154" i="23"/>
  <c r="L154"/>
  <c r="J152" i="25"/>
  <c r="AQ151"/>
  <c r="K152"/>
  <c r="H158" i="18"/>
  <c r="R152" i="25"/>
  <c r="K154" i="23"/>
  <c r="R157" i="18"/>
  <c r="AP157"/>
  <c r="L158"/>
  <c r="AR153" i="23"/>
  <c r="T153"/>
  <c r="AM151" i="25"/>
  <c r="X151"/>
  <c r="W157" i="18"/>
  <c r="AQ157"/>
  <c r="F154" i="23"/>
  <c r="AL153"/>
  <c r="H154"/>
  <c r="Z153"/>
  <c r="AL157" i="18"/>
  <c r="AP153" i="23"/>
  <c r="AR157" i="18"/>
  <c r="AA153" i="23"/>
  <c r="N158" i="18"/>
  <c r="N152" i="25"/>
  <c r="G158" i="18"/>
  <c r="Q151" i="25"/>
  <c r="I154" i="23"/>
  <c r="AD151" i="25"/>
  <c r="W153" i="23"/>
  <c r="T151" i="25"/>
  <c r="D158" i="18"/>
  <c r="L152" i="25"/>
  <c r="D153" i="23"/>
  <c r="Q153"/>
  <c r="H152" i="25"/>
  <c r="O152"/>
  <c r="AC157" i="18"/>
  <c r="AA157"/>
  <c r="D154" i="23"/>
  <c r="F152" i="25"/>
  <c r="E154" i="23"/>
  <c r="M158" i="18"/>
  <c r="AA151" i="25"/>
  <c r="U151"/>
  <c r="G154" i="23"/>
  <c r="AQ153"/>
  <c r="D152" i="25"/>
  <c r="AS157" i="18"/>
  <c r="P157"/>
  <c r="AM153" i="23"/>
  <c r="R153"/>
  <c r="AR151" i="25"/>
  <c r="T157" i="18"/>
  <c r="AP151" i="25"/>
  <c r="U153" i="23"/>
  <c r="O158" i="18"/>
  <c r="AS153" i="23"/>
  <c r="F158" i="18"/>
  <c r="Z157"/>
  <c r="AF153" i="23"/>
  <c r="AC153"/>
  <c r="W151" i="25"/>
  <c r="AL151"/>
  <c r="AJ151"/>
  <c r="U152" l="1"/>
  <c r="AD152"/>
  <c r="W152"/>
  <c r="Y151"/>
  <c r="Y152" s="1"/>
  <c r="AM152"/>
  <c r="AF152"/>
  <c r="AH151"/>
  <c r="AH152" s="1"/>
  <c r="AJ152"/>
  <c r="AE151"/>
  <c r="AE152" s="1"/>
  <c r="AC152"/>
  <c r="AA152"/>
  <c r="AQ152"/>
  <c r="X152"/>
  <c r="AR152"/>
  <c r="AN151"/>
  <c r="AN152" s="1"/>
  <c r="AL152"/>
  <c r="AV151"/>
  <c r="AG152"/>
  <c r="T152"/>
  <c r="V151"/>
  <c r="AS152"/>
  <c r="Z152"/>
  <c r="AB151"/>
  <c r="AB152" s="1"/>
  <c r="AP152"/>
  <c r="AT151"/>
  <c r="AT152" s="1"/>
  <c r="AI152"/>
  <c r="AK151"/>
  <c r="AK152" s="1"/>
  <c r="A156"/>
  <c r="A157" s="1"/>
  <c r="B155"/>
  <c r="AO149"/>
  <c r="AO150" s="1"/>
  <c r="AW149" s="1"/>
  <c r="V150"/>
  <c r="W154" i="23"/>
  <c r="Y153"/>
  <c r="Y154" s="1"/>
  <c r="AM154"/>
  <c r="AR154"/>
  <c r="AG154"/>
  <c r="AT153"/>
  <c r="AT154" s="1"/>
  <c r="AP154"/>
  <c r="AA154"/>
  <c r="AH153"/>
  <c r="AH154" s="1"/>
  <c r="AF154"/>
  <c r="U154"/>
  <c r="AD154"/>
  <c r="AV153"/>
  <c r="V153"/>
  <c r="T154"/>
  <c r="AQ154"/>
  <c r="Z154"/>
  <c r="AB153"/>
  <c r="AB154" s="1"/>
  <c r="AN153"/>
  <c r="AN154" s="1"/>
  <c r="AL154"/>
  <c r="X154"/>
  <c r="AC154"/>
  <c r="AE153"/>
  <c r="AE154" s="1"/>
  <c r="AS154"/>
  <c r="V152"/>
  <c r="AO151"/>
  <c r="AO152" s="1"/>
  <c r="AW151" s="1"/>
  <c r="A158"/>
  <c r="B157"/>
  <c r="AD158" i="18"/>
  <c r="T158"/>
  <c r="AR158"/>
  <c r="AC158"/>
  <c r="AQ158"/>
  <c r="Z158"/>
  <c r="AH157"/>
  <c r="AH158" s="1"/>
  <c r="AP158"/>
  <c r="AT157"/>
  <c r="AG158"/>
  <c r="AE157"/>
  <c r="AE158" s="1"/>
  <c r="AA158"/>
  <c r="W158"/>
  <c r="AV157"/>
  <c r="AF158"/>
  <c r="AS158"/>
  <c r="AL158"/>
  <c r="AB157"/>
  <c r="AB158" s="1"/>
  <c r="F154" i="25"/>
  <c r="T153"/>
  <c r="AF153"/>
  <c r="AA153"/>
  <c r="W155" i="23"/>
  <c r="AU155"/>
  <c r="T155"/>
  <c r="AU153" i="25"/>
  <c r="J156" i="23"/>
  <c r="Z155"/>
  <c r="L154" i="25"/>
  <c r="E154"/>
  <c r="M154"/>
  <c r="R155" i="23"/>
  <c r="N156"/>
  <c r="Z153" i="25"/>
  <c r="H156" i="23"/>
  <c r="I154" i="25"/>
  <c r="AD153"/>
  <c r="AI153"/>
  <c r="O154"/>
  <c r="C157"/>
  <c r="AR153"/>
  <c r="E156" i="23"/>
  <c r="AA155"/>
  <c r="AL155"/>
  <c r="U155"/>
  <c r="R154" i="25"/>
  <c r="G156" i="23"/>
  <c r="F156"/>
  <c r="AG155"/>
  <c r="K156"/>
  <c r="J154" i="25"/>
  <c r="AM153"/>
  <c r="X155" i="23"/>
  <c r="AC155"/>
  <c r="D155"/>
  <c r="AJ153" i="25"/>
  <c r="R156" i="23"/>
  <c r="AG153" i="25"/>
  <c r="AS155" i="23"/>
  <c r="P153" i="25"/>
  <c r="U153"/>
  <c r="AQ155" i="23"/>
  <c r="P155"/>
  <c r="W153" i="25"/>
  <c r="D153"/>
  <c r="M156" i="23"/>
  <c r="G154" i="25"/>
  <c r="AQ153"/>
  <c r="Q155" i="23"/>
  <c r="AF155"/>
  <c r="AM155"/>
  <c r="O156"/>
  <c r="X153" i="25"/>
  <c r="AS153"/>
  <c r="I156" i="23"/>
  <c r="AD155"/>
  <c r="Q153" i="25"/>
  <c r="D154"/>
  <c r="H154"/>
  <c r="AL153"/>
  <c r="AC153"/>
  <c r="AP153"/>
  <c r="AR155" i="23"/>
  <c r="AP155"/>
  <c r="R153" i="25"/>
  <c r="D156" i="23"/>
  <c r="L156"/>
  <c r="K154" i="25"/>
  <c r="N154"/>
  <c r="AM154" l="1"/>
  <c r="T154"/>
  <c r="V153"/>
  <c r="AJ154"/>
  <c r="Z154"/>
  <c r="AB153"/>
  <c r="AB154" s="1"/>
  <c r="AA154"/>
  <c r="AV153"/>
  <c r="X154"/>
  <c r="AE153"/>
  <c r="AE154" s="1"/>
  <c r="AC154"/>
  <c r="AS154"/>
  <c r="AP154"/>
  <c r="AT153"/>
  <c r="AT154" s="1"/>
  <c r="AK153"/>
  <c r="AK154" s="1"/>
  <c r="AI154"/>
  <c r="AD154"/>
  <c r="W154"/>
  <c r="Y153"/>
  <c r="Y154" s="1"/>
  <c r="AR154"/>
  <c r="AG154"/>
  <c r="AQ154"/>
  <c r="AN153"/>
  <c r="AN154" s="1"/>
  <c r="AL154"/>
  <c r="AF154"/>
  <c r="AH153"/>
  <c r="AH154" s="1"/>
  <c r="U154"/>
  <c r="AO151"/>
  <c r="AO152" s="1"/>
  <c r="AW151" s="1"/>
  <c r="V152"/>
  <c r="A158"/>
  <c r="B157"/>
  <c r="V155" i="23"/>
  <c r="T156"/>
  <c r="W156"/>
  <c r="Y155"/>
  <c r="Y156" s="1"/>
  <c r="X156"/>
  <c r="AE155"/>
  <c r="AE156" s="1"/>
  <c r="AC156"/>
  <c r="AS156"/>
  <c r="AA156"/>
  <c r="AQ156"/>
  <c r="AG156"/>
  <c r="AN155"/>
  <c r="AN156" s="1"/>
  <c r="AL156"/>
  <c r="AV155"/>
  <c r="AH155"/>
  <c r="AH156" s="1"/>
  <c r="AF156"/>
  <c r="AD156"/>
  <c r="AM156"/>
  <c r="AR156"/>
  <c r="U156"/>
  <c r="AB155"/>
  <c r="AB156" s="1"/>
  <c r="Z156"/>
  <c r="AP156"/>
  <c r="AT155"/>
  <c r="AT156" s="1"/>
  <c r="AO153"/>
  <c r="AO154" s="1"/>
  <c r="AW153" s="1"/>
  <c r="V154"/>
  <c r="B9" i="18"/>
  <c r="Q155" i="25"/>
  <c r="R157" i="23"/>
  <c r="E10" i="18"/>
  <c r="D10"/>
  <c r="R10"/>
  <c r="R156" i="25"/>
  <c r="AU9" i="18"/>
  <c r="M158" i="23"/>
  <c r="AD155" i="25"/>
  <c r="AJ155"/>
  <c r="M156"/>
  <c r="AM157" i="23"/>
  <c r="AL9" i="18"/>
  <c r="R158" i="23"/>
  <c r="Z157"/>
  <c r="D155" i="25"/>
  <c r="N158" i="23"/>
  <c r="M10" i="18"/>
  <c r="AF155" i="25"/>
  <c r="H158" i="23"/>
  <c r="F158"/>
  <c r="O10" i="18"/>
  <c r="D156" i="25"/>
  <c r="X157" i="23"/>
  <c r="I156" i="25"/>
  <c r="AM155"/>
  <c r="AG155"/>
  <c r="P9" i="18"/>
  <c r="AF157" i="23"/>
  <c r="K10" i="18"/>
  <c r="Z9"/>
  <c r="P155" i="25"/>
  <c r="G158" i="23"/>
  <c r="AL155" i="25"/>
  <c r="AQ155"/>
  <c r="F10" i="18"/>
  <c r="AQ157" i="23"/>
  <c r="AU155" i="25"/>
  <c r="D158" i="23"/>
  <c r="O158"/>
  <c r="E158"/>
  <c r="AI155" i="25"/>
  <c r="AU157" i="23"/>
  <c r="E156" i="25"/>
  <c r="AA157" i="23"/>
  <c r="W9" i="18"/>
  <c r="P157" i="23"/>
  <c r="AL157"/>
  <c r="AS155" i="25"/>
  <c r="Q9" i="18"/>
  <c r="U155" i="25"/>
  <c r="G156"/>
  <c r="I158" i="23"/>
  <c r="F156" i="25"/>
  <c r="L158" i="23"/>
  <c r="AS9" i="18"/>
  <c r="W157" i="23"/>
  <c r="U157"/>
  <c r="X155" i="25"/>
  <c r="J158" i="23"/>
  <c r="AP157"/>
  <c r="N10" i="18"/>
  <c r="W155" i="25"/>
  <c r="J10" i="18"/>
  <c r="L10"/>
  <c r="K156" i="25"/>
  <c r="AP9" i="18"/>
  <c r="D157" i="23"/>
  <c r="H10" i="18"/>
  <c r="AR9"/>
  <c r="AC155" i="25"/>
  <c r="AR155"/>
  <c r="AD9" i="18"/>
  <c r="AA155" i="25"/>
  <c r="H156"/>
  <c r="Q157" i="23"/>
  <c r="AA9" i="18"/>
  <c r="AR157" i="23"/>
  <c r="N156" i="25"/>
  <c r="I10" i="18"/>
  <c r="G10"/>
  <c r="AG9"/>
  <c r="AG157" i="23"/>
  <c r="AC157"/>
  <c r="L156" i="25"/>
  <c r="O156"/>
  <c r="AQ9" i="18"/>
  <c r="T157" i="23"/>
  <c r="J156" i="25"/>
  <c r="AC9" i="18"/>
  <c r="AF9"/>
  <c r="Z155" i="25"/>
  <c r="K158" i="23"/>
  <c r="AP155" i="25"/>
  <c r="R9" i="18"/>
  <c r="R155" i="25"/>
  <c r="T9" i="18"/>
  <c r="AD157" i="23"/>
  <c r="AS157"/>
  <c r="T155" i="25"/>
  <c r="AR156" l="1"/>
  <c r="AE155"/>
  <c r="AE156" s="1"/>
  <c r="AC156"/>
  <c r="AG156"/>
  <c r="AA156"/>
  <c r="AQ156"/>
  <c r="X156"/>
  <c r="AL156"/>
  <c r="AN155"/>
  <c r="AN156" s="1"/>
  <c r="AV155"/>
  <c r="AJ156"/>
  <c r="T156"/>
  <c r="V155"/>
  <c r="AS156"/>
  <c r="AF156"/>
  <c r="AH155"/>
  <c r="AH156" s="1"/>
  <c r="AB155"/>
  <c r="AB156" s="1"/>
  <c r="Z156"/>
  <c r="AT155"/>
  <c r="AT156" s="1"/>
  <c r="AP156"/>
  <c r="AI156"/>
  <c r="AK155"/>
  <c r="AK156" s="1"/>
  <c r="U156"/>
  <c r="AD156"/>
  <c r="Y155"/>
  <c r="Y156" s="1"/>
  <c r="W156"/>
  <c r="AM156"/>
  <c r="V154"/>
  <c r="AO153"/>
  <c r="AO154" s="1"/>
  <c r="AW153" s="1"/>
  <c r="AB157" i="23"/>
  <c r="AB158" s="1"/>
  <c r="Z158"/>
  <c r="AV157"/>
  <c r="W158"/>
  <c r="Y157"/>
  <c r="Y158" s="1"/>
  <c r="AM158"/>
  <c r="AR158"/>
  <c r="AG158"/>
  <c r="AD158"/>
  <c r="AA158"/>
  <c r="AQ158"/>
  <c r="AH157"/>
  <c r="AH158" s="1"/>
  <c r="AF158"/>
  <c r="U158"/>
  <c r="AN157"/>
  <c r="AN158" s="1"/>
  <c r="AL158"/>
  <c r="T158"/>
  <c r="V157"/>
  <c r="AP158"/>
  <c r="AT157"/>
  <c r="AT158" s="1"/>
  <c r="X158"/>
  <c r="AE157"/>
  <c r="AE158" s="1"/>
  <c r="AC158"/>
  <c r="AS158"/>
  <c r="V156"/>
  <c r="AO155"/>
  <c r="AO156" s="1"/>
  <c r="AW155" s="1"/>
  <c r="AV9" i="18"/>
  <c r="AH9"/>
  <c r="AE9"/>
  <c r="AB9"/>
  <c r="AS157" i="25"/>
  <c r="M158"/>
  <c r="AF157"/>
  <c r="Q157"/>
  <c r="E158"/>
  <c r="AD157"/>
  <c r="R158"/>
  <c r="AR157"/>
  <c r="AP157"/>
  <c r="D157"/>
  <c r="P157"/>
  <c r="AU157"/>
  <c r="N158"/>
  <c r="AL157"/>
  <c r="T157"/>
  <c r="J158"/>
  <c r="W157"/>
  <c r="AM157"/>
  <c r="G158"/>
  <c r="X157"/>
  <c r="R157"/>
  <c r="F158"/>
  <c r="AC157"/>
  <c r="L158"/>
  <c r="H158"/>
  <c r="AQ157"/>
  <c r="O158"/>
  <c r="I158"/>
  <c r="AA157"/>
  <c r="K158"/>
  <c r="AI157"/>
  <c r="U157"/>
  <c r="Z157"/>
  <c r="AG157"/>
  <c r="AJ157"/>
  <c r="D158"/>
  <c r="AB157" l="1"/>
  <c r="AB158" s="1"/>
  <c r="Z158"/>
  <c r="AA158"/>
  <c r="AF158"/>
  <c r="AH157"/>
  <c r="AH158" s="1"/>
  <c r="U158"/>
  <c r="AD158"/>
  <c r="AM158"/>
  <c r="AI158"/>
  <c r="AK157"/>
  <c r="AK158" s="1"/>
  <c r="V157"/>
  <c r="T158"/>
  <c r="AJ158"/>
  <c r="AV157"/>
  <c r="AP158"/>
  <c r="AT157"/>
  <c r="AT158" s="1"/>
  <c r="AQ158"/>
  <c r="X158"/>
  <c r="AC158"/>
  <c r="AE157"/>
  <c r="AE158" s="1"/>
  <c r="AS158"/>
  <c r="AL158"/>
  <c r="AN157"/>
  <c r="AN158" s="1"/>
  <c r="Y157"/>
  <c r="Y158" s="1"/>
  <c r="W158"/>
  <c r="AR158"/>
  <c r="AG158"/>
  <c r="V156"/>
  <c r="AO155"/>
  <c r="AO156" s="1"/>
  <c r="AW155" s="1"/>
  <c r="V158" i="23"/>
  <c r="AO157"/>
  <c r="AO158" s="1"/>
  <c r="AW157" s="1"/>
  <c r="AD4" i="1"/>
  <c r="AO157" i="25" l="1"/>
  <c r="AO158" s="1"/>
  <c r="AW157" s="1"/>
  <c r="V158"/>
  <c r="AD75" i="1"/>
  <c r="AD79"/>
  <c r="AD76"/>
  <c r="AD77"/>
  <c r="AD78"/>
  <c r="AD8"/>
  <c r="AD15"/>
  <c r="AD27"/>
  <c r="AD35"/>
  <c r="AD43"/>
  <c r="AD51"/>
  <c r="AD59"/>
  <c r="AD71"/>
  <c r="AD16"/>
  <c r="AD20"/>
  <c r="AD24"/>
  <c r="AD28"/>
  <c r="AD32"/>
  <c r="AD36"/>
  <c r="AD40"/>
  <c r="AD44"/>
  <c r="AD48"/>
  <c r="AD52"/>
  <c r="AD56"/>
  <c r="AD60"/>
  <c r="AD64"/>
  <c r="AD68"/>
  <c r="AD72"/>
  <c r="AD29"/>
  <c r="AD37"/>
  <c r="AD45"/>
  <c r="AD53"/>
  <c r="AD61"/>
  <c r="AD65"/>
  <c r="AD73"/>
  <c r="AD17"/>
  <c r="AD21"/>
  <c r="AD25"/>
  <c r="AD33"/>
  <c r="AD41"/>
  <c r="AD49"/>
  <c r="AD57"/>
  <c r="AD69"/>
  <c r="AD67"/>
  <c r="AD18"/>
  <c r="AD22"/>
  <c r="AD26"/>
  <c r="AD30"/>
  <c r="AD34"/>
  <c r="AD38"/>
  <c r="AD42"/>
  <c r="AD46"/>
  <c r="AD50"/>
  <c r="AD54"/>
  <c r="AD58"/>
  <c r="AD62"/>
  <c r="AD66"/>
  <c r="AD70"/>
  <c r="AD74"/>
  <c r="AD19"/>
  <c r="AD23"/>
  <c r="AD31"/>
  <c r="AD39"/>
  <c r="AD47"/>
  <c r="AD55"/>
  <c r="AD63"/>
  <c r="AD11"/>
  <c r="AD7"/>
  <c r="AD5"/>
  <c r="AD14"/>
  <c r="AD10"/>
  <c r="AD6"/>
  <c r="AD13"/>
  <c r="AD9"/>
  <c r="AD12"/>
  <c r="C3" i="3"/>
  <c r="C2"/>
  <c r="Y7" i="18" l="1"/>
  <c r="AB7"/>
  <c r="AE7"/>
  <c r="AH7"/>
  <c r="AN7"/>
  <c r="V7"/>
  <c r="V3" i="3" l="1"/>
  <c r="V2"/>
  <c r="J3"/>
  <c r="J2"/>
  <c r="A3" i="12" l="1"/>
  <c r="A2"/>
  <c r="AE3"/>
  <c r="G3"/>
  <c r="AP2"/>
  <c r="AE2"/>
  <c r="G2"/>
  <c r="AX2" i="18"/>
  <c r="AF2" i="3"/>
  <c r="A1" i="12"/>
  <c r="B1" i="18"/>
  <c r="S21" i="3" l="1"/>
  <c r="S9"/>
  <c r="S18"/>
  <c r="S15"/>
  <c r="S12"/>
  <c r="R10"/>
  <c r="T22"/>
  <c r="U12"/>
  <c r="R15"/>
  <c r="U10"/>
  <c r="S13"/>
  <c r="U18"/>
  <c r="T18"/>
  <c r="T19"/>
  <c r="U16"/>
  <c r="S10"/>
  <c r="U21"/>
  <c r="R22"/>
  <c r="T13"/>
  <c r="R21"/>
  <c r="R18"/>
  <c r="U19"/>
  <c r="S16"/>
  <c r="U15"/>
  <c r="U17" s="1"/>
  <c r="T15"/>
  <c r="R13"/>
  <c r="R12"/>
  <c r="S22"/>
  <c r="T9"/>
  <c r="R19"/>
  <c r="R16"/>
  <c r="T10"/>
  <c r="R9"/>
  <c r="U22"/>
  <c r="U13"/>
  <c r="S19"/>
  <c r="U9"/>
  <c r="T12"/>
  <c r="T14" s="1"/>
  <c r="T16"/>
  <c r="T21"/>
  <c r="T23" s="1"/>
  <c r="T20" l="1"/>
  <c r="T7"/>
  <c r="V21"/>
  <c r="R23"/>
  <c r="S7"/>
  <c r="U20"/>
  <c r="U14"/>
  <c r="S17"/>
  <c r="V16"/>
  <c r="R14"/>
  <c r="V12"/>
  <c r="S20"/>
  <c r="V19"/>
  <c r="V13"/>
  <c r="V22"/>
  <c r="V23" s="1"/>
  <c r="U7"/>
  <c r="R7"/>
  <c r="V10"/>
  <c r="S6"/>
  <c r="S11"/>
  <c r="U6"/>
  <c r="U8" s="1"/>
  <c r="U11"/>
  <c r="R6"/>
  <c r="V9"/>
  <c r="R11"/>
  <c r="T6"/>
  <c r="T8" s="1"/>
  <c r="T11"/>
  <c r="T17"/>
  <c r="R20"/>
  <c r="V18"/>
  <c r="U23"/>
  <c r="V15"/>
  <c r="R17"/>
  <c r="S14"/>
  <c r="S23"/>
  <c r="B4" i="14"/>
  <c r="V17" i="3" l="1"/>
  <c r="V20"/>
  <c r="V11"/>
  <c r="V7"/>
  <c r="V14"/>
  <c r="S8"/>
  <c r="V6"/>
  <c r="R8"/>
  <c r="I23"/>
  <c r="I17"/>
  <c r="I11"/>
  <c r="I14"/>
  <c r="I20"/>
  <c r="N7"/>
  <c r="I6"/>
  <c r="I7"/>
  <c r="D22"/>
  <c r="D19"/>
  <c r="D16"/>
  <c r="D13"/>
  <c r="D10"/>
  <c r="V8" l="1"/>
  <c r="I8"/>
  <c r="N11" l="1"/>
  <c r="N14"/>
  <c r="N23"/>
  <c r="N17"/>
  <c r="N20"/>
  <c r="O20"/>
  <c r="O17"/>
  <c r="O14"/>
  <c r="O11"/>
  <c r="O23"/>
  <c r="P20"/>
  <c r="P17"/>
  <c r="P14"/>
  <c r="P11"/>
  <c r="P23"/>
  <c r="H20"/>
  <c r="H17"/>
  <c r="H14"/>
  <c r="H11"/>
  <c r="H23"/>
  <c r="C21"/>
  <c r="C18"/>
  <c r="C15"/>
  <c r="C12"/>
  <c r="C9"/>
  <c r="F18"/>
  <c r="F12"/>
  <c r="F21"/>
  <c r="F15"/>
  <c r="F9"/>
  <c r="D18"/>
  <c r="D20" s="1"/>
  <c r="D12"/>
  <c r="D14" s="1"/>
  <c r="D21"/>
  <c r="D23" s="1"/>
  <c r="D15"/>
  <c r="D17" s="1"/>
  <c r="D9"/>
  <c r="D11" s="1"/>
  <c r="F22"/>
  <c r="F16"/>
  <c r="F19"/>
  <c r="F13"/>
  <c r="F10"/>
  <c r="E22"/>
  <c r="E19"/>
  <c r="E16"/>
  <c r="E13"/>
  <c r="E10"/>
  <c r="E21"/>
  <c r="E18"/>
  <c r="E15"/>
  <c r="E17" s="1"/>
  <c r="E12"/>
  <c r="E9"/>
  <c r="C22"/>
  <c r="C19"/>
  <c r="C16"/>
  <c r="C13"/>
  <c r="C10"/>
  <c r="AO8" i="18"/>
  <c r="AM8"/>
  <c r="X8"/>
  <c r="U8"/>
  <c r="AT7"/>
  <c r="AO7"/>
  <c r="U27"/>
  <c r="AM135"/>
  <c r="X109"/>
  <c r="U61"/>
  <c r="X125"/>
  <c r="X85"/>
  <c r="U105"/>
  <c r="X81"/>
  <c r="AM121"/>
  <c r="X43"/>
  <c r="AM129"/>
  <c r="X39"/>
  <c r="X103"/>
  <c r="U137"/>
  <c r="AM75"/>
  <c r="X123"/>
  <c r="X121"/>
  <c r="X113"/>
  <c r="X67"/>
  <c r="U45"/>
  <c r="U39"/>
  <c r="AM53"/>
  <c r="U21"/>
  <c r="X97"/>
  <c r="AM47"/>
  <c r="U73"/>
  <c r="U115"/>
  <c r="U135"/>
  <c r="AM51"/>
  <c r="X15"/>
  <c r="X33"/>
  <c r="X61"/>
  <c r="AM73"/>
  <c r="AM151"/>
  <c r="AM99"/>
  <c r="X83"/>
  <c r="AM141"/>
  <c r="AM17"/>
  <c r="AM107"/>
  <c r="AM117"/>
  <c r="U41"/>
  <c r="AM131"/>
  <c r="AM119"/>
  <c r="U109"/>
  <c r="U65"/>
  <c r="AM137"/>
  <c r="U111"/>
  <c r="AM63"/>
  <c r="AM79"/>
  <c r="AM127"/>
  <c r="AM95"/>
  <c r="AM147"/>
  <c r="X111"/>
  <c r="U17"/>
  <c r="U51"/>
  <c r="U13"/>
  <c r="X19"/>
  <c r="U63"/>
  <c r="X137"/>
  <c r="X151"/>
  <c r="U43"/>
  <c r="U147"/>
  <c r="X65"/>
  <c r="AM153"/>
  <c r="X117"/>
  <c r="X45"/>
  <c r="AM91"/>
  <c r="AM61"/>
  <c r="U91"/>
  <c r="AM105"/>
  <c r="X9"/>
  <c r="AM149"/>
  <c r="U125"/>
  <c r="X99"/>
  <c r="AM87"/>
  <c r="U79"/>
  <c r="AM93"/>
  <c r="U35"/>
  <c r="AM13"/>
  <c r="X93"/>
  <c r="AM143"/>
  <c r="X141"/>
  <c r="AM83"/>
  <c r="X147"/>
  <c r="U149"/>
  <c r="X127"/>
  <c r="AM15"/>
  <c r="X17"/>
  <c r="U47"/>
  <c r="U69"/>
  <c r="U71"/>
  <c r="U131"/>
  <c r="U15"/>
  <c r="X59"/>
  <c r="U81"/>
  <c r="X29"/>
  <c r="AM103"/>
  <c r="X55"/>
  <c r="U151"/>
  <c r="AM33"/>
  <c r="X71"/>
  <c r="X11"/>
  <c r="X25"/>
  <c r="U31"/>
  <c r="U49"/>
  <c r="U23"/>
  <c r="X13"/>
  <c r="U119"/>
  <c r="U133"/>
  <c r="AM157"/>
  <c r="U129"/>
  <c r="X143"/>
  <c r="AM21"/>
  <c r="X89"/>
  <c r="X105"/>
  <c r="U157"/>
  <c r="U89"/>
  <c r="X73"/>
  <c r="AM69"/>
  <c r="U103"/>
  <c r="X47"/>
  <c r="U85"/>
  <c r="X95"/>
  <c r="AM9"/>
  <c r="AM11"/>
  <c r="U95"/>
  <c r="U59"/>
  <c r="U153"/>
  <c r="U57"/>
  <c r="U83"/>
  <c r="X157"/>
  <c r="AM81"/>
  <c r="AM27"/>
  <c r="X119"/>
  <c r="AM155"/>
  <c r="X53"/>
  <c r="U113"/>
  <c r="X153"/>
  <c r="U19"/>
  <c r="AM89"/>
  <c r="X21"/>
  <c r="U77"/>
  <c r="X135"/>
  <c r="X35"/>
  <c r="X51"/>
  <c r="AM71"/>
  <c r="X133"/>
  <c r="U117"/>
  <c r="X23"/>
  <c r="X139"/>
  <c r="X131"/>
  <c r="AM35"/>
  <c r="U97"/>
  <c r="AM145"/>
  <c r="AM101"/>
  <c r="AM55"/>
  <c r="U93"/>
  <c r="AM59"/>
  <c r="X155"/>
  <c r="U9"/>
  <c r="U121"/>
  <c r="U33"/>
  <c r="AM115"/>
  <c r="U75"/>
  <c r="X101"/>
  <c r="AM109"/>
  <c r="AM67"/>
  <c r="X57"/>
  <c r="X31"/>
  <c r="AM29"/>
  <c r="U67"/>
  <c r="AM45"/>
  <c r="X87"/>
  <c r="X149"/>
  <c r="X107"/>
  <c r="X115"/>
  <c r="U87"/>
  <c r="AM123"/>
  <c r="AM125"/>
  <c r="U53"/>
  <c r="X37"/>
  <c r="U11"/>
  <c r="U107"/>
  <c r="AM41"/>
  <c r="U25"/>
  <c r="X145"/>
  <c r="U141"/>
  <c r="U139"/>
  <c r="AM77"/>
  <c r="AM57"/>
  <c r="X27"/>
  <c r="X79"/>
  <c r="U155"/>
  <c r="U145"/>
  <c r="AM43"/>
  <c r="X129"/>
  <c r="AM25"/>
  <c r="U143"/>
  <c r="X77"/>
  <c r="U127"/>
  <c r="AM37"/>
  <c r="U55"/>
  <c r="U29"/>
  <c r="AM139"/>
  <c r="X69"/>
  <c r="X49"/>
  <c r="AM49"/>
  <c r="AM113"/>
  <c r="AM111"/>
  <c r="AM85"/>
  <c r="AM65"/>
  <c r="U101"/>
  <c r="X75"/>
  <c r="X41"/>
  <c r="U99"/>
  <c r="U123"/>
  <c r="AM97"/>
  <c r="AM31"/>
  <c r="U37"/>
  <c r="AM23"/>
  <c r="AM133"/>
  <c r="AM19"/>
  <c r="X63"/>
  <c r="X91"/>
  <c r="AM39"/>
  <c r="E11" i="3" l="1"/>
  <c r="E23"/>
  <c r="U12" i="18"/>
  <c r="V11"/>
  <c r="U14"/>
  <c r="V13"/>
  <c r="V15"/>
  <c r="U16"/>
  <c r="U18"/>
  <c r="V17"/>
  <c r="U20"/>
  <c r="V19"/>
  <c r="V21"/>
  <c r="U22"/>
  <c r="V23"/>
  <c r="U24"/>
  <c r="U26"/>
  <c r="V25"/>
  <c r="U28"/>
  <c r="V27"/>
  <c r="U30"/>
  <c r="V29"/>
  <c r="U32"/>
  <c r="V31"/>
  <c r="V33"/>
  <c r="U34"/>
  <c r="V35"/>
  <c r="U36"/>
  <c r="V37"/>
  <c r="U38"/>
  <c r="U40"/>
  <c r="V39"/>
  <c r="U42"/>
  <c r="V41"/>
  <c r="U44"/>
  <c r="V43"/>
  <c r="V45"/>
  <c r="U46"/>
  <c r="U48"/>
  <c r="V47"/>
  <c r="U50"/>
  <c r="V49"/>
  <c r="U52"/>
  <c r="V51"/>
  <c r="U54"/>
  <c r="V53"/>
  <c r="U56"/>
  <c r="V55"/>
  <c r="U58"/>
  <c r="V57"/>
  <c r="U60"/>
  <c r="V59"/>
  <c r="V61"/>
  <c r="U62"/>
  <c r="V63"/>
  <c r="U64"/>
  <c r="U66"/>
  <c r="V65"/>
  <c r="V67"/>
  <c r="U68"/>
  <c r="V69"/>
  <c r="U70"/>
  <c r="U72"/>
  <c r="V71"/>
  <c r="V73"/>
  <c r="U74"/>
  <c r="U76"/>
  <c r="V75"/>
  <c r="V77"/>
  <c r="U78"/>
  <c r="U80"/>
  <c r="V79"/>
  <c r="U82"/>
  <c r="V81"/>
  <c r="V83"/>
  <c r="U84"/>
  <c r="V85"/>
  <c r="U86"/>
  <c r="U88"/>
  <c r="V87"/>
  <c r="V89"/>
  <c r="U90"/>
  <c r="U92"/>
  <c r="V91"/>
  <c r="U94"/>
  <c r="V93"/>
  <c r="V95"/>
  <c r="U96"/>
  <c r="U98"/>
  <c r="V97"/>
  <c r="V99"/>
  <c r="U100"/>
  <c r="V101"/>
  <c r="U102"/>
  <c r="U104"/>
  <c r="V103"/>
  <c r="V105"/>
  <c r="U106"/>
  <c r="U108"/>
  <c r="V107"/>
  <c r="V109"/>
  <c r="U110"/>
  <c r="V111"/>
  <c r="U112"/>
  <c r="U114"/>
  <c r="V113"/>
  <c r="U116"/>
  <c r="V115"/>
  <c r="U118"/>
  <c r="V117"/>
  <c r="U120"/>
  <c r="V119"/>
  <c r="V121"/>
  <c r="U122"/>
  <c r="U124"/>
  <c r="V123"/>
  <c r="V125"/>
  <c r="U126"/>
  <c r="U128"/>
  <c r="V127"/>
  <c r="V129"/>
  <c r="U130"/>
  <c r="U132"/>
  <c r="V131"/>
  <c r="U134"/>
  <c r="V133"/>
  <c r="V135"/>
  <c r="U136"/>
  <c r="V137"/>
  <c r="U138"/>
  <c r="V139"/>
  <c r="U140"/>
  <c r="V141"/>
  <c r="U142"/>
  <c r="V143"/>
  <c r="U144"/>
  <c r="V145"/>
  <c r="U146"/>
  <c r="V147"/>
  <c r="U148"/>
  <c r="V149"/>
  <c r="U150"/>
  <c r="U152"/>
  <c r="V151"/>
  <c r="U154"/>
  <c r="V153"/>
  <c r="U156"/>
  <c r="V155"/>
  <c r="U158"/>
  <c r="V157"/>
  <c r="X14"/>
  <c r="Y13"/>
  <c r="Y14" s="1"/>
  <c r="X12"/>
  <c r="Y11"/>
  <c r="Y12" s="1"/>
  <c r="X16"/>
  <c r="Y15"/>
  <c r="Y16" s="1"/>
  <c r="Y17"/>
  <c r="Y18" s="1"/>
  <c r="X18"/>
  <c r="X20"/>
  <c r="Y19"/>
  <c r="Y20" s="1"/>
  <c r="Y21"/>
  <c r="Y22" s="1"/>
  <c r="X22"/>
  <c r="Y23"/>
  <c r="Y24" s="1"/>
  <c r="X24"/>
  <c r="X26"/>
  <c r="Y25"/>
  <c r="Y26" s="1"/>
  <c r="Y27"/>
  <c r="Y28" s="1"/>
  <c r="X28"/>
  <c r="Y29"/>
  <c r="Y30" s="1"/>
  <c r="X30"/>
  <c r="Y31"/>
  <c r="Y32" s="1"/>
  <c r="X32"/>
  <c r="Y33"/>
  <c r="Y34" s="1"/>
  <c r="X34"/>
  <c r="X36"/>
  <c r="Y35"/>
  <c r="Y36" s="1"/>
  <c r="Y37"/>
  <c r="Y38" s="1"/>
  <c r="X38"/>
  <c r="Y39"/>
  <c r="Y40" s="1"/>
  <c r="X40"/>
  <c r="Y41"/>
  <c r="Y42" s="1"/>
  <c r="X42"/>
  <c r="Y43"/>
  <c r="Y44" s="1"/>
  <c r="X44"/>
  <c r="X46"/>
  <c r="Y45"/>
  <c r="Y46" s="1"/>
  <c r="Y47"/>
  <c r="Y48" s="1"/>
  <c r="X48"/>
  <c r="X50"/>
  <c r="Y49"/>
  <c r="Y50" s="1"/>
  <c r="Y51"/>
  <c r="Y52" s="1"/>
  <c r="X52"/>
  <c r="Y53"/>
  <c r="Y54" s="1"/>
  <c r="X54"/>
  <c r="X56"/>
  <c r="Y55"/>
  <c r="Y56" s="1"/>
  <c r="Y57"/>
  <c r="Y58" s="1"/>
  <c r="X58"/>
  <c r="X60"/>
  <c r="Y59"/>
  <c r="Y60" s="1"/>
  <c r="X62"/>
  <c r="Y61"/>
  <c r="Y62" s="1"/>
  <c r="X64"/>
  <c r="Y63"/>
  <c r="Y64" s="1"/>
  <c r="Y65"/>
  <c r="Y66" s="1"/>
  <c r="X66"/>
  <c r="Y67"/>
  <c r="Y68" s="1"/>
  <c r="X68"/>
  <c r="Y69"/>
  <c r="Y70" s="1"/>
  <c r="X70"/>
  <c r="Y71"/>
  <c r="Y72" s="1"/>
  <c r="X72"/>
  <c r="Y73"/>
  <c r="Y74" s="1"/>
  <c r="X74"/>
  <c r="X76"/>
  <c r="Y75"/>
  <c r="Y76" s="1"/>
  <c r="X78"/>
  <c r="Y77"/>
  <c r="Y78" s="1"/>
  <c r="X80"/>
  <c r="Y79"/>
  <c r="Y80" s="1"/>
  <c r="Y81"/>
  <c r="Y82" s="1"/>
  <c r="X82"/>
  <c r="Y83"/>
  <c r="Y84" s="1"/>
  <c r="X84"/>
  <c r="Y85"/>
  <c r="Y86" s="1"/>
  <c r="X86"/>
  <c r="X88"/>
  <c r="Y87"/>
  <c r="Y88" s="1"/>
  <c r="Y89"/>
  <c r="Y90" s="1"/>
  <c r="X90"/>
  <c r="Y91"/>
  <c r="Y92" s="1"/>
  <c r="X92"/>
  <c r="Y93"/>
  <c r="Y94" s="1"/>
  <c r="X94"/>
  <c r="X96"/>
  <c r="Y95"/>
  <c r="Y96" s="1"/>
  <c r="X98"/>
  <c r="Y97"/>
  <c r="Y98" s="1"/>
  <c r="X100"/>
  <c r="Y99"/>
  <c r="Y100" s="1"/>
  <c r="X102"/>
  <c r="Y101"/>
  <c r="Y102" s="1"/>
  <c r="X104"/>
  <c r="Y103"/>
  <c r="Y104" s="1"/>
  <c r="X106"/>
  <c r="Y105"/>
  <c r="Y106" s="1"/>
  <c r="Y107"/>
  <c r="Y108" s="1"/>
  <c r="X108"/>
  <c r="X110"/>
  <c r="Y109"/>
  <c r="Y110" s="1"/>
  <c r="X112"/>
  <c r="Y111"/>
  <c r="Y112" s="1"/>
  <c r="Y113"/>
  <c r="Y114" s="1"/>
  <c r="X114"/>
  <c r="Y115"/>
  <c r="Y116" s="1"/>
  <c r="X116"/>
  <c r="X118"/>
  <c r="Y117"/>
  <c r="Y118" s="1"/>
  <c r="Y119"/>
  <c r="Y120" s="1"/>
  <c r="X120"/>
  <c r="X122"/>
  <c r="Y121"/>
  <c r="Y122" s="1"/>
  <c r="Y123"/>
  <c r="Y124" s="1"/>
  <c r="X124"/>
  <c r="X126"/>
  <c r="Y125"/>
  <c r="Y126" s="1"/>
  <c r="X128"/>
  <c r="Y127"/>
  <c r="Y128" s="1"/>
  <c r="Y129"/>
  <c r="Y130" s="1"/>
  <c r="X130"/>
  <c r="Y131"/>
  <c r="Y132" s="1"/>
  <c r="X132"/>
  <c r="X134"/>
  <c r="Y133"/>
  <c r="Y134" s="1"/>
  <c r="X136"/>
  <c r="Y135"/>
  <c r="Y136" s="1"/>
  <c r="Y137"/>
  <c r="Y138" s="1"/>
  <c r="X138"/>
  <c r="X140"/>
  <c r="Y139"/>
  <c r="Y140" s="1"/>
  <c r="X142"/>
  <c r="Y141"/>
  <c r="Y142" s="1"/>
  <c r="X144"/>
  <c r="Y143"/>
  <c r="Y144" s="1"/>
  <c r="X146"/>
  <c r="Y145"/>
  <c r="Y146" s="1"/>
  <c r="Y147"/>
  <c r="Y148" s="1"/>
  <c r="X148"/>
  <c r="X150"/>
  <c r="Y149"/>
  <c r="Y150" s="1"/>
  <c r="Y151"/>
  <c r="Y152" s="1"/>
  <c r="X152"/>
  <c r="X154"/>
  <c r="Y153"/>
  <c r="Y154" s="1"/>
  <c r="X156"/>
  <c r="Y155"/>
  <c r="Y156" s="1"/>
  <c r="Y157"/>
  <c r="Y158" s="1"/>
  <c r="X158"/>
  <c r="AM14"/>
  <c r="AN13"/>
  <c r="AN14" s="1"/>
  <c r="AN11"/>
  <c r="AN12" s="1"/>
  <c r="AM12"/>
  <c r="AM16"/>
  <c r="AN15"/>
  <c r="AN16" s="1"/>
  <c r="AM18"/>
  <c r="AN17"/>
  <c r="AN18" s="1"/>
  <c r="AM20"/>
  <c r="AN19"/>
  <c r="AN20" s="1"/>
  <c r="AN21"/>
  <c r="AN22" s="1"/>
  <c r="AM22"/>
  <c r="AM24"/>
  <c r="AN23"/>
  <c r="AN24" s="1"/>
  <c r="AM26"/>
  <c r="AN25"/>
  <c r="AN26" s="1"/>
  <c r="AM28"/>
  <c r="AN27"/>
  <c r="AN28" s="1"/>
  <c r="AM30"/>
  <c r="AN29"/>
  <c r="AN30" s="1"/>
  <c r="AM32"/>
  <c r="AN31"/>
  <c r="AN32" s="1"/>
  <c r="AM34"/>
  <c r="AN33"/>
  <c r="AN34" s="1"/>
  <c r="AN35"/>
  <c r="AN36" s="1"/>
  <c r="AM36"/>
  <c r="AM38"/>
  <c r="AN37"/>
  <c r="AN38" s="1"/>
  <c r="AM40"/>
  <c r="AN39"/>
  <c r="AN40" s="1"/>
  <c r="AN41"/>
  <c r="AN42" s="1"/>
  <c r="AM42"/>
  <c r="AN43"/>
  <c r="AN44" s="1"/>
  <c r="AM44"/>
  <c r="AN45"/>
  <c r="AN46" s="1"/>
  <c r="AM46"/>
  <c r="AN47"/>
  <c r="AN48" s="1"/>
  <c r="AM48"/>
  <c r="AN49"/>
  <c r="AN50" s="1"/>
  <c r="AM50"/>
  <c r="AM52"/>
  <c r="AN51"/>
  <c r="AN52" s="1"/>
  <c r="AN53"/>
  <c r="AN54" s="1"/>
  <c r="AM54"/>
  <c r="AN55"/>
  <c r="AN56" s="1"/>
  <c r="AM56"/>
  <c r="AM58"/>
  <c r="AN57"/>
  <c r="AN58" s="1"/>
  <c r="AM60"/>
  <c r="AN59"/>
  <c r="AN60" s="1"/>
  <c r="AN61"/>
  <c r="AN62" s="1"/>
  <c r="AM62"/>
  <c r="AM64"/>
  <c r="AN63"/>
  <c r="AN64" s="1"/>
  <c r="AN65"/>
  <c r="AN66" s="1"/>
  <c r="AM66"/>
  <c r="AN67"/>
  <c r="AN68" s="1"/>
  <c r="AM68"/>
  <c r="AN69"/>
  <c r="AN70" s="1"/>
  <c r="AM70"/>
  <c r="AM72"/>
  <c r="AN71"/>
  <c r="AN72" s="1"/>
  <c r="AM74"/>
  <c r="AN73"/>
  <c r="AN74" s="1"/>
  <c r="AM76"/>
  <c r="AN75"/>
  <c r="AN76" s="1"/>
  <c r="AM78"/>
  <c r="AN77"/>
  <c r="AN78" s="1"/>
  <c r="AM80"/>
  <c r="AN79"/>
  <c r="AN80" s="1"/>
  <c r="AM82"/>
  <c r="AN81"/>
  <c r="AN82" s="1"/>
  <c r="AM84"/>
  <c r="AN83"/>
  <c r="AN84" s="1"/>
  <c r="AM86"/>
  <c r="AN85"/>
  <c r="AN86" s="1"/>
  <c r="AN87"/>
  <c r="AN88" s="1"/>
  <c r="AM88"/>
  <c r="AM90"/>
  <c r="AN89"/>
  <c r="AN90" s="1"/>
  <c r="AN91"/>
  <c r="AN92" s="1"/>
  <c r="AM92"/>
  <c r="AN93"/>
  <c r="AN94" s="1"/>
  <c r="AM94"/>
  <c r="AN95"/>
  <c r="AN96" s="1"/>
  <c r="AM96"/>
  <c r="AN97"/>
  <c r="AN98" s="1"/>
  <c r="AM98"/>
  <c r="AN99"/>
  <c r="AN100" s="1"/>
  <c r="AM100"/>
  <c r="AM102"/>
  <c r="AN101"/>
  <c r="AN102" s="1"/>
  <c r="AN103"/>
  <c r="AN104" s="1"/>
  <c r="AM104"/>
  <c r="AM106"/>
  <c r="AN105"/>
  <c r="AN106" s="1"/>
  <c r="AN107"/>
  <c r="AN108" s="1"/>
  <c r="AM108"/>
  <c r="AM110"/>
  <c r="AN109"/>
  <c r="AN110" s="1"/>
  <c r="AM112"/>
  <c r="AN111"/>
  <c r="AN112" s="1"/>
  <c r="AM114"/>
  <c r="AN113"/>
  <c r="AN114" s="1"/>
  <c r="AM116"/>
  <c r="AN115"/>
  <c r="AN116" s="1"/>
  <c r="AM118"/>
  <c r="AN117"/>
  <c r="AN118" s="1"/>
  <c r="AN119"/>
  <c r="AN120" s="1"/>
  <c r="AM120"/>
  <c r="AN121"/>
  <c r="AN122" s="1"/>
  <c r="AM122"/>
  <c r="AM124"/>
  <c r="AN123"/>
  <c r="AN124" s="1"/>
  <c r="AM126"/>
  <c r="AN125"/>
  <c r="AN126" s="1"/>
  <c r="AM128"/>
  <c r="AN127"/>
  <c r="AN128" s="1"/>
  <c r="AN129"/>
  <c r="AN130" s="1"/>
  <c r="AM130"/>
  <c r="AN131"/>
  <c r="AN132" s="1"/>
  <c r="AM132"/>
  <c r="AN133"/>
  <c r="AN134" s="1"/>
  <c r="AM134"/>
  <c r="AN135"/>
  <c r="AN136" s="1"/>
  <c r="AM136"/>
  <c r="AM138"/>
  <c r="AN137"/>
  <c r="AN138" s="1"/>
  <c r="AM140"/>
  <c r="AN139"/>
  <c r="AN140" s="1"/>
  <c r="AN141"/>
  <c r="AN142" s="1"/>
  <c r="AM142"/>
  <c r="AM144"/>
  <c r="AN143"/>
  <c r="AN144" s="1"/>
  <c r="AN145"/>
  <c r="AN146" s="1"/>
  <c r="AM146"/>
  <c r="AM148"/>
  <c r="AN147"/>
  <c r="AN148" s="1"/>
  <c r="AN149"/>
  <c r="AN150" s="1"/>
  <c r="AM150"/>
  <c r="AN151"/>
  <c r="AN152" s="1"/>
  <c r="AM152"/>
  <c r="AN153"/>
  <c r="AN154" s="1"/>
  <c r="AM154"/>
  <c r="AM156"/>
  <c r="AN155"/>
  <c r="AN156" s="1"/>
  <c r="AM158"/>
  <c r="AN157"/>
  <c r="AN158" s="1"/>
  <c r="AT12"/>
  <c r="AT14"/>
  <c r="AT16"/>
  <c r="AT18"/>
  <c r="AT20"/>
  <c r="AT22"/>
  <c r="AT24"/>
  <c r="AT26"/>
  <c r="AT28"/>
  <c r="AT30"/>
  <c r="AT32"/>
  <c r="AT34"/>
  <c r="AT36"/>
  <c r="AT38"/>
  <c r="AT40"/>
  <c r="AT42"/>
  <c r="AT44"/>
  <c r="AT46"/>
  <c r="AT48"/>
  <c r="AT50"/>
  <c r="AT52"/>
  <c r="AT54"/>
  <c r="AT56"/>
  <c r="AT58"/>
  <c r="AT60"/>
  <c r="AT62"/>
  <c r="AT64"/>
  <c r="AT66"/>
  <c r="AT68"/>
  <c r="AT70"/>
  <c r="AT72"/>
  <c r="AT74"/>
  <c r="AT76"/>
  <c r="AT78"/>
  <c r="AT80"/>
  <c r="AT82"/>
  <c r="AT84"/>
  <c r="AT86"/>
  <c r="AT88"/>
  <c r="AT90"/>
  <c r="AT92"/>
  <c r="AT94"/>
  <c r="AT96"/>
  <c r="AT98"/>
  <c r="AT100"/>
  <c r="AT102"/>
  <c r="AT104"/>
  <c r="AT106"/>
  <c r="AT108"/>
  <c r="AT110"/>
  <c r="AT112"/>
  <c r="AT114"/>
  <c r="AT116"/>
  <c r="AT118"/>
  <c r="AT120"/>
  <c r="AT122"/>
  <c r="AT124"/>
  <c r="AT126"/>
  <c r="AT128"/>
  <c r="AT130"/>
  <c r="AT132"/>
  <c r="AT134"/>
  <c r="AT136"/>
  <c r="AT138"/>
  <c r="AT140"/>
  <c r="AT142"/>
  <c r="AT144"/>
  <c r="AT146"/>
  <c r="AT148"/>
  <c r="AT150"/>
  <c r="AT152"/>
  <c r="AT154"/>
  <c r="AT156"/>
  <c r="AT158"/>
  <c r="Y9"/>
  <c r="AN9"/>
  <c r="E20" i="3"/>
  <c r="M17"/>
  <c r="M23"/>
  <c r="M20"/>
  <c r="M11"/>
  <c r="M14"/>
  <c r="K17"/>
  <c r="J23"/>
  <c r="J20"/>
  <c r="K23"/>
  <c r="K20"/>
  <c r="J11"/>
  <c r="K11"/>
  <c r="J14"/>
  <c r="K14"/>
  <c r="J17"/>
  <c r="E14"/>
  <c r="F17"/>
  <c r="C23"/>
  <c r="F23"/>
  <c r="C14"/>
  <c r="F14"/>
  <c r="C17"/>
  <c r="F11"/>
  <c r="F20"/>
  <c r="C20"/>
  <c r="K7"/>
  <c r="O7"/>
  <c r="O6"/>
  <c r="M6"/>
  <c r="M7"/>
  <c r="P7"/>
  <c r="N6"/>
  <c r="N8" s="1"/>
  <c r="P6"/>
  <c r="H6"/>
  <c r="K6"/>
  <c r="H7"/>
  <c r="J7"/>
  <c r="J6"/>
  <c r="J7" i="14"/>
  <c r="C7"/>
  <c r="D7"/>
  <c r="E7"/>
  <c r="I7"/>
  <c r="K7"/>
  <c r="F7"/>
  <c r="H7"/>
  <c r="G7"/>
  <c r="B7"/>
  <c r="T10" i="18"/>
  <c r="AD10"/>
  <c r="AM10"/>
  <c r="AQ10"/>
  <c r="AR10"/>
  <c r="AS10"/>
  <c r="AL10"/>
  <c r="AC10"/>
  <c r="AG10"/>
  <c r="AA10"/>
  <c r="X10"/>
  <c r="U10"/>
  <c r="A10" i="14"/>
  <c r="A9"/>
  <c r="O8" i="3" l="1"/>
  <c r="K8"/>
  <c r="V158" i="18"/>
  <c r="AO157"/>
  <c r="AO158" s="1"/>
  <c r="AW157" s="1"/>
  <c r="V154"/>
  <c r="AO153"/>
  <c r="AO154" s="1"/>
  <c r="AW153" s="1"/>
  <c r="V134"/>
  <c r="AO133"/>
  <c r="AO134" s="1"/>
  <c r="AW133" s="1"/>
  <c r="V118"/>
  <c r="AO117"/>
  <c r="AO118" s="1"/>
  <c r="AW117" s="1"/>
  <c r="AO113"/>
  <c r="AO114" s="1"/>
  <c r="AW113" s="1"/>
  <c r="V114"/>
  <c r="V98"/>
  <c r="AO97"/>
  <c r="AO98" s="1"/>
  <c r="AW97" s="1"/>
  <c r="V94"/>
  <c r="AO93"/>
  <c r="AO94" s="1"/>
  <c r="AW93" s="1"/>
  <c r="V82"/>
  <c r="AO81"/>
  <c r="AO82" s="1"/>
  <c r="AW81" s="1"/>
  <c r="V66"/>
  <c r="AO65"/>
  <c r="AO66" s="1"/>
  <c r="AW65" s="1"/>
  <c r="V54"/>
  <c r="AO53"/>
  <c r="AO54" s="1"/>
  <c r="AW53" s="1"/>
  <c r="V50"/>
  <c r="AO49"/>
  <c r="AO50" s="1"/>
  <c r="AW49" s="1"/>
  <c r="V42"/>
  <c r="AO41"/>
  <c r="AO42" s="1"/>
  <c r="AW41" s="1"/>
  <c r="V30"/>
  <c r="AO29"/>
  <c r="AO30" s="1"/>
  <c r="AW29" s="1"/>
  <c r="V26"/>
  <c r="AO25"/>
  <c r="AO26" s="1"/>
  <c r="AW25" s="1"/>
  <c r="V18"/>
  <c r="AO17"/>
  <c r="AO18" s="1"/>
  <c r="AW17" s="1"/>
  <c r="AO13"/>
  <c r="AO14" s="1"/>
  <c r="AW13" s="1"/>
  <c r="V14"/>
  <c r="V150"/>
  <c r="AO149"/>
  <c r="AO150" s="1"/>
  <c r="AW149" s="1"/>
  <c r="V146"/>
  <c r="AO145"/>
  <c r="AO146" s="1"/>
  <c r="AW145" s="1"/>
  <c r="V142"/>
  <c r="AO141"/>
  <c r="AO142" s="1"/>
  <c r="AW141" s="1"/>
  <c r="V138"/>
  <c r="AO137"/>
  <c r="AO138" s="1"/>
  <c r="AW137" s="1"/>
  <c r="V130"/>
  <c r="AO129"/>
  <c r="AO130" s="1"/>
  <c r="AW129" s="1"/>
  <c r="V126"/>
  <c r="AO125"/>
  <c r="AO126" s="1"/>
  <c r="AW125" s="1"/>
  <c r="V122"/>
  <c r="AO121"/>
  <c r="AO122" s="1"/>
  <c r="AW121" s="1"/>
  <c r="V110"/>
  <c r="AO109"/>
  <c r="AO110" s="1"/>
  <c r="AW109" s="1"/>
  <c r="AO105"/>
  <c r="AO106" s="1"/>
  <c r="AW105" s="1"/>
  <c r="V106"/>
  <c r="AO101"/>
  <c r="AO102" s="1"/>
  <c r="AW101" s="1"/>
  <c r="V102"/>
  <c r="AO89"/>
  <c r="AO90" s="1"/>
  <c r="AW89" s="1"/>
  <c r="V90"/>
  <c r="V86"/>
  <c r="AO85"/>
  <c r="AO86" s="1"/>
  <c r="AW85" s="1"/>
  <c r="V78"/>
  <c r="AO77"/>
  <c r="AO78" s="1"/>
  <c r="AW77" s="1"/>
  <c r="V74"/>
  <c r="AO73"/>
  <c r="AO74" s="1"/>
  <c r="AW73" s="1"/>
  <c r="V70"/>
  <c r="AO69"/>
  <c r="AO70" s="1"/>
  <c r="AW69" s="1"/>
  <c r="V62"/>
  <c r="AO61"/>
  <c r="AO62" s="1"/>
  <c r="AW61" s="1"/>
  <c r="V46"/>
  <c r="AO45"/>
  <c r="AO46" s="1"/>
  <c r="AW45" s="1"/>
  <c r="V38"/>
  <c r="AO37"/>
  <c r="AO38" s="1"/>
  <c r="AW37" s="1"/>
  <c r="V34"/>
  <c r="AO33"/>
  <c r="AO34" s="1"/>
  <c r="AW33" s="1"/>
  <c r="V22"/>
  <c r="AO21"/>
  <c r="AO22" s="1"/>
  <c r="AW21" s="1"/>
  <c r="V58"/>
  <c r="AO57"/>
  <c r="AO58" s="1"/>
  <c r="AW57" s="1"/>
  <c r="V156"/>
  <c r="AO155"/>
  <c r="AO156" s="1"/>
  <c r="AW155" s="1"/>
  <c r="V152"/>
  <c r="AO151"/>
  <c r="AO152" s="1"/>
  <c r="AW151" s="1"/>
  <c r="V132"/>
  <c r="AO131"/>
  <c r="AO132" s="1"/>
  <c r="AW131" s="1"/>
  <c r="V128"/>
  <c r="AO127"/>
  <c r="AO128" s="1"/>
  <c r="AW127" s="1"/>
  <c r="AO123"/>
  <c r="AO124" s="1"/>
  <c r="AW123" s="1"/>
  <c r="V124"/>
  <c r="V120"/>
  <c r="AO119"/>
  <c r="AO120" s="1"/>
  <c r="AW119" s="1"/>
  <c r="V116"/>
  <c r="AO115"/>
  <c r="AO116" s="1"/>
  <c r="AW115" s="1"/>
  <c r="V108"/>
  <c r="AO107"/>
  <c r="AO108" s="1"/>
  <c r="AW107" s="1"/>
  <c r="V104"/>
  <c r="AO103"/>
  <c r="AO104" s="1"/>
  <c r="AW103" s="1"/>
  <c r="V92"/>
  <c r="AO91"/>
  <c r="AO92" s="1"/>
  <c r="AW91" s="1"/>
  <c r="V88"/>
  <c r="AO87"/>
  <c r="AO88" s="1"/>
  <c r="AW87" s="1"/>
  <c r="V80"/>
  <c r="AO79"/>
  <c r="AO80" s="1"/>
  <c r="AW79" s="1"/>
  <c r="AO75"/>
  <c r="AO76" s="1"/>
  <c r="AW75" s="1"/>
  <c r="V76"/>
  <c r="AO71"/>
  <c r="AO72" s="1"/>
  <c r="AW71" s="1"/>
  <c r="V72"/>
  <c r="AO59"/>
  <c r="AO60" s="1"/>
  <c r="AW59" s="1"/>
  <c r="V60"/>
  <c r="V56"/>
  <c r="AO55"/>
  <c r="AO56" s="1"/>
  <c r="AW55" s="1"/>
  <c r="V52"/>
  <c r="AO51"/>
  <c r="AO52" s="1"/>
  <c r="AW51" s="1"/>
  <c r="AO47"/>
  <c r="AO48" s="1"/>
  <c r="AW47" s="1"/>
  <c r="V48"/>
  <c r="V44"/>
  <c r="AO43"/>
  <c r="AO44" s="1"/>
  <c r="AW43" s="1"/>
  <c r="AO39"/>
  <c r="AO40" s="1"/>
  <c r="AW39" s="1"/>
  <c r="V40"/>
  <c r="V32"/>
  <c r="AO31"/>
  <c r="AO32" s="1"/>
  <c r="AW31" s="1"/>
  <c r="V28"/>
  <c r="AO27"/>
  <c r="AO28" s="1"/>
  <c r="AW27" s="1"/>
  <c r="V20"/>
  <c r="AO19"/>
  <c r="AO20" s="1"/>
  <c r="AW19" s="1"/>
  <c r="V12"/>
  <c r="AO11"/>
  <c r="AO12" s="1"/>
  <c r="AW11" s="1"/>
  <c r="AO147"/>
  <c r="AO148" s="1"/>
  <c r="AW147" s="1"/>
  <c r="V148"/>
  <c r="V144"/>
  <c r="AO143"/>
  <c r="AO144" s="1"/>
  <c r="AW143" s="1"/>
  <c r="AO139"/>
  <c r="AO140" s="1"/>
  <c r="AW139" s="1"/>
  <c r="V140"/>
  <c r="V136"/>
  <c r="AO135"/>
  <c r="AO136" s="1"/>
  <c r="AW135" s="1"/>
  <c r="V112"/>
  <c r="AO111"/>
  <c r="AO112" s="1"/>
  <c r="AW111" s="1"/>
  <c r="V100"/>
  <c r="AO99"/>
  <c r="AO100" s="1"/>
  <c r="AW99" s="1"/>
  <c r="V96"/>
  <c r="AO95"/>
  <c r="AO96" s="1"/>
  <c r="AW95" s="1"/>
  <c r="V84"/>
  <c r="AO83"/>
  <c r="AO84" s="1"/>
  <c r="AW83" s="1"/>
  <c r="V68"/>
  <c r="AO67"/>
  <c r="AO68" s="1"/>
  <c r="AW67" s="1"/>
  <c r="V64"/>
  <c r="AO63"/>
  <c r="AO64" s="1"/>
  <c r="AW63" s="1"/>
  <c r="V36"/>
  <c r="AO35"/>
  <c r="AO36" s="1"/>
  <c r="AW35" s="1"/>
  <c r="V24"/>
  <c r="AO23"/>
  <c r="AO24" s="1"/>
  <c r="AW23" s="1"/>
  <c r="V16"/>
  <c r="AO15"/>
  <c r="AO16" s="1"/>
  <c r="AW15" s="1"/>
  <c r="P8" i="3"/>
  <c r="J8"/>
  <c r="M8"/>
  <c r="H8"/>
  <c r="AH10" i="18"/>
  <c r="AE10"/>
  <c r="V9"/>
  <c r="V10" s="1"/>
  <c r="AB10"/>
  <c r="AT9"/>
  <c r="AT10" s="1"/>
  <c r="AP10"/>
  <c r="Z10"/>
  <c r="AF10"/>
  <c r="Y10"/>
  <c r="W10"/>
  <c r="AN10"/>
  <c r="CR56" i="16"/>
  <c r="CS56" s="1"/>
  <c r="CR55"/>
  <c r="CS55" s="1"/>
  <c r="CR54"/>
  <c r="CS54" s="1"/>
  <c r="CR53"/>
  <c r="CS53" s="1"/>
  <c r="CR52"/>
  <c r="CS52" s="1"/>
  <c r="CR51"/>
  <c r="CS51" s="1"/>
  <c r="CR50"/>
  <c r="CS50" s="1"/>
  <c r="CR49"/>
  <c r="CS49" s="1"/>
  <c r="CR48"/>
  <c r="CS48" s="1"/>
  <c r="CR47"/>
  <c r="CS47" s="1"/>
  <c r="CR46"/>
  <c r="CS46" s="1"/>
  <c r="CR45"/>
  <c r="CS45" s="1"/>
  <c r="CR44"/>
  <c r="CS44" s="1"/>
  <c r="CR43"/>
  <c r="CS43" s="1"/>
  <c r="CR42"/>
  <c r="CS42" s="1"/>
  <c r="CR41"/>
  <c r="CS41" s="1"/>
  <c r="CR40"/>
  <c r="CS40" s="1"/>
  <c r="CR39"/>
  <c r="CS39" s="1"/>
  <c r="CR38"/>
  <c r="CS38" s="1"/>
  <c r="CR37"/>
  <c r="CS37" s="1"/>
  <c r="CR36"/>
  <c r="CS36" s="1"/>
  <c r="CR35"/>
  <c r="CS35" s="1"/>
  <c r="CR34"/>
  <c r="CS34" s="1"/>
  <c r="CR33"/>
  <c r="CS33" s="1"/>
  <c r="CR32"/>
  <c r="CS32" s="1"/>
  <c r="CR31"/>
  <c r="CS31" s="1"/>
  <c r="CR30"/>
  <c r="CS30" s="1"/>
  <c r="CR29"/>
  <c r="CS29" s="1"/>
  <c r="CR28"/>
  <c r="CS28" s="1"/>
  <c r="CR27"/>
  <c r="CS27" s="1"/>
  <c r="CR26"/>
  <c r="CS26" s="1"/>
  <c r="CR25"/>
  <c r="CS25" s="1"/>
  <c r="CR24"/>
  <c r="CS24" s="1"/>
  <c r="CR23"/>
  <c r="CS23" s="1"/>
  <c r="CR22"/>
  <c r="CS22" s="1"/>
  <c r="CR21"/>
  <c r="CS21" s="1"/>
  <c r="CR20"/>
  <c r="CS20" s="1"/>
  <c r="CR19"/>
  <c r="CS19" s="1"/>
  <c r="CR18"/>
  <c r="CS18" s="1"/>
  <c r="CR17"/>
  <c r="CS17" s="1"/>
  <c r="CR16"/>
  <c r="CS16" s="1"/>
  <c r="CR15"/>
  <c r="CS15" s="1"/>
  <c r="CR14"/>
  <c r="CS14" s="1"/>
  <c r="CR13"/>
  <c r="CS13" s="1"/>
  <c r="CR12"/>
  <c r="CS12" s="1"/>
  <c r="CR11"/>
  <c r="CS11" s="1"/>
  <c r="CR10"/>
  <c r="CS10" s="1"/>
  <c r="CR9"/>
  <c r="CS9" s="1"/>
  <c r="CR8"/>
  <c r="CS8" s="1"/>
  <c r="CR7"/>
  <c r="CS7" s="1"/>
  <c r="CR6"/>
  <c r="CS6" s="1"/>
  <c r="CR5"/>
  <c r="CS5" s="1"/>
  <c r="CE56"/>
  <c r="CF56" s="1"/>
  <c r="CE55"/>
  <c r="CF55" s="1"/>
  <c r="CE54"/>
  <c r="CF54" s="1"/>
  <c r="CE53"/>
  <c r="CF53" s="1"/>
  <c r="CE52"/>
  <c r="CF52" s="1"/>
  <c r="CE51"/>
  <c r="CF51" s="1"/>
  <c r="CE50"/>
  <c r="CF50" s="1"/>
  <c r="CE49"/>
  <c r="CF49" s="1"/>
  <c r="CE48"/>
  <c r="CF48" s="1"/>
  <c r="CE47"/>
  <c r="CF47" s="1"/>
  <c r="CE46"/>
  <c r="CF46" s="1"/>
  <c r="CE45"/>
  <c r="CF45" s="1"/>
  <c r="CE44"/>
  <c r="CF44" s="1"/>
  <c r="CE43"/>
  <c r="CF43" s="1"/>
  <c r="CE42"/>
  <c r="CF42" s="1"/>
  <c r="CE41"/>
  <c r="CF41" s="1"/>
  <c r="CE40"/>
  <c r="CF40" s="1"/>
  <c r="CE39"/>
  <c r="CF39" s="1"/>
  <c r="CE38"/>
  <c r="CF38" s="1"/>
  <c r="CE37"/>
  <c r="CF37" s="1"/>
  <c r="CE36"/>
  <c r="CF36" s="1"/>
  <c r="CE35"/>
  <c r="CF35" s="1"/>
  <c r="CE34"/>
  <c r="CF34" s="1"/>
  <c r="CE33"/>
  <c r="CF33" s="1"/>
  <c r="CE32"/>
  <c r="CF32" s="1"/>
  <c r="CE31"/>
  <c r="CF31" s="1"/>
  <c r="CE30"/>
  <c r="CF30" s="1"/>
  <c r="CE29"/>
  <c r="CF29" s="1"/>
  <c r="CE28"/>
  <c r="CF28" s="1"/>
  <c r="CE27"/>
  <c r="CF27" s="1"/>
  <c r="CE26"/>
  <c r="CF26" s="1"/>
  <c r="CE25"/>
  <c r="CF25" s="1"/>
  <c r="CE24"/>
  <c r="CF24" s="1"/>
  <c r="CE23"/>
  <c r="CF23" s="1"/>
  <c r="CE22"/>
  <c r="CF22" s="1"/>
  <c r="CE21"/>
  <c r="CF21" s="1"/>
  <c r="CE20"/>
  <c r="CF20" s="1"/>
  <c r="CE19"/>
  <c r="CF19" s="1"/>
  <c r="CE18"/>
  <c r="CF18" s="1"/>
  <c r="CE17"/>
  <c r="CF17" s="1"/>
  <c r="CE16"/>
  <c r="CF16" s="1"/>
  <c r="CE15"/>
  <c r="CF15" s="1"/>
  <c r="CE14"/>
  <c r="CF14" s="1"/>
  <c r="CE13"/>
  <c r="CF13" s="1"/>
  <c r="CE12"/>
  <c r="CF12" s="1"/>
  <c r="CE11"/>
  <c r="CF11" s="1"/>
  <c r="CE10"/>
  <c r="CF10" s="1"/>
  <c r="CE9"/>
  <c r="CF9" s="1"/>
  <c r="CE8"/>
  <c r="CF8" s="1"/>
  <c r="CE7"/>
  <c r="CF7" s="1"/>
  <c r="CE6"/>
  <c r="CF6" s="1"/>
  <c r="CE5"/>
  <c r="CF5" s="1"/>
  <c r="BR56"/>
  <c r="BS56" s="1"/>
  <c r="BR55"/>
  <c r="BS55" s="1"/>
  <c r="BR54"/>
  <c r="BS54" s="1"/>
  <c r="BR53"/>
  <c r="BS53" s="1"/>
  <c r="BR52"/>
  <c r="BS52" s="1"/>
  <c r="BR51"/>
  <c r="BS51" s="1"/>
  <c r="BR50"/>
  <c r="BS50" s="1"/>
  <c r="BR49"/>
  <c r="BS49" s="1"/>
  <c r="BR48"/>
  <c r="BS48" s="1"/>
  <c r="BR47"/>
  <c r="BS47" s="1"/>
  <c r="BR46"/>
  <c r="BS46" s="1"/>
  <c r="BR45"/>
  <c r="BS45" s="1"/>
  <c r="BR44"/>
  <c r="BS44" s="1"/>
  <c r="BR43"/>
  <c r="BS43" s="1"/>
  <c r="BR42"/>
  <c r="BS42" s="1"/>
  <c r="BR41"/>
  <c r="BS41" s="1"/>
  <c r="BR40"/>
  <c r="BS40" s="1"/>
  <c r="BR39"/>
  <c r="BS39" s="1"/>
  <c r="BR38"/>
  <c r="BS38" s="1"/>
  <c r="BR37"/>
  <c r="BS37" s="1"/>
  <c r="BR36"/>
  <c r="BS36" s="1"/>
  <c r="BR35"/>
  <c r="BS35" s="1"/>
  <c r="BR34"/>
  <c r="BS34" s="1"/>
  <c r="BR33"/>
  <c r="BS33" s="1"/>
  <c r="BR32"/>
  <c r="BS32" s="1"/>
  <c r="BR31"/>
  <c r="BS31" s="1"/>
  <c r="BR30"/>
  <c r="BS30" s="1"/>
  <c r="BR29"/>
  <c r="BS29" s="1"/>
  <c r="BR28"/>
  <c r="BS28" s="1"/>
  <c r="BR27"/>
  <c r="BS27" s="1"/>
  <c r="BR26"/>
  <c r="BS26" s="1"/>
  <c r="BR25"/>
  <c r="BS25" s="1"/>
  <c r="BR24"/>
  <c r="BS24" s="1"/>
  <c r="BR23"/>
  <c r="BS23" s="1"/>
  <c r="BR22"/>
  <c r="BS22" s="1"/>
  <c r="BR21"/>
  <c r="BS21" s="1"/>
  <c r="BR20"/>
  <c r="BS20" s="1"/>
  <c r="BR19"/>
  <c r="BS19" s="1"/>
  <c r="BR18"/>
  <c r="BS18" s="1"/>
  <c r="BR17"/>
  <c r="BS17" s="1"/>
  <c r="BR16"/>
  <c r="BS16" s="1"/>
  <c r="BR15"/>
  <c r="BS15" s="1"/>
  <c r="BR14"/>
  <c r="BS14" s="1"/>
  <c r="BR13"/>
  <c r="BS13" s="1"/>
  <c r="BR12"/>
  <c r="BS12" s="1"/>
  <c r="BR11"/>
  <c r="BS11" s="1"/>
  <c r="BR10"/>
  <c r="BS10" s="1"/>
  <c r="BR9"/>
  <c r="BS9" s="1"/>
  <c r="BR8"/>
  <c r="BS8" s="1"/>
  <c r="BR7"/>
  <c r="BS7" s="1"/>
  <c r="BR6"/>
  <c r="BS6" s="1"/>
  <c r="BR5"/>
  <c r="BS5" s="1"/>
  <c r="BE56"/>
  <c r="BF56" s="1"/>
  <c r="BE55"/>
  <c r="BF55" s="1"/>
  <c r="BE54"/>
  <c r="BF54" s="1"/>
  <c r="BE53"/>
  <c r="BF53" s="1"/>
  <c r="BE52"/>
  <c r="BF52" s="1"/>
  <c r="BE51"/>
  <c r="BF51" s="1"/>
  <c r="BE50"/>
  <c r="BF50" s="1"/>
  <c r="BE49"/>
  <c r="BF49" s="1"/>
  <c r="BE48"/>
  <c r="BF48" s="1"/>
  <c r="BE47"/>
  <c r="BF47" s="1"/>
  <c r="BE46"/>
  <c r="BF46" s="1"/>
  <c r="BE45"/>
  <c r="BF45" s="1"/>
  <c r="BE44"/>
  <c r="BF44" s="1"/>
  <c r="BE43"/>
  <c r="BF43" s="1"/>
  <c r="BE42"/>
  <c r="BF42" s="1"/>
  <c r="BE41"/>
  <c r="BF41" s="1"/>
  <c r="BE40"/>
  <c r="BF40" s="1"/>
  <c r="BE39"/>
  <c r="BF39" s="1"/>
  <c r="BE38"/>
  <c r="BF38" s="1"/>
  <c r="BE37"/>
  <c r="BF37" s="1"/>
  <c r="BE36"/>
  <c r="BF36" s="1"/>
  <c r="BE35"/>
  <c r="BF35" s="1"/>
  <c r="BE34"/>
  <c r="BF34" s="1"/>
  <c r="BE33"/>
  <c r="BF33" s="1"/>
  <c r="BE32"/>
  <c r="BF32" s="1"/>
  <c r="BE31"/>
  <c r="BF31" s="1"/>
  <c r="BE30"/>
  <c r="BF30" s="1"/>
  <c r="BE29"/>
  <c r="BF29" s="1"/>
  <c r="BE28"/>
  <c r="BF28" s="1"/>
  <c r="BE27"/>
  <c r="BF27" s="1"/>
  <c r="BE26"/>
  <c r="BF26" s="1"/>
  <c r="BE25"/>
  <c r="BF25" s="1"/>
  <c r="BE24"/>
  <c r="BF24" s="1"/>
  <c r="BE23"/>
  <c r="BF23" s="1"/>
  <c r="BE22"/>
  <c r="BF22" s="1"/>
  <c r="BE21"/>
  <c r="BF21" s="1"/>
  <c r="BE20"/>
  <c r="BF20" s="1"/>
  <c r="BE19"/>
  <c r="BF19" s="1"/>
  <c r="BE18"/>
  <c r="BF18" s="1"/>
  <c r="BE17"/>
  <c r="BF17" s="1"/>
  <c r="BE16"/>
  <c r="BF16" s="1"/>
  <c r="BE15"/>
  <c r="BF15" s="1"/>
  <c r="BE14"/>
  <c r="BF14" s="1"/>
  <c r="BE13"/>
  <c r="BF13" s="1"/>
  <c r="BE12"/>
  <c r="BF12" s="1"/>
  <c r="BE11"/>
  <c r="BF11" s="1"/>
  <c r="BE10"/>
  <c r="BF10" s="1"/>
  <c r="BE9"/>
  <c r="BF9" s="1"/>
  <c r="BE8"/>
  <c r="BF8" s="1"/>
  <c r="BE7"/>
  <c r="BF7" s="1"/>
  <c r="BE6"/>
  <c r="BF6" s="1"/>
  <c r="BE5"/>
  <c r="BF5" s="1"/>
  <c r="AR56"/>
  <c r="AS56" s="1"/>
  <c r="AR55"/>
  <c r="AS55" s="1"/>
  <c r="AR54"/>
  <c r="AS54" s="1"/>
  <c r="AR53"/>
  <c r="AS53" s="1"/>
  <c r="AR52"/>
  <c r="AS52" s="1"/>
  <c r="AR51"/>
  <c r="AS51" s="1"/>
  <c r="AR50"/>
  <c r="AS50" s="1"/>
  <c r="AR49"/>
  <c r="AS49" s="1"/>
  <c r="AR48"/>
  <c r="AS48" s="1"/>
  <c r="AR47"/>
  <c r="AS47" s="1"/>
  <c r="AR46"/>
  <c r="AS46" s="1"/>
  <c r="AR45"/>
  <c r="AS45" s="1"/>
  <c r="AR44"/>
  <c r="AS44" s="1"/>
  <c r="AR43"/>
  <c r="AS43" s="1"/>
  <c r="AR42"/>
  <c r="AS42" s="1"/>
  <c r="AR41"/>
  <c r="AS41" s="1"/>
  <c r="AR40"/>
  <c r="AS40" s="1"/>
  <c r="AR39"/>
  <c r="AS39" s="1"/>
  <c r="AR38"/>
  <c r="AS38" s="1"/>
  <c r="AR37"/>
  <c r="AS37" s="1"/>
  <c r="AR36"/>
  <c r="AS36" s="1"/>
  <c r="AR35"/>
  <c r="AS35" s="1"/>
  <c r="AR34"/>
  <c r="AS34" s="1"/>
  <c r="AR33"/>
  <c r="AS33" s="1"/>
  <c r="AR32"/>
  <c r="AS32" s="1"/>
  <c r="AR31"/>
  <c r="AS31" s="1"/>
  <c r="AR30"/>
  <c r="AS30" s="1"/>
  <c r="AR29"/>
  <c r="AS29" s="1"/>
  <c r="AR28"/>
  <c r="AS28" s="1"/>
  <c r="AR27"/>
  <c r="AS27" s="1"/>
  <c r="AR26"/>
  <c r="AS26" s="1"/>
  <c r="AR25"/>
  <c r="AS25" s="1"/>
  <c r="AR24"/>
  <c r="AS24" s="1"/>
  <c r="AR23"/>
  <c r="AS23" s="1"/>
  <c r="AR22"/>
  <c r="AS22" s="1"/>
  <c r="AR21"/>
  <c r="AS21" s="1"/>
  <c r="AR20"/>
  <c r="AS20" s="1"/>
  <c r="AR19"/>
  <c r="AS19" s="1"/>
  <c r="AR18"/>
  <c r="AS18" s="1"/>
  <c r="AR17"/>
  <c r="AS17" s="1"/>
  <c r="AR16"/>
  <c r="AS16" s="1"/>
  <c r="AR15"/>
  <c r="AS15" s="1"/>
  <c r="AR14"/>
  <c r="AS14" s="1"/>
  <c r="AR13"/>
  <c r="AS13" s="1"/>
  <c r="AR12"/>
  <c r="AS12" s="1"/>
  <c r="AR11"/>
  <c r="AS11" s="1"/>
  <c r="AR10"/>
  <c r="AS10" s="1"/>
  <c r="AR9"/>
  <c r="AS9" s="1"/>
  <c r="AR8"/>
  <c r="AS8" s="1"/>
  <c r="AR7"/>
  <c r="AS7" s="1"/>
  <c r="AR6"/>
  <c r="AS6" s="1"/>
  <c r="AR5"/>
  <c r="AS5" s="1"/>
  <c r="AE56"/>
  <c r="AF56" s="1"/>
  <c r="AE55"/>
  <c r="AF55" s="1"/>
  <c r="AE54"/>
  <c r="AF54" s="1"/>
  <c r="AE53"/>
  <c r="AF53" s="1"/>
  <c r="AE52"/>
  <c r="AF52" s="1"/>
  <c r="AE51"/>
  <c r="AF51" s="1"/>
  <c r="AE50"/>
  <c r="AF50" s="1"/>
  <c r="AE49"/>
  <c r="AF49" s="1"/>
  <c r="AE48"/>
  <c r="AF48" s="1"/>
  <c r="AE47"/>
  <c r="AF47" s="1"/>
  <c r="AE46"/>
  <c r="AF46" s="1"/>
  <c r="AE45"/>
  <c r="AF45" s="1"/>
  <c r="AE44"/>
  <c r="AF44" s="1"/>
  <c r="AE43"/>
  <c r="AF43" s="1"/>
  <c r="AE42"/>
  <c r="AF42" s="1"/>
  <c r="AE41"/>
  <c r="AF41" s="1"/>
  <c r="AE40"/>
  <c r="AF40" s="1"/>
  <c r="AE39"/>
  <c r="AF39" s="1"/>
  <c r="AE38"/>
  <c r="AF38" s="1"/>
  <c r="AE37"/>
  <c r="AF37" s="1"/>
  <c r="AE36"/>
  <c r="AF36" s="1"/>
  <c r="AE35"/>
  <c r="AF35" s="1"/>
  <c r="AE34"/>
  <c r="AF34" s="1"/>
  <c r="AE33"/>
  <c r="AF33" s="1"/>
  <c r="AE32"/>
  <c r="AF32" s="1"/>
  <c r="AE31"/>
  <c r="AF31" s="1"/>
  <c r="AE30"/>
  <c r="AF30" s="1"/>
  <c r="AE29"/>
  <c r="AF29" s="1"/>
  <c r="AE28"/>
  <c r="AF28" s="1"/>
  <c r="AE27"/>
  <c r="AF27" s="1"/>
  <c r="AE26"/>
  <c r="AF26" s="1"/>
  <c r="AE25"/>
  <c r="AF25" s="1"/>
  <c r="AE24"/>
  <c r="AF24" s="1"/>
  <c r="AE23"/>
  <c r="AF23" s="1"/>
  <c r="AE22"/>
  <c r="AF22" s="1"/>
  <c r="AE21"/>
  <c r="AF21" s="1"/>
  <c r="AE20"/>
  <c r="AF20" s="1"/>
  <c r="AE19"/>
  <c r="AF19" s="1"/>
  <c r="AE18"/>
  <c r="AF18" s="1"/>
  <c r="AE17"/>
  <c r="AF17" s="1"/>
  <c r="AE16"/>
  <c r="AF16" s="1"/>
  <c r="AE15"/>
  <c r="AF15" s="1"/>
  <c r="AE14"/>
  <c r="AF14" s="1"/>
  <c r="AE13"/>
  <c r="AF13" s="1"/>
  <c r="AE12"/>
  <c r="AF12" s="1"/>
  <c r="AE11"/>
  <c r="AF11" s="1"/>
  <c r="AE10"/>
  <c r="AF10" s="1"/>
  <c r="AE9"/>
  <c r="AF9" s="1"/>
  <c r="AE8"/>
  <c r="AF8" s="1"/>
  <c r="AE7"/>
  <c r="AF7" s="1"/>
  <c r="AE6"/>
  <c r="AF6" s="1"/>
  <c r="AE5"/>
  <c r="AF5" s="1"/>
  <c r="R6"/>
  <c r="S6" s="1"/>
  <c r="R7"/>
  <c r="S7" s="1"/>
  <c r="R8"/>
  <c r="S8" s="1"/>
  <c r="R9"/>
  <c r="S9" s="1"/>
  <c r="R10"/>
  <c r="S10" s="1"/>
  <c r="R11"/>
  <c r="S11" s="1"/>
  <c r="R12"/>
  <c r="S12" s="1"/>
  <c r="R13"/>
  <c r="S13" s="1"/>
  <c r="R14"/>
  <c r="S14" s="1"/>
  <c r="R15"/>
  <c r="S15" s="1"/>
  <c r="R16"/>
  <c r="S16" s="1"/>
  <c r="R17"/>
  <c r="S17" s="1"/>
  <c r="R18"/>
  <c r="S18" s="1"/>
  <c r="R19"/>
  <c r="S19" s="1"/>
  <c r="R20"/>
  <c r="S20" s="1"/>
  <c r="R21"/>
  <c r="S21" s="1"/>
  <c r="R22"/>
  <c r="S22" s="1"/>
  <c r="R23"/>
  <c r="S23" s="1"/>
  <c r="R24"/>
  <c r="S24" s="1"/>
  <c r="R25"/>
  <c r="S25" s="1"/>
  <c r="R26"/>
  <c r="S26" s="1"/>
  <c r="R27"/>
  <c r="S27" s="1"/>
  <c r="R28"/>
  <c r="S28" s="1"/>
  <c r="R29"/>
  <c r="S29" s="1"/>
  <c r="R30"/>
  <c r="S30" s="1"/>
  <c r="R31"/>
  <c r="S31" s="1"/>
  <c r="R32"/>
  <c r="S32" s="1"/>
  <c r="R33"/>
  <c r="S33" s="1"/>
  <c r="R34"/>
  <c r="S34" s="1"/>
  <c r="R35"/>
  <c r="S35" s="1"/>
  <c r="R36"/>
  <c r="S36" s="1"/>
  <c r="R37"/>
  <c r="S37" s="1"/>
  <c r="R38"/>
  <c r="S38" s="1"/>
  <c r="R39"/>
  <c r="S39" s="1"/>
  <c r="R40"/>
  <c r="S40" s="1"/>
  <c r="R41"/>
  <c r="S41" s="1"/>
  <c r="R42"/>
  <c r="S42" s="1"/>
  <c r="R43"/>
  <c r="S43" s="1"/>
  <c r="R44"/>
  <c r="S44" s="1"/>
  <c r="R45"/>
  <c r="S45" s="1"/>
  <c r="R46"/>
  <c r="S46" s="1"/>
  <c r="R47"/>
  <c r="S47" s="1"/>
  <c r="R48"/>
  <c r="S48" s="1"/>
  <c r="R49"/>
  <c r="S49" s="1"/>
  <c r="R50"/>
  <c r="S50" s="1"/>
  <c r="R51"/>
  <c r="S51" s="1"/>
  <c r="R52"/>
  <c r="S52" s="1"/>
  <c r="R53"/>
  <c r="S53" s="1"/>
  <c r="R54"/>
  <c r="S54" s="1"/>
  <c r="R55"/>
  <c r="S55" s="1"/>
  <c r="R56"/>
  <c r="S56" s="1"/>
  <c r="R5"/>
  <c r="S5" s="1"/>
  <c r="CN56"/>
  <c r="CO56" s="1"/>
  <c r="CN55"/>
  <c r="CO55" s="1"/>
  <c r="CN54"/>
  <c r="CO54" s="1"/>
  <c r="CN53"/>
  <c r="CO53" s="1"/>
  <c r="CN52"/>
  <c r="CO52" s="1"/>
  <c r="CN51"/>
  <c r="CO51" s="1"/>
  <c r="CN50"/>
  <c r="CO50" s="1"/>
  <c r="CN49"/>
  <c r="CO49" s="1"/>
  <c r="CN48"/>
  <c r="CO48" s="1"/>
  <c r="CN47"/>
  <c r="CO47" s="1"/>
  <c r="CN46"/>
  <c r="CO46" s="1"/>
  <c r="CN45"/>
  <c r="CO45" s="1"/>
  <c r="CN44"/>
  <c r="CO44" s="1"/>
  <c r="CN43"/>
  <c r="CO43" s="1"/>
  <c r="CN42"/>
  <c r="CO42" s="1"/>
  <c r="CN41"/>
  <c r="CO41" s="1"/>
  <c r="CN40"/>
  <c r="CO40" s="1"/>
  <c r="CN39"/>
  <c r="CO39" s="1"/>
  <c r="CN38"/>
  <c r="CO38" s="1"/>
  <c r="CN37"/>
  <c r="CO37" s="1"/>
  <c r="CN36"/>
  <c r="CO36" s="1"/>
  <c r="CN35"/>
  <c r="CO35" s="1"/>
  <c r="CN34"/>
  <c r="CO34" s="1"/>
  <c r="CN33"/>
  <c r="CO33" s="1"/>
  <c r="CN32"/>
  <c r="CO32" s="1"/>
  <c r="CN31"/>
  <c r="CO31" s="1"/>
  <c r="CN30"/>
  <c r="CO30" s="1"/>
  <c r="CN29"/>
  <c r="CO29" s="1"/>
  <c r="CN28"/>
  <c r="CO28" s="1"/>
  <c r="CN27"/>
  <c r="CO27" s="1"/>
  <c r="CN26"/>
  <c r="CO26" s="1"/>
  <c r="CN25"/>
  <c r="CO25" s="1"/>
  <c r="CN24"/>
  <c r="CO24" s="1"/>
  <c r="CN23"/>
  <c r="CO23" s="1"/>
  <c r="CN22"/>
  <c r="CO22" s="1"/>
  <c r="CN21"/>
  <c r="CO21" s="1"/>
  <c r="CN20"/>
  <c r="CO20" s="1"/>
  <c r="CN19"/>
  <c r="CO19" s="1"/>
  <c r="CN18"/>
  <c r="CO18" s="1"/>
  <c r="CN17"/>
  <c r="CO17" s="1"/>
  <c r="CN16"/>
  <c r="CO16" s="1"/>
  <c r="CN15"/>
  <c r="CO15" s="1"/>
  <c r="CN14"/>
  <c r="CO14" s="1"/>
  <c r="CN13"/>
  <c r="CO13" s="1"/>
  <c r="CN12"/>
  <c r="CO12" s="1"/>
  <c r="CN11"/>
  <c r="CO11" s="1"/>
  <c r="CN10"/>
  <c r="CO10" s="1"/>
  <c r="CN9"/>
  <c r="CO9" s="1"/>
  <c r="CN8"/>
  <c r="CO8" s="1"/>
  <c r="CN7"/>
  <c r="CO7" s="1"/>
  <c r="CN6"/>
  <c r="CO6" s="1"/>
  <c r="CN5"/>
  <c r="CO5" s="1"/>
  <c r="CA56"/>
  <c r="CB56" s="1"/>
  <c r="CA55"/>
  <c r="CB55" s="1"/>
  <c r="CA54"/>
  <c r="CB54" s="1"/>
  <c r="CA53"/>
  <c r="CB53" s="1"/>
  <c r="CA52"/>
  <c r="CB52" s="1"/>
  <c r="CA51"/>
  <c r="CB51" s="1"/>
  <c r="CA50"/>
  <c r="CB50" s="1"/>
  <c r="CA49"/>
  <c r="CB49" s="1"/>
  <c r="CA48"/>
  <c r="CB48" s="1"/>
  <c r="CA47"/>
  <c r="CB47" s="1"/>
  <c r="CA46"/>
  <c r="CB46" s="1"/>
  <c r="CA45"/>
  <c r="CB45" s="1"/>
  <c r="CA44"/>
  <c r="CB44" s="1"/>
  <c r="CA43"/>
  <c r="CB43" s="1"/>
  <c r="CA42"/>
  <c r="CB42" s="1"/>
  <c r="CA41"/>
  <c r="CB41" s="1"/>
  <c r="CA40"/>
  <c r="CB40" s="1"/>
  <c r="CA39"/>
  <c r="CB39" s="1"/>
  <c r="CA38"/>
  <c r="CB38" s="1"/>
  <c r="CA37"/>
  <c r="CB37" s="1"/>
  <c r="CA36"/>
  <c r="CB36" s="1"/>
  <c r="CA35"/>
  <c r="CB35" s="1"/>
  <c r="CA34"/>
  <c r="CB34" s="1"/>
  <c r="CA33"/>
  <c r="CB33" s="1"/>
  <c r="CA32"/>
  <c r="CB32" s="1"/>
  <c r="CA31"/>
  <c r="CB31" s="1"/>
  <c r="CA30"/>
  <c r="CB30" s="1"/>
  <c r="CA29"/>
  <c r="CB29" s="1"/>
  <c r="CA28"/>
  <c r="CB28" s="1"/>
  <c r="CA27"/>
  <c r="CB27" s="1"/>
  <c r="CA26"/>
  <c r="CB26" s="1"/>
  <c r="CA25"/>
  <c r="CB25" s="1"/>
  <c r="CA24"/>
  <c r="CB24" s="1"/>
  <c r="CA23"/>
  <c r="CB23" s="1"/>
  <c r="CA22"/>
  <c r="CB22" s="1"/>
  <c r="CA21"/>
  <c r="CB21" s="1"/>
  <c r="CA20"/>
  <c r="CB20" s="1"/>
  <c r="CA19"/>
  <c r="CB19" s="1"/>
  <c r="CA18"/>
  <c r="CB18" s="1"/>
  <c r="CA17"/>
  <c r="CB17" s="1"/>
  <c r="CA16"/>
  <c r="CB16" s="1"/>
  <c r="CA15"/>
  <c r="CB15" s="1"/>
  <c r="CA14"/>
  <c r="CB14" s="1"/>
  <c r="CA13"/>
  <c r="CB13" s="1"/>
  <c r="CA12"/>
  <c r="CB12" s="1"/>
  <c r="CA11"/>
  <c r="CB11" s="1"/>
  <c r="CA10"/>
  <c r="CB10" s="1"/>
  <c r="CA9"/>
  <c r="CB9" s="1"/>
  <c r="CA8"/>
  <c r="CB8" s="1"/>
  <c r="CA7"/>
  <c r="CB7" s="1"/>
  <c r="CA6"/>
  <c r="CB6" s="1"/>
  <c r="CA5"/>
  <c r="CB5" s="1"/>
  <c r="BN56"/>
  <c r="BO56" s="1"/>
  <c r="BN55"/>
  <c r="BO55" s="1"/>
  <c r="BN54"/>
  <c r="BO54" s="1"/>
  <c r="BN53"/>
  <c r="BO53" s="1"/>
  <c r="BN52"/>
  <c r="BO52" s="1"/>
  <c r="BN51"/>
  <c r="BO51" s="1"/>
  <c r="BN50"/>
  <c r="BO50" s="1"/>
  <c r="BN49"/>
  <c r="BO49" s="1"/>
  <c r="BN48"/>
  <c r="BO48" s="1"/>
  <c r="BN47"/>
  <c r="BO47" s="1"/>
  <c r="BN46"/>
  <c r="BO46" s="1"/>
  <c r="BN45"/>
  <c r="BO45" s="1"/>
  <c r="BN44"/>
  <c r="BO44" s="1"/>
  <c r="BN43"/>
  <c r="BO43" s="1"/>
  <c r="BN42"/>
  <c r="BO42" s="1"/>
  <c r="BN41"/>
  <c r="BO41" s="1"/>
  <c r="BN40"/>
  <c r="BO40" s="1"/>
  <c r="BN39"/>
  <c r="BO39" s="1"/>
  <c r="BN38"/>
  <c r="BO38" s="1"/>
  <c r="BN37"/>
  <c r="BO37" s="1"/>
  <c r="BN36"/>
  <c r="BO36" s="1"/>
  <c r="BN35"/>
  <c r="BO35" s="1"/>
  <c r="BN34"/>
  <c r="BO34" s="1"/>
  <c r="BN33"/>
  <c r="BO33" s="1"/>
  <c r="BN32"/>
  <c r="BO32" s="1"/>
  <c r="BN31"/>
  <c r="BO31" s="1"/>
  <c r="BN30"/>
  <c r="BO30" s="1"/>
  <c r="BN29"/>
  <c r="BO29" s="1"/>
  <c r="BN28"/>
  <c r="BO28" s="1"/>
  <c r="BN27"/>
  <c r="BO27" s="1"/>
  <c r="BN26"/>
  <c r="BO26" s="1"/>
  <c r="BN25"/>
  <c r="BO25" s="1"/>
  <c r="BN24"/>
  <c r="BO24" s="1"/>
  <c r="BN23"/>
  <c r="BO23" s="1"/>
  <c r="BN22"/>
  <c r="BO22" s="1"/>
  <c r="BN21"/>
  <c r="BO21" s="1"/>
  <c r="BN20"/>
  <c r="BO20" s="1"/>
  <c r="BN19"/>
  <c r="BO19" s="1"/>
  <c r="BN18"/>
  <c r="BO18" s="1"/>
  <c r="BN17"/>
  <c r="BO17" s="1"/>
  <c r="BN16"/>
  <c r="BO16" s="1"/>
  <c r="BN15"/>
  <c r="BO15" s="1"/>
  <c r="BN14"/>
  <c r="BO14" s="1"/>
  <c r="BN13"/>
  <c r="BO13" s="1"/>
  <c r="BN12"/>
  <c r="BO12" s="1"/>
  <c r="BN11"/>
  <c r="BO11" s="1"/>
  <c r="BN10"/>
  <c r="BO10" s="1"/>
  <c r="BN9"/>
  <c r="BO9" s="1"/>
  <c r="BN8"/>
  <c r="BO8" s="1"/>
  <c r="BN7"/>
  <c r="BO7" s="1"/>
  <c r="BN6"/>
  <c r="BO6" s="1"/>
  <c r="BN5"/>
  <c r="BO5" s="1"/>
  <c r="BA56"/>
  <c r="BB56" s="1"/>
  <c r="BA55"/>
  <c r="BB55" s="1"/>
  <c r="BA54"/>
  <c r="BB54" s="1"/>
  <c r="BA53"/>
  <c r="BB53" s="1"/>
  <c r="BA52"/>
  <c r="BB52" s="1"/>
  <c r="BA51"/>
  <c r="BB51" s="1"/>
  <c r="BA50"/>
  <c r="BB50" s="1"/>
  <c r="BA49"/>
  <c r="BB49" s="1"/>
  <c r="BA48"/>
  <c r="BB48" s="1"/>
  <c r="BA47"/>
  <c r="BB47" s="1"/>
  <c r="BA46"/>
  <c r="BB46" s="1"/>
  <c r="BA45"/>
  <c r="BB45" s="1"/>
  <c r="BA44"/>
  <c r="BB44" s="1"/>
  <c r="BA43"/>
  <c r="BB43" s="1"/>
  <c r="BA42"/>
  <c r="BB42" s="1"/>
  <c r="BA41"/>
  <c r="BB41" s="1"/>
  <c r="BA40"/>
  <c r="BB40" s="1"/>
  <c r="BA39"/>
  <c r="BB39" s="1"/>
  <c r="BA38"/>
  <c r="BB38" s="1"/>
  <c r="BA37"/>
  <c r="BB37" s="1"/>
  <c r="BA36"/>
  <c r="BB36" s="1"/>
  <c r="BA35"/>
  <c r="BB35" s="1"/>
  <c r="BA34"/>
  <c r="BB34" s="1"/>
  <c r="BA33"/>
  <c r="BB33" s="1"/>
  <c r="BA32"/>
  <c r="BB32" s="1"/>
  <c r="BA31"/>
  <c r="BB31" s="1"/>
  <c r="BA30"/>
  <c r="BB30" s="1"/>
  <c r="BA29"/>
  <c r="BB29" s="1"/>
  <c r="BA28"/>
  <c r="BB28" s="1"/>
  <c r="BA27"/>
  <c r="BB27" s="1"/>
  <c r="BA26"/>
  <c r="BB26" s="1"/>
  <c r="BA25"/>
  <c r="BB25" s="1"/>
  <c r="BA24"/>
  <c r="BB24" s="1"/>
  <c r="BA23"/>
  <c r="BB23" s="1"/>
  <c r="BA22"/>
  <c r="BB22" s="1"/>
  <c r="BA21"/>
  <c r="BB21" s="1"/>
  <c r="BA20"/>
  <c r="BB20" s="1"/>
  <c r="BA19"/>
  <c r="BB19" s="1"/>
  <c r="BA18"/>
  <c r="BB18" s="1"/>
  <c r="BA17"/>
  <c r="BB17" s="1"/>
  <c r="BA16"/>
  <c r="BB16" s="1"/>
  <c r="BA15"/>
  <c r="BB15" s="1"/>
  <c r="BA14"/>
  <c r="BB14" s="1"/>
  <c r="BA13"/>
  <c r="BB13" s="1"/>
  <c r="BA12"/>
  <c r="BB12" s="1"/>
  <c r="BA11"/>
  <c r="BB11" s="1"/>
  <c r="BA10"/>
  <c r="BB10" s="1"/>
  <c r="BA9"/>
  <c r="BB9" s="1"/>
  <c r="BA8"/>
  <c r="BB8" s="1"/>
  <c r="BA7"/>
  <c r="BB7" s="1"/>
  <c r="BA6"/>
  <c r="BB6" s="1"/>
  <c r="BA5"/>
  <c r="BB5" s="1"/>
  <c r="AN56"/>
  <c r="AO56" s="1"/>
  <c r="AN55"/>
  <c r="AO55" s="1"/>
  <c r="AN54"/>
  <c r="AO54" s="1"/>
  <c r="AN53"/>
  <c r="AO53" s="1"/>
  <c r="AN52"/>
  <c r="AO52" s="1"/>
  <c r="AN51"/>
  <c r="AO51" s="1"/>
  <c r="AN50"/>
  <c r="AO50" s="1"/>
  <c r="AN49"/>
  <c r="AO49" s="1"/>
  <c r="AN48"/>
  <c r="AO48" s="1"/>
  <c r="AN47"/>
  <c r="AO47" s="1"/>
  <c r="AN46"/>
  <c r="AO46" s="1"/>
  <c r="AN45"/>
  <c r="AO45" s="1"/>
  <c r="AN44"/>
  <c r="AO44" s="1"/>
  <c r="AN43"/>
  <c r="AO43" s="1"/>
  <c r="AN42"/>
  <c r="AO42" s="1"/>
  <c r="AN41"/>
  <c r="AO41" s="1"/>
  <c r="AN40"/>
  <c r="AO40" s="1"/>
  <c r="AN39"/>
  <c r="AO39" s="1"/>
  <c r="AN38"/>
  <c r="AO38" s="1"/>
  <c r="AN37"/>
  <c r="AO37" s="1"/>
  <c r="AN36"/>
  <c r="AO36" s="1"/>
  <c r="AN35"/>
  <c r="AO35" s="1"/>
  <c r="AN34"/>
  <c r="AO34" s="1"/>
  <c r="AN33"/>
  <c r="AO33" s="1"/>
  <c r="AN32"/>
  <c r="AO32" s="1"/>
  <c r="AN31"/>
  <c r="AO31" s="1"/>
  <c r="AN30"/>
  <c r="AO30" s="1"/>
  <c r="AN29"/>
  <c r="AO29" s="1"/>
  <c r="AN28"/>
  <c r="AO28" s="1"/>
  <c r="AN27"/>
  <c r="AO27" s="1"/>
  <c r="AN26"/>
  <c r="AO26" s="1"/>
  <c r="AN25"/>
  <c r="AO25" s="1"/>
  <c r="AN24"/>
  <c r="AO24" s="1"/>
  <c r="AN23"/>
  <c r="AO23" s="1"/>
  <c r="AN22"/>
  <c r="AO22" s="1"/>
  <c r="AN21"/>
  <c r="AO21" s="1"/>
  <c r="AN20"/>
  <c r="AO20" s="1"/>
  <c r="AN19"/>
  <c r="AO19" s="1"/>
  <c r="AN18"/>
  <c r="AO18" s="1"/>
  <c r="AN17"/>
  <c r="AO17" s="1"/>
  <c r="AN16"/>
  <c r="AO16" s="1"/>
  <c r="AN15"/>
  <c r="AO15" s="1"/>
  <c r="AN14"/>
  <c r="AO14" s="1"/>
  <c r="AN13"/>
  <c r="AO13" s="1"/>
  <c r="AN12"/>
  <c r="AO12" s="1"/>
  <c r="AN11"/>
  <c r="AO11" s="1"/>
  <c r="AN10"/>
  <c r="AO10" s="1"/>
  <c r="AN9"/>
  <c r="AO9" s="1"/>
  <c r="AN8"/>
  <c r="AO8" s="1"/>
  <c r="AN7"/>
  <c r="AO7" s="1"/>
  <c r="AN6"/>
  <c r="AO6" s="1"/>
  <c r="AN5"/>
  <c r="AO5" s="1"/>
  <c r="AA56"/>
  <c r="AB56" s="1"/>
  <c r="AA55"/>
  <c r="AB55" s="1"/>
  <c r="AA54"/>
  <c r="AB54" s="1"/>
  <c r="AA53"/>
  <c r="AB53" s="1"/>
  <c r="AA52"/>
  <c r="AB52" s="1"/>
  <c r="AA51"/>
  <c r="AB51" s="1"/>
  <c r="AA50"/>
  <c r="AB50" s="1"/>
  <c r="AA49"/>
  <c r="AB49" s="1"/>
  <c r="AA48"/>
  <c r="AB48" s="1"/>
  <c r="AA47"/>
  <c r="AB47" s="1"/>
  <c r="AA46"/>
  <c r="AB46" s="1"/>
  <c r="AA45"/>
  <c r="AB45" s="1"/>
  <c r="AA44"/>
  <c r="AB44" s="1"/>
  <c r="AA43"/>
  <c r="AB43" s="1"/>
  <c r="AA42"/>
  <c r="AB42" s="1"/>
  <c r="AA41"/>
  <c r="AB41" s="1"/>
  <c r="AA40"/>
  <c r="AB40" s="1"/>
  <c r="AA39"/>
  <c r="AB39" s="1"/>
  <c r="AA38"/>
  <c r="AB38" s="1"/>
  <c r="AA37"/>
  <c r="AB37" s="1"/>
  <c r="AA36"/>
  <c r="AB36" s="1"/>
  <c r="AA35"/>
  <c r="AB35" s="1"/>
  <c r="AA34"/>
  <c r="AB34" s="1"/>
  <c r="AA33"/>
  <c r="AB33" s="1"/>
  <c r="AA32"/>
  <c r="AB32" s="1"/>
  <c r="AA31"/>
  <c r="AB31" s="1"/>
  <c r="AA30"/>
  <c r="AB30" s="1"/>
  <c r="AA29"/>
  <c r="AB29" s="1"/>
  <c r="AA28"/>
  <c r="AB28" s="1"/>
  <c r="AA27"/>
  <c r="AB27" s="1"/>
  <c r="AA26"/>
  <c r="AB26" s="1"/>
  <c r="AA25"/>
  <c r="AB25" s="1"/>
  <c r="AA24"/>
  <c r="AB24" s="1"/>
  <c r="AA23"/>
  <c r="AB23" s="1"/>
  <c r="AA22"/>
  <c r="AB22" s="1"/>
  <c r="AA21"/>
  <c r="AB21" s="1"/>
  <c r="AA20"/>
  <c r="AB20" s="1"/>
  <c r="AA19"/>
  <c r="AB19" s="1"/>
  <c r="AA18"/>
  <c r="AB18" s="1"/>
  <c r="AA17"/>
  <c r="AB17" s="1"/>
  <c r="AA16"/>
  <c r="AB16" s="1"/>
  <c r="AA15"/>
  <c r="AB15" s="1"/>
  <c r="AA14"/>
  <c r="AB14" s="1"/>
  <c r="AA13"/>
  <c r="AB13" s="1"/>
  <c r="AA12"/>
  <c r="AB12" s="1"/>
  <c r="AA11"/>
  <c r="AB11" s="1"/>
  <c r="AA10"/>
  <c r="AB10" s="1"/>
  <c r="AA9"/>
  <c r="AB9" s="1"/>
  <c r="AA8"/>
  <c r="AB8" s="1"/>
  <c r="AA7"/>
  <c r="AB7" s="1"/>
  <c r="AA6"/>
  <c r="AB6" s="1"/>
  <c r="AA5"/>
  <c r="AB5" s="1"/>
  <c r="N6"/>
  <c r="O6" s="1"/>
  <c r="N7"/>
  <c r="O7" s="1"/>
  <c r="N8"/>
  <c r="O8" s="1"/>
  <c r="N9"/>
  <c r="O9" s="1"/>
  <c r="N10"/>
  <c r="O10" s="1"/>
  <c r="N11"/>
  <c r="O11" s="1"/>
  <c r="N12"/>
  <c r="O12" s="1"/>
  <c r="N13"/>
  <c r="O13" s="1"/>
  <c r="N14"/>
  <c r="O14" s="1"/>
  <c r="N15"/>
  <c r="O15" s="1"/>
  <c r="N16"/>
  <c r="O16" s="1"/>
  <c r="N17"/>
  <c r="O17" s="1"/>
  <c r="N18"/>
  <c r="O18" s="1"/>
  <c r="N19"/>
  <c r="O19" s="1"/>
  <c r="N20"/>
  <c r="O20" s="1"/>
  <c r="N21"/>
  <c r="O21" s="1"/>
  <c r="N22"/>
  <c r="O22" s="1"/>
  <c r="N23"/>
  <c r="O23" s="1"/>
  <c r="N24"/>
  <c r="O24" s="1"/>
  <c r="N25"/>
  <c r="O25" s="1"/>
  <c r="N26"/>
  <c r="O26" s="1"/>
  <c r="N27"/>
  <c r="O27" s="1"/>
  <c r="N28"/>
  <c r="O28" s="1"/>
  <c r="N29"/>
  <c r="O29" s="1"/>
  <c r="N30"/>
  <c r="O30" s="1"/>
  <c r="N31"/>
  <c r="O31" s="1"/>
  <c r="N32"/>
  <c r="O32" s="1"/>
  <c r="N33"/>
  <c r="O33" s="1"/>
  <c r="N34"/>
  <c r="O34" s="1"/>
  <c r="N35"/>
  <c r="O35" s="1"/>
  <c r="N36"/>
  <c r="O36" s="1"/>
  <c r="N37"/>
  <c r="O37" s="1"/>
  <c r="N38"/>
  <c r="O38" s="1"/>
  <c r="N39"/>
  <c r="O39" s="1"/>
  <c r="N40"/>
  <c r="O40" s="1"/>
  <c r="N41"/>
  <c r="O41" s="1"/>
  <c r="N42"/>
  <c r="O42" s="1"/>
  <c r="N43"/>
  <c r="O43" s="1"/>
  <c r="N44"/>
  <c r="O44" s="1"/>
  <c r="N45"/>
  <c r="O45" s="1"/>
  <c r="N46"/>
  <c r="O46" s="1"/>
  <c r="N47"/>
  <c r="O47" s="1"/>
  <c r="N48"/>
  <c r="O48" s="1"/>
  <c r="N49"/>
  <c r="O49" s="1"/>
  <c r="N50"/>
  <c r="O50" s="1"/>
  <c r="N51"/>
  <c r="O51" s="1"/>
  <c r="N52"/>
  <c r="O52" s="1"/>
  <c r="N53"/>
  <c r="O53" s="1"/>
  <c r="N54"/>
  <c r="O54" s="1"/>
  <c r="N55"/>
  <c r="O55" s="1"/>
  <c r="N56"/>
  <c r="O56" s="1"/>
  <c r="N5"/>
  <c r="O5" s="1"/>
  <c r="AO9" i="18" l="1"/>
  <c r="T5" i="16"/>
  <c r="V5" s="1"/>
  <c r="T56"/>
  <c r="T55"/>
  <c r="T54"/>
  <c r="T53"/>
  <c r="T52"/>
  <c r="T51"/>
  <c r="T50"/>
  <c r="T49"/>
  <c r="T48"/>
  <c r="T46"/>
  <c r="T44"/>
  <c r="T42"/>
  <c r="T40"/>
  <c r="T38"/>
  <c r="T36"/>
  <c r="T34"/>
  <c r="T32"/>
  <c r="T30"/>
  <c r="T28"/>
  <c r="T26"/>
  <c r="T24"/>
  <c r="T22"/>
  <c r="T20"/>
  <c r="T18"/>
  <c r="T16"/>
  <c r="T14"/>
  <c r="T12"/>
  <c r="T10"/>
  <c r="T8"/>
  <c r="T6"/>
  <c r="T47"/>
  <c r="T45"/>
  <c r="T43"/>
  <c r="T41"/>
  <c r="T39"/>
  <c r="T37"/>
  <c r="T35"/>
  <c r="T33"/>
  <c r="T31"/>
  <c r="T29"/>
  <c r="T27"/>
  <c r="T25"/>
  <c r="T23"/>
  <c r="T21"/>
  <c r="T19"/>
  <c r="T17"/>
  <c r="T15"/>
  <c r="T13"/>
  <c r="T11"/>
  <c r="T9"/>
  <c r="T7"/>
  <c r="BG11"/>
  <c r="BI11" s="1"/>
  <c r="BG13"/>
  <c r="BI13" s="1"/>
  <c r="BG15"/>
  <c r="BI15" s="1"/>
  <c r="BG17"/>
  <c r="BI17" s="1"/>
  <c r="BG19"/>
  <c r="BI19" s="1"/>
  <c r="BG21"/>
  <c r="BI21" s="1"/>
  <c r="BG23"/>
  <c r="BI23" s="1"/>
  <c r="BG25"/>
  <c r="BI25" s="1"/>
  <c r="BG27"/>
  <c r="BI27" s="1"/>
  <c r="BG29"/>
  <c r="BI29" s="1"/>
  <c r="BG31"/>
  <c r="BI31" s="1"/>
  <c r="BG33"/>
  <c r="BI33" s="1"/>
  <c r="BG35"/>
  <c r="BI35" s="1"/>
  <c r="BG37"/>
  <c r="BI37" s="1"/>
  <c r="BG39"/>
  <c r="BI39" s="1"/>
  <c r="BG41"/>
  <c r="BI41" s="1"/>
  <c r="BG43"/>
  <c r="BI43" s="1"/>
  <c r="BG45"/>
  <c r="BI45" s="1"/>
  <c r="BG47"/>
  <c r="BI47" s="1"/>
  <c r="BG49"/>
  <c r="BI49" s="1"/>
  <c r="BG51"/>
  <c r="BI51" s="1"/>
  <c r="BG53"/>
  <c r="BI53" s="1"/>
  <c r="BG55"/>
  <c r="BI55" s="1"/>
  <c r="BG6"/>
  <c r="BI6" s="1"/>
  <c r="BG8"/>
  <c r="BI8" s="1"/>
  <c r="BG12"/>
  <c r="BG14"/>
  <c r="BI14" s="1"/>
  <c r="BG16"/>
  <c r="BG18"/>
  <c r="BI18" s="1"/>
  <c r="BG20"/>
  <c r="BG22"/>
  <c r="BG24"/>
  <c r="BG26"/>
  <c r="BI26" s="1"/>
  <c r="BG28"/>
  <c r="BG30"/>
  <c r="BI30" s="1"/>
  <c r="BG32"/>
  <c r="BI32" s="1"/>
  <c r="BG34"/>
  <c r="BI34" s="1"/>
  <c r="BG36"/>
  <c r="BI36" s="1"/>
  <c r="BG38"/>
  <c r="BI38" s="1"/>
  <c r="BG40"/>
  <c r="BG42"/>
  <c r="BG44"/>
  <c r="BI44" s="1"/>
  <c r="BG46"/>
  <c r="BI46" s="1"/>
  <c r="BG48"/>
  <c r="BI48" s="1"/>
  <c r="BG50"/>
  <c r="BG52"/>
  <c r="BI52" s="1"/>
  <c r="BG54"/>
  <c r="BI54" s="1"/>
  <c r="BG56"/>
  <c r="BI56" s="1"/>
  <c r="CT52"/>
  <c r="CV52" s="1"/>
  <c r="CT54"/>
  <c r="CT56"/>
  <c r="CV56" s="1"/>
  <c r="CV54"/>
  <c r="CT53"/>
  <c r="CT55"/>
  <c r="CT51"/>
  <c r="CT5"/>
  <c r="CT6"/>
  <c r="CT7"/>
  <c r="CT8"/>
  <c r="CT9"/>
  <c r="CT10"/>
  <c r="CT11"/>
  <c r="CT12"/>
  <c r="CT13"/>
  <c r="CT14"/>
  <c r="CT15"/>
  <c r="CT16"/>
  <c r="CT17"/>
  <c r="CT18"/>
  <c r="CT19"/>
  <c r="CT20"/>
  <c r="CT21"/>
  <c r="CT22"/>
  <c r="CT23"/>
  <c r="CT24"/>
  <c r="CT25"/>
  <c r="CT26"/>
  <c r="CT27"/>
  <c r="CT28"/>
  <c r="CT29"/>
  <c r="CT30"/>
  <c r="CT31"/>
  <c r="CT32"/>
  <c r="CT33"/>
  <c r="CT34"/>
  <c r="CT35"/>
  <c r="CT36"/>
  <c r="CT37"/>
  <c r="CT38"/>
  <c r="CT39"/>
  <c r="CT40"/>
  <c r="CT41"/>
  <c r="CT42"/>
  <c r="CT43"/>
  <c r="CT44"/>
  <c r="CT45"/>
  <c r="CT46"/>
  <c r="CT47"/>
  <c r="CT48"/>
  <c r="CT49"/>
  <c r="CT50"/>
  <c r="CG5"/>
  <c r="CI5" s="1"/>
  <c r="CG6"/>
  <c r="CI6" s="1"/>
  <c r="CG7"/>
  <c r="CI7" s="1"/>
  <c r="CG8"/>
  <c r="CI8" s="1"/>
  <c r="CG9"/>
  <c r="CI9" s="1"/>
  <c r="CG10"/>
  <c r="CI10" s="1"/>
  <c r="CG11"/>
  <c r="CI11" s="1"/>
  <c r="CG12"/>
  <c r="CI12" s="1"/>
  <c r="CG13"/>
  <c r="CI13" s="1"/>
  <c r="CG14"/>
  <c r="CI14" s="1"/>
  <c r="CG15"/>
  <c r="CI15" s="1"/>
  <c r="CG16"/>
  <c r="CI16" s="1"/>
  <c r="CG17"/>
  <c r="CI17" s="1"/>
  <c r="CG18"/>
  <c r="CI18" s="1"/>
  <c r="CG19"/>
  <c r="CI19" s="1"/>
  <c r="CG20"/>
  <c r="CI20" s="1"/>
  <c r="CG21"/>
  <c r="CI21" s="1"/>
  <c r="CG22"/>
  <c r="CI22" s="1"/>
  <c r="CG23"/>
  <c r="CI23" s="1"/>
  <c r="CG24"/>
  <c r="CI24" s="1"/>
  <c r="CG25"/>
  <c r="CI25" s="1"/>
  <c r="CG26"/>
  <c r="CI26" s="1"/>
  <c r="CG27"/>
  <c r="CI27" s="1"/>
  <c r="CG28"/>
  <c r="CI28" s="1"/>
  <c r="CG29"/>
  <c r="CI29" s="1"/>
  <c r="CG30"/>
  <c r="CI30" s="1"/>
  <c r="CG31"/>
  <c r="CI31" s="1"/>
  <c r="CG32"/>
  <c r="CI32" s="1"/>
  <c r="CG33"/>
  <c r="CI33" s="1"/>
  <c r="CG34"/>
  <c r="CI34" s="1"/>
  <c r="CG35"/>
  <c r="CI35" s="1"/>
  <c r="CG36"/>
  <c r="CI36" s="1"/>
  <c r="CG37"/>
  <c r="CI37" s="1"/>
  <c r="CG38"/>
  <c r="CI38" s="1"/>
  <c r="CG39"/>
  <c r="CI39" s="1"/>
  <c r="CG40"/>
  <c r="CI40" s="1"/>
  <c r="CG41"/>
  <c r="CI41" s="1"/>
  <c r="CG42"/>
  <c r="CI42" s="1"/>
  <c r="CG43"/>
  <c r="CI43" s="1"/>
  <c r="CG44"/>
  <c r="CI44" s="1"/>
  <c r="CG45"/>
  <c r="CI45" s="1"/>
  <c r="CG46"/>
  <c r="CI46" s="1"/>
  <c r="CG47"/>
  <c r="CI47" s="1"/>
  <c r="CG48"/>
  <c r="CI48" s="1"/>
  <c r="CG49"/>
  <c r="CI49" s="1"/>
  <c r="CG50"/>
  <c r="CI50" s="1"/>
  <c r="CG51"/>
  <c r="CI51" s="1"/>
  <c r="CG52"/>
  <c r="CI52" s="1"/>
  <c r="CG53"/>
  <c r="CI53" s="1"/>
  <c r="CG54"/>
  <c r="CI54" s="1"/>
  <c r="CG55"/>
  <c r="CI55" s="1"/>
  <c r="CG56"/>
  <c r="CI56" s="1"/>
  <c r="BT5"/>
  <c r="BT6"/>
  <c r="BT7"/>
  <c r="BT8"/>
  <c r="BT9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53"/>
  <c r="BT54"/>
  <c r="BT55"/>
  <c r="BT56"/>
  <c r="BI20"/>
  <c r="BG5"/>
  <c r="BG7"/>
  <c r="BG9"/>
  <c r="BI22"/>
  <c r="BI42"/>
  <c r="BI50"/>
  <c r="AT5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G6"/>
  <c r="AG10"/>
  <c r="AG14"/>
  <c r="AG28"/>
  <c r="AG5"/>
  <c r="AG7"/>
  <c r="AG9"/>
  <c r="AG11"/>
  <c r="AG13"/>
  <c r="AG15"/>
  <c r="AG17"/>
  <c r="AG19"/>
  <c r="AG21"/>
  <c r="AG23"/>
  <c r="AG25"/>
  <c r="AG27"/>
  <c r="AG29"/>
  <c r="AG31"/>
  <c r="AG33"/>
  <c r="AG35"/>
  <c r="AG37"/>
  <c r="AG39"/>
  <c r="AG41"/>
  <c r="AG43"/>
  <c r="AG45"/>
  <c r="AG47"/>
  <c r="AG49"/>
  <c r="AG51"/>
  <c r="AG53"/>
  <c r="AG55"/>
  <c r="AG8"/>
  <c r="AG12"/>
  <c r="AG16"/>
  <c r="AG18"/>
  <c r="AG20"/>
  <c r="AG22"/>
  <c r="AG24"/>
  <c r="AG26"/>
  <c r="AG30"/>
  <c r="AG32"/>
  <c r="AG34"/>
  <c r="AG36"/>
  <c r="AG38"/>
  <c r="AG40"/>
  <c r="AG42"/>
  <c r="AG44"/>
  <c r="AG46"/>
  <c r="AG48"/>
  <c r="AG50"/>
  <c r="AG52"/>
  <c r="AG54"/>
  <c r="AG56"/>
  <c r="CV51"/>
  <c r="BG10"/>
  <c r="BI16" l="1"/>
  <c r="BI40"/>
  <c r="BI24"/>
  <c r="AO10" i="18"/>
  <c r="AW9" s="1"/>
  <c r="BI28" i="16"/>
  <c r="BI12"/>
  <c r="V9"/>
  <c r="V13"/>
  <c r="V17"/>
  <c r="V21"/>
  <c r="V25"/>
  <c r="V29"/>
  <c r="V33"/>
  <c r="V37"/>
  <c r="V41"/>
  <c r="V45"/>
  <c r="V6"/>
  <c r="V10"/>
  <c r="V14"/>
  <c r="V18"/>
  <c r="V22"/>
  <c r="V26"/>
  <c r="V30"/>
  <c r="V34"/>
  <c r="V38"/>
  <c r="V42"/>
  <c r="V46"/>
  <c r="V49"/>
  <c r="V51"/>
  <c r="V53"/>
  <c r="V55"/>
  <c r="V7"/>
  <c r="V11"/>
  <c r="V15"/>
  <c r="V19"/>
  <c r="V23"/>
  <c r="V27"/>
  <c r="V31"/>
  <c r="V35"/>
  <c r="V39"/>
  <c r="V43"/>
  <c r="V47"/>
  <c r="V8"/>
  <c r="V12"/>
  <c r="V16"/>
  <c r="V20"/>
  <c r="V24"/>
  <c r="V28"/>
  <c r="V32"/>
  <c r="V36"/>
  <c r="V40"/>
  <c r="V44"/>
  <c r="V48"/>
  <c r="V50"/>
  <c r="V52"/>
  <c r="V54"/>
  <c r="V56"/>
  <c r="CV49"/>
  <c r="CV47"/>
  <c r="CV45"/>
  <c r="CV43"/>
  <c r="CV41"/>
  <c r="CV39"/>
  <c r="CV37"/>
  <c r="CV35"/>
  <c r="CV33"/>
  <c r="CV31"/>
  <c r="CV29"/>
  <c r="CV27"/>
  <c r="CV25"/>
  <c r="CV23"/>
  <c r="CV21"/>
  <c r="CV19"/>
  <c r="CV17"/>
  <c r="CV15"/>
  <c r="CV13"/>
  <c r="CV11"/>
  <c r="CV9"/>
  <c r="CV7"/>
  <c r="CV5"/>
  <c r="CV55"/>
  <c r="CV50"/>
  <c r="CV48"/>
  <c r="CV46"/>
  <c r="CV44"/>
  <c r="CV42"/>
  <c r="CV40"/>
  <c r="CV38"/>
  <c r="CV36"/>
  <c r="CV34"/>
  <c r="CV32"/>
  <c r="CV30"/>
  <c r="CV28"/>
  <c r="CV26"/>
  <c r="CV24"/>
  <c r="CV22"/>
  <c r="CV20"/>
  <c r="CV18"/>
  <c r="CV16"/>
  <c r="CV14"/>
  <c r="CV12"/>
  <c r="CV10"/>
  <c r="CV8"/>
  <c r="CV6"/>
  <c r="CV53"/>
  <c r="BV56"/>
  <c r="BV54"/>
  <c r="BV52"/>
  <c r="BV50"/>
  <c r="BV48"/>
  <c r="BV46"/>
  <c r="BV44"/>
  <c r="BV42"/>
  <c r="BV40"/>
  <c r="BV38"/>
  <c r="BV36"/>
  <c r="BV34"/>
  <c r="BV32"/>
  <c r="BV30"/>
  <c r="BV28"/>
  <c r="BV26"/>
  <c r="BV24"/>
  <c r="BV22"/>
  <c r="BV20"/>
  <c r="BV18"/>
  <c r="BV16"/>
  <c r="BV14"/>
  <c r="BV12"/>
  <c r="BV10"/>
  <c r="BV8"/>
  <c r="BV6"/>
  <c r="BV55"/>
  <c r="BV53"/>
  <c r="BV51"/>
  <c r="BV49"/>
  <c r="BV47"/>
  <c r="BV45"/>
  <c r="BV43"/>
  <c r="BV41"/>
  <c r="BV39"/>
  <c r="BV37"/>
  <c r="BV35"/>
  <c r="BV33"/>
  <c r="BV31"/>
  <c r="BV29"/>
  <c r="BV27"/>
  <c r="BV25"/>
  <c r="BV23"/>
  <c r="BV21"/>
  <c r="BV19"/>
  <c r="BV17"/>
  <c r="BV15"/>
  <c r="BV13"/>
  <c r="BV11"/>
  <c r="BV9"/>
  <c r="BV7"/>
  <c r="BV5"/>
  <c r="BI7"/>
  <c r="BI9"/>
  <c r="BI5"/>
  <c r="AV56"/>
  <c r="AV54"/>
  <c r="AV52"/>
  <c r="AV50"/>
  <c r="AV48"/>
  <c r="AV46"/>
  <c r="AV44"/>
  <c r="AV42"/>
  <c r="AV40"/>
  <c r="AV38"/>
  <c r="AV36"/>
  <c r="AV34"/>
  <c r="AV32"/>
  <c r="AV30"/>
  <c r="AV28"/>
  <c r="AV26"/>
  <c r="AV24"/>
  <c r="AV22"/>
  <c r="AV20"/>
  <c r="AV18"/>
  <c r="AV16"/>
  <c r="AV14"/>
  <c r="AV12"/>
  <c r="AV10"/>
  <c r="AV8"/>
  <c r="AV6"/>
  <c r="AV55"/>
  <c r="AV53"/>
  <c r="AV51"/>
  <c r="AV49"/>
  <c r="AV47"/>
  <c r="AV45"/>
  <c r="AV43"/>
  <c r="AV41"/>
  <c r="AV39"/>
  <c r="AV37"/>
  <c r="AV35"/>
  <c r="AV33"/>
  <c r="AV31"/>
  <c r="AV29"/>
  <c r="AV27"/>
  <c r="AV25"/>
  <c r="AV23"/>
  <c r="AV21"/>
  <c r="AV19"/>
  <c r="AV17"/>
  <c r="AV15"/>
  <c r="AV13"/>
  <c r="AV11"/>
  <c r="AV9"/>
  <c r="AV7"/>
  <c r="AV5"/>
  <c r="AI56"/>
  <c r="AI52"/>
  <c r="AI48"/>
  <c r="AI44"/>
  <c r="AI40"/>
  <c r="AI36"/>
  <c r="AI32"/>
  <c r="AI26"/>
  <c r="AI22"/>
  <c r="AI18"/>
  <c r="AI12"/>
  <c r="AI55"/>
  <c r="AI51"/>
  <c r="AI47"/>
  <c r="AI43"/>
  <c r="AI39"/>
  <c r="AI35"/>
  <c r="AI31"/>
  <c r="AI27"/>
  <c r="AI23"/>
  <c r="AI19"/>
  <c r="AI15"/>
  <c r="AI11"/>
  <c r="AI7"/>
  <c r="AI28"/>
  <c r="AI10"/>
  <c r="AI54"/>
  <c r="AI50"/>
  <c r="AI46"/>
  <c r="AI42"/>
  <c r="AI38"/>
  <c r="AI34"/>
  <c r="AI30"/>
  <c r="AI24"/>
  <c r="AI20"/>
  <c r="AI16"/>
  <c r="AI8"/>
  <c r="AI53"/>
  <c r="AI49"/>
  <c r="AI45"/>
  <c r="AI41"/>
  <c r="AI37"/>
  <c r="AI33"/>
  <c r="AI29"/>
  <c r="AI25"/>
  <c r="AI21"/>
  <c r="AI17"/>
  <c r="AI13"/>
  <c r="AI9"/>
  <c r="AI5"/>
  <c r="AI14"/>
  <c r="AI6"/>
  <c r="BI10"/>
  <c r="AC13" i="3" l="1"/>
  <c r="AC16"/>
  <c r="AC18"/>
  <c r="AC22"/>
  <c r="AC9" l="1"/>
  <c r="AC21"/>
  <c r="AC19"/>
  <c r="AC10"/>
  <c r="AC15"/>
  <c r="AC12"/>
  <c r="L12"/>
  <c r="L21"/>
  <c r="L9"/>
  <c r="Q15"/>
  <c r="Q13"/>
  <c r="Q19"/>
  <c r="L13"/>
  <c r="L19"/>
  <c r="L18"/>
  <c r="Q18"/>
  <c r="Q20" s="1"/>
  <c r="Q12"/>
  <c r="L15"/>
  <c r="Q21"/>
  <c r="Q9"/>
  <c r="Q10"/>
  <c r="Q16"/>
  <c r="Q22"/>
  <c r="L10"/>
  <c r="L16"/>
  <c r="L22"/>
  <c r="AB10"/>
  <c r="AD19"/>
  <c r="AD13"/>
  <c r="AD22"/>
  <c r="D7"/>
  <c r="AC23"/>
  <c r="D6"/>
  <c r="D8" l="1"/>
  <c r="AC8" s="1"/>
  <c r="Q11"/>
  <c r="L23"/>
  <c r="Q14"/>
  <c r="L17"/>
  <c r="Q23"/>
  <c r="Q17"/>
  <c r="L20"/>
  <c r="L14"/>
  <c r="L11"/>
  <c r="AC14"/>
  <c r="AC20"/>
  <c r="AC17"/>
  <c r="AC11"/>
  <c r="AC6"/>
  <c r="AC7"/>
  <c r="C7"/>
  <c r="Q7"/>
  <c r="L7"/>
  <c r="Q6"/>
  <c r="L6"/>
  <c r="AD16"/>
  <c r="AB22"/>
  <c r="AB13"/>
  <c r="AD10"/>
  <c r="AB16"/>
  <c r="AB19"/>
  <c r="AD21"/>
  <c r="AD15"/>
  <c r="AD18"/>
  <c r="AD12"/>
  <c r="AE22"/>
  <c r="AE16"/>
  <c r="G10"/>
  <c r="AE19"/>
  <c r="AE13"/>
  <c r="AB9"/>
  <c r="AE21"/>
  <c r="AE18"/>
  <c r="AE15"/>
  <c r="AE12"/>
  <c r="AE9"/>
  <c r="G22"/>
  <c r="G19"/>
  <c r="G16"/>
  <c r="E7"/>
  <c r="Q8" l="1"/>
  <c r="L8"/>
  <c r="AF22"/>
  <c r="E6"/>
  <c r="AD23"/>
  <c r="G18"/>
  <c r="G20" s="1"/>
  <c r="G21"/>
  <c r="G23" s="1"/>
  <c r="AE10"/>
  <c r="AF10" s="1"/>
  <c r="AB15"/>
  <c r="AF15" s="1"/>
  <c r="AF19"/>
  <c r="AD7"/>
  <c r="AD20"/>
  <c r="AB18"/>
  <c r="AF18" s="1"/>
  <c r="AD17"/>
  <c r="AD14"/>
  <c r="AB21"/>
  <c r="AF21" s="1"/>
  <c r="AF16"/>
  <c r="AB12"/>
  <c r="AF12" s="1"/>
  <c r="AF13"/>
  <c r="AD9"/>
  <c r="AF9" s="1"/>
  <c r="AB17"/>
  <c r="AB20"/>
  <c r="AB7"/>
  <c r="AB23"/>
  <c r="AB14"/>
  <c r="AD11"/>
  <c r="C6"/>
  <c r="C11"/>
  <c r="G9"/>
  <c r="G11" s="1"/>
  <c r="F7"/>
  <c r="AE7" s="1"/>
  <c r="G15"/>
  <c r="G17" s="1"/>
  <c r="AE14"/>
  <c r="F6"/>
  <c r="G12"/>
  <c r="G13"/>
  <c r="G14" l="1"/>
  <c r="F8"/>
  <c r="AD6"/>
  <c r="E8"/>
  <c r="AD8" s="1"/>
  <c r="AB6"/>
  <c r="C8"/>
  <c r="AB8" s="1"/>
  <c r="G7"/>
  <c r="G6"/>
  <c r="AE23"/>
  <c r="AF23" s="1"/>
  <c r="AE11"/>
  <c r="AB11"/>
  <c r="AF14"/>
  <c r="AF7"/>
  <c r="AE6"/>
  <c r="AE17"/>
  <c r="AF17" s="1"/>
  <c r="AE20"/>
  <c r="AF20" s="1"/>
  <c r="G8" l="1"/>
  <c r="AF6"/>
  <c r="AF11"/>
  <c r="AE8"/>
  <c r="AF8" s="1"/>
</calcChain>
</file>

<file path=xl/sharedStrings.xml><?xml version="1.0" encoding="utf-8"?>
<sst xmlns="http://schemas.openxmlformats.org/spreadsheetml/2006/main" count="1887" uniqueCount="264">
  <si>
    <t>S.No.</t>
  </si>
  <si>
    <t>Admn. No.</t>
  </si>
  <si>
    <t>Caste</t>
  </si>
  <si>
    <t>Date of Admn in to the School</t>
  </si>
  <si>
    <t>Date of Birth</t>
  </si>
  <si>
    <t>Father Name</t>
  </si>
  <si>
    <t>Telugu</t>
  </si>
  <si>
    <t>Hindi</t>
  </si>
  <si>
    <t>English</t>
  </si>
  <si>
    <t>Math's</t>
  </si>
  <si>
    <t>P.S.</t>
  </si>
  <si>
    <t>B.S.</t>
  </si>
  <si>
    <t>Social</t>
  </si>
  <si>
    <t>General Science</t>
  </si>
  <si>
    <t>Fomative 4</t>
  </si>
  <si>
    <t>Summative 3</t>
  </si>
  <si>
    <t>Health &amp; Phy. Education</t>
  </si>
  <si>
    <t>Cultural &amp; Art Education</t>
  </si>
  <si>
    <t>Work &amp; Comp. Education</t>
  </si>
  <si>
    <t>Moral &amp; ife Skills Education</t>
  </si>
  <si>
    <t>M</t>
  </si>
  <si>
    <t>G</t>
  </si>
  <si>
    <t>Total</t>
  </si>
  <si>
    <t>No.ofdays attended</t>
  </si>
  <si>
    <t>Student Name</t>
  </si>
  <si>
    <t>Class :</t>
  </si>
  <si>
    <t>% of attendance</t>
  </si>
  <si>
    <t>Moral &amp; Life Skills Education</t>
  </si>
  <si>
    <t>Roll</t>
  </si>
  <si>
    <t>A+</t>
  </si>
  <si>
    <t>A</t>
  </si>
  <si>
    <t>B+</t>
  </si>
  <si>
    <t>B</t>
  </si>
  <si>
    <t>C</t>
  </si>
  <si>
    <t>SC</t>
  </si>
  <si>
    <t>ST</t>
  </si>
  <si>
    <t>BC</t>
  </si>
  <si>
    <t>OC</t>
  </si>
  <si>
    <t>6th Class</t>
  </si>
  <si>
    <t>7th Class</t>
  </si>
  <si>
    <t>8th Class</t>
  </si>
  <si>
    <t>9th Class</t>
  </si>
  <si>
    <t>10th Class</t>
  </si>
  <si>
    <t>Village :</t>
  </si>
  <si>
    <t>ANNUAL REPORT - ABSTRACT</t>
  </si>
  <si>
    <t>Satyanarayana</t>
  </si>
  <si>
    <t>Yedukondalu</t>
  </si>
  <si>
    <t>Mallikharjuna Rao</t>
  </si>
  <si>
    <t>Nageswara Rao</t>
  </si>
  <si>
    <t>Srinu</t>
  </si>
  <si>
    <t>Prasad</t>
  </si>
  <si>
    <t>Manikyala Rao</t>
  </si>
  <si>
    <t>Srinivasa Rao</t>
  </si>
  <si>
    <t>Veera Venkata Satyanarayana</t>
  </si>
  <si>
    <t>Nagaraju</t>
  </si>
  <si>
    <t>Srinivas</t>
  </si>
  <si>
    <t>Ajay Kumar Bommireddi</t>
  </si>
  <si>
    <t>Anil Kumar Gutam</t>
  </si>
  <si>
    <t>Hari Venkata Durga Prasad Jakkamsetti</t>
  </si>
  <si>
    <t>Kalyan Bonthu</t>
  </si>
  <si>
    <t>Krishna Murari Mattaparthi</t>
  </si>
  <si>
    <t>Prasanna Kumar Nakka</t>
  </si>
  <si>
    <t>Prasanth Kumar Kedasi</t>
  </si>
  <si>
    <t>Ramesh Kathula</t>
  </si>
  <si>
    <t>Ravi Siddhartha Bandaru</t>
  </si>
  <si>
    <t>Saanketh Nakka</t>
  </si>
  <si>
    <t>Gender</t>
  </si>
  <si>
    <t>School Name</t>
  </si>
  <si>
    <t>DISE Code</t>
  </si>
  <si>
    <t>No. of Working days</t>
  </si>
  <si>
    <t>%</t>
  </si>
  <si>
    <t>Grade</t>
  </si>
  <si>
    <t>Village</t>
  </si>
  <si>
    <t>Mandal</t>
  </si>
  <si>
    <t>District</t>
  </si>
  <si>
    <t>Isukapudi</t>
  </si>
  <si>
    <t>Ambajipeta</t>
  </si>
  <si>
    <t>East Godavari</t>
  </si>
  <si>
    <t>ZPP High School</t>
  </si>
  <si>
    <t>DATA</t>
  </si>
  <si>
    <t>Ravi</t>
  </si>
  <si>
    <t>Sri Rama Murthy</t>
  </si>
  <si>
    <t>Naga Raju</t>
  </si>
  <si>
    <t>Venkateswara Rao</t>
  </si>
  <si>
    <t>Ramudu</t>
  </si>
  <si>
    <t>Adinarayana</t>
  </si>
  <si>
    <t>Anjaneyulu</t>
  </si>
  <si>
    <t>Rambabu</t>
  </si>
  <si>
    <t>Lakshmana Rao</t>
  </si>
  <si>
    <t>Krishna Murthy</t>
  </si>
  <si>
    <t>Venkata Rao</t>
  </si>
  <si>
    <t>Anvith Vara</t>
  </si>
  <si>
    <t>Bharath Vithanala</t>
  </si>
  <si>
    <t>China Adinarayana Manupati</t>
  </si>
  <si>
    <t>Janaki Raman Akula</t>
  </si>
  <si>
    <t>Joy Babu Sarella</t>
  </si>
  <si>
    <t>Karthik Gosangi</t>
  </si>
  <si>
    <t>Kishore Kumar Rayi</t>
  </si>
  <si>
    <t>Lakshmanudu Rayudu</t>
  </si>
  <si>
    <t>Chandra Sekhar</t>
  </si>
  <si>
    <t>Chandra Rao</t>
  </si>
  <si>
    <t>Narayana Swamy</t>
  </si>
  <si>
    <t>Suribabu</t>
  </si>
  <si>
    <t>Sankaram</t>
  </si>
  <si>
    <t>Surya Rao</t>
  </si>
  <si>
    <t>Srinuvasu</t>
  </si>
  <si>
    <t>Naga Muneendra Rao</t>
  </si>
  <si>
    <t>China Mutyalu</t>
  </si>
  <si>
    <t>Pothu Raju</t>
  </si>
  <si>
    <t>Saibabu</t>
  </si>
  <si>
    <t>China Peddiraju</t>
  </si>
  <si>
    <t>Chanti</t>
  </si>
  <si>
    <t>Pallala Rao</t>
  </si>
  <si>
    <t>Bala Kondala Rao Jakkamsetti</t>
  </si>
  <si>
    <t>Chandu Digumarthi</t>
  </si>
  <si>
    <t>Devendra Satya Prakash Tirumanadham</t>
  </si>
  <si>
    <t>Durga Suresh Rayudu</t>
  </si>
  <si>
    <t>Dushyanth Kumar Sanaboina</t>
  </si>
  <si>
    <t>Hari Prakash Yanamadala</t>
  </si>
  <si>
    <t>Janaki Rama Siva Krishna Nunnam</t>
  </si>
  <si>
    <t>Kiran Sai Gubbala</t>
  </si>
  <si>
    <t>Murali Krishna Nagendra Babu Kanapala</t>
  </si>
  <si>
    <t>Naga Raju Bommireddy</t>
  </si>
  <si>
    <t>Naga Satya Vara Prasad Pedapatnapu</t>
  </si>
  <si>
    <t>Nithin Rampa</t>
  </si>
  <si>
    <t>Pavan Kumar Kokati</t>
  </si>
  <si>
    <t>Prakash Nakka</t>
  </si>
  <si>
    <t>Purushottam Pulidindi</t>
  </si>
  <si>
    <t>Raja Raveendra Beera</t>
  </si>
  <si>
    <t>Rajesh Vakapalli</t>
  </si>
  <si>
    <t>Satya Naga Durga Prasad Gandham</t>
  </si>
  <si>
    <t>Satya Prasad Nelli</t>
  </si>
  <si>
    <t>Satya Sai Durga Prasad Guthula</t>
  </si>
  <si>
    <t>Siva Kumar Guthula</t>
  </si>
  <si>
    <t>Srinu Babu Nelli</t>
  </si>
  <si>
    <t>Suresh Gunapati</t>
  </si>
  <si>
    <t>Suresh Nethala</t>
  </si>
  <si>
    <t>Uma Mahesh Tarapatla</t>
  </si>
  <si>
    <t>Venkat Muthabathula</t>
  </si>
  <si>
    <t>Venkata Navin Pechetti</t>
  </si>
  <si>
    <t>Bharani Priyanka Kamisetti</t>
  </si>
  <si>
    <t>Chandana Ethakota</t>
  </si>
  <si>
    <t>Devi Pushpa Latha Nalam</t>
  </si>
  <si>
    <t>Dhana Lakshmi Yanamadala</t>
  </si>
  <si>
    <t>Durga Bhavani Kusume</t>
  </si>
  <si>
    <t>Gayathri Gutam</t>
  </si>
  <si>
    <t>Gayathri Devi Koppisetti</t>
  </si>
  <si>
    <t>Hemalatha Ethakota</t>
  </si>
  <si>
    <t>Kumari Yanamadala</t>
  </si>
  <si>
    <t>Lakshmi Bandaru</t>
  </si>
  <si>
    <t>Lakshmi Jyothi Lanka</t>
  </si>
  <si>
    <t>Mangadevi Pepakayala</t>
  </si>
  <si>
    <t>Naga Durga Bhavani Manupati</t>
  </si>
  <si>
    <t>Navya Syamala Pepakayala</t>
  </si>
  <si>
    <t>Nirmala Jyothi Gunapati</t>
  </si>
  <si>
    <t>Prathibha Kanapala</t>
  </si>
  <si>
    <t>Rekha Gosangi</t>
  </si>
  <si>
    <t>Sai Kala Pilli</t>
  </si>
  <si>
    <t>Sai Prasanna Kota</t>
  </si>
  <si>
    <t>Satyadevi Dunaboina</t>
  </si>
  <si>
    <t>Suneetha Tavitika</t>
  </si>
  <si>
    <t>Aswani Giddi</t>
  </si>
  <si>
    <t>Name of the Student</t>
  </si>
  <si>
    <t>Class</t>
  </si>
  <si>
    <t>D.O.B.</t>
  </si>
  <si>
    <t>Admn No.</t>
  </si>
  <si>
    <t>Date of Admission</t>
  </si>
  <si>
    <t>Subject wise performance</t>
  </si>
  <si>
    <t>Total Marks</t>
  </si>
  <si>
    <t>% of Marks</t>
  </si>
  <si>
    <t>No. of days attended</t>
  </si>
  <si>
    <t>% of Attendance</t>
  </si>
  <si>
    <t>Result</t>
  </si>
  <si>
    <t>Tel</t>
  </si>
  <si>
    <t>Hin</t>
  </si>
  <si>
    <t>Eng</t>
  </si>
  <si>
    <t>Mat</t>
  </si>
  <si>
    <t>Soc</t>
  </si>
  <si>
    <t>CM</t>
  </si>
  <si>
    <t>AM</t>
  </si>
  <si>
    <t>Tot</t>
  </si>
  <si>
    <t>GRADE ABSTRACT</t>
  </si>
  <si>
    <t>Subject</t>
  </si>
  <si>
    <t>Science</t>
  </si>
  <si>
    <t>Social Studies</t>
  </si>
  <si>
    <t>Overall Grade</t>
  </si>
  <si>
    <t>Marks</t>
  </si>
  <si>
    <t>Kiran Ketha</t>
  </si>
  <si>
    <t>Kishore Beera</t>
  </si>
  <si>
    <t>Krishna Chintham</t>
  </si>
  <si>
    <t>Lakshmi Srinivasa Rao Guttula</t>
  </si>
  <si>
    <t>Mahesh Undrajavarapu</t>
  </si>
  <si>
    <t>Prasanna Vinayaka Gubbala</t>
  </si>
  <si>
    <t>Praveen Ootala</t>
  </si>
  <si>
    <t>Raj Kumar Ootala</t>
  </si>
  <si>
    <t>Ram Kumar Sarella</t>
  </si>
  <si>
    <t>Lakshman Satish Babu</t>
  </si>
  <si>
    <t>Durga Prasad Manupati</t>
  </si>
  <si>
    <t>Naga Raju Palla</t>
  </si>
  <si>
    <t>Raghu Raja Sekhar Kathula</t>
  </si>
  <si>
    <t>Ramakrishna</t>
  </si>
  <si>
    <t>Bhagya Sai Anusha Botta</t>
  </si>
  <si>
    <t>Jyothi Palla</t>
  </si>
  <si>
    <t>Excellent</t>
  </si>
  <si>
    <t>Very Good</t>
  </si>
  <si>
    <t>Good</t>
  </si>
  <si>
    <t>Fair</t>
  </si>
  <si>
    <t>To be Improved</t>
  </si>
  <si>
    <t>Comment</t>
  </si>
  <si>
    <t>STUDENTS PROGRESS REGISTER</t>
  </si>
  <si>
    <t>th Class</t>
  </si>
  <si>
    <t>Mathematics</t>
  </si>
  <si>
    <t>Physical Science</t>
  </si>
  <si>
    <t>Biological Science</t>
  </si>
  <si>
    <t>U-1</t>
  </si>
  <si>
    <t>U-2</t>
  </si>
  <si>
    <t>U-3</t>
  </si>
  <si>
    <t>U-4</t>
  </si>
  <si>
    <t>Q'ly</t>
  </si>
  <si>
    <t>H'ly</t>
  </si>
  <si>
    <t>Red</t>
  </si>
  <si>
    <t>నా ఈ మెయిల్ ఐడి : akshayatooneera@gmail.com, ఫోన్ నంబరు : 944 123 9875
వివిధ రకాల మరియు updated packages కొరకు  http://is.gd/akshaya ను సందర్శించండి.</t>
  </si>
  <si>
    <t>Academic Year : 2014 - 15</t>
  </si>
  <si>
    <t>Gazetted Headmaster</t>
  </si>
  <si>
    <t>Signature of the</t>
  </si>
  <si>
    <t>Date of Admn</t>
  </si>
  <si>
    <t>DOB / DOA</t>
  </si>
  <si>
    <t>S.S.</t>
  </si>
  <si>
    <t>FA</t>
  </si>
  <si>
    <t>SA</t>
  </si>
  <si>
    <t>Co-Curricular</t>
  </si>
  <si>
    <t>Attendance</t>
  </si>
  <si>
    <t>No.of days attended</t>
  </si>
  <si>
    <t>Remark</t>
  </si>
  <si>
    <t>Complex Name</t>
  </si>
  <si>
    <t>AADHAAR Number</t>
  </si>
  <si>
    <t xml:space="preserve"> Section</t>
  </si>
  <si>
    <t>Admn No</t>
  </si>
  <si>
    <t>School</t>
  </si>
  <si>
    <t>S. No.:</t>
  </si>
  <si>
    <t>HIGH SCHOOL LEVEL PROMOTION LIST : 2014-15</t>
  </si>
  <si>
    <t>School Grade</t>
  </si>
  <si>
    <t xml:space="preserve">DISE Code : </t>
  </si>
  <si>
    <t xml:space="preserve">Mandal : </t>
  </si>
  <si>
    <t>Heading</t>
  </si>
  <si>
    <t>2.      విద్యార్ధుల వివరాలను 6, 7, 8, 9 Sheets లలో మాత్రమే మనం type చేసుకోవాలి.</t>
  </si>
  <si>
    <t xml:space="preserve">3.      6P, 7P, 8P, 9P Sheets లోని వివరాలు వాటికవే తయారగును. </t>
  </si>
  <si>
    <t xml:space="preserve">5.      Overall Grade కనుగొనుటలో Co-Curricular Activities మినహాయించితిని. </t>
  </si>
  <si>
    <t>6.      అవి కూడా కావాలంటే 6, 7, 8 Sheets లలో AD4 గడిలో 600/700 కు బదులు 1000/1100 వేయండి.</t>
  </si>
  <si>
    <t>G.S.</t>
  </si>
  <si>
    <t>Apple</t>
  </si>
  <si>
    <t>PS</t>
  </si>
  <si>
    <t>BS</t>
  </si>
  <si>
    <t>Gr</t>
  </si>
  <si>
    <t>1.      ఈ package ఉన్నత పాఠశాలల కొరకు ఉద్దేశించనడినది.</t>
  </si>
  <si>
    <t>Promoted</t>
  </si>
  <si>
    <t>Passed</t>
  </si>
  <si>
    <t>Signature of the Headmaster</t>
  </si>
  <si>
    <t>Signature of the M.E.O.</t>
  </si>
  <si>
    <t>4.      ప్రతీ తరగతిలోనూ విద్యార్ధుల సంఖ్య 75 గా తీసుకొనబడింది.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</si>
  <si>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NTR"/>
      </rPr>
      <t>ఏ Sheet లోనూ ఎరుపు రంగు అక్షరాలను మార్చవద్దు.</t>
    </r>
  </si>
  <si>
    <t>8.      Sheets యొక్క format మార్చవద్దు. అది program ను పాడుచేయవచ్చు.</t>
  </si>
  <si>
    <t>9.      Code ఉన్న గడులను ఒకసారి మార్చిన, తరువాత సారి అవి automatic  గా వివరాలను ఇవ్వవు. గమనించండి.</t>
  </si>
  <si>
    <t>10.      మీ అభిప్రాయాలను E-mail ద్వారా గాని, ఫోన్ ద్వారా గాని నాకు అందచేసిన, దీనిని మరింత మెరుగు పరచెదను.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</si>
</sst>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_ * #,##0_ ;_ * \-#,##0_ ;_ * &quot;-&quot;??_ ;_ @_ "/>
    <numFmt numFmtId="166" formatCode="00"/>
    <numFmt numFmtId="167" formatCode="dd\-mm\-yy"/>
    <numFmt numFmtId="168" formatCode="0000\ 0000\ 0000"/>
  </numFmts>
  <fonts count="25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color indexed="8"/>
      <name val="Calibri"/>
      <family val="2"/>
    </font>
    <font>
      <b/>
      <sz val="10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6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name val="Calibri"/>
      <family val="2"/>
      <scheme val="minor"/>
    </font>
    <font>
      <sz val="11"/>
      <color theme="1"/>
      <name val="NT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7"/>
      <color theme="1"/>
      <name val="Times New Roman"/>
      <family val="1"/>
    </font>
    <font>
      <b/>
      <sz val="2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5" fontId="4" fillId="0" borderId="1" xfId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indent="1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 applyProtection="1">
      <alignment horizontal="center" vertical="center"/>
      <protection locked="0"/>
    </xf>
    <xf numFmtId="167" fontId="4" fillId="0" borderId="1" xfId="0" applyNumberFormat="1" applyFont="1" applyFill="1" applyBorder="1" applyAlignment="1" applyProtection="1">
      <alignment horizontal="center" vertical="center"/>
    </xf>
    <xf numFmtId="168" fontId="1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textRotation="90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textRotation="90" wrapText="1"/>
    </xf>
    <xf numFmtId="0" fontId="16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left" vertical="center"/>
      <protection locked="0" hidden="1"/>
    </xf>
    <xf numFmtId="0" fontId="7" fillId="0" borderId="0" xfId="0" applyFont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right" vertic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vertical="center" wrapText="1"/>
      <protection locked="0" hidden="1"/>
    </xf>
    <xf numFmtId="0" fontId="7" fillId="0" borderId="5" xfId="0" applyFont="1" applyBorder="1" applyAlignment="1" applyProtection="1">
      <alignment vertical="center" wrapText="1"/>
      <protection locked="0" hidden="1"/>
    </xf>
    <xf numFmtId="0" fontId="18" fillId="0" borderId="0" xfId="0" applyNumberFormat="1" applyFont="1" applyFill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right" vertical="center"/>
      <protection locked="0" hidden="1"/>
    </xf>
    <xf numFmtId="0" fontId="0" fillId="0" borderId="0" xfId="0" applyAlignment="1" applyProtection="1">
      <alignment horizontal="center" vertical="center"/>
    </xf>
    <xf numFmtId="0" fontId="8" fillId="5" borderId="9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indent="1"/>
    </xf>
    <xf numFmtId="0" fontId="0" fillId="5" borderId="10" xfId="0" applyFill="1" applyBorder="1" applyAlignment="1" applyProtection="1">
      <alignment vertical="top" wrapText="1"/>
    </xf>
    <xf numFmtId="0" fontId="9" fillId="3" borderId="1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left" vertical="center" indent="1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left" vertical="center" inden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5" borderId="0" xfId="0" applyFont="1" applyFill="1" applyBorder="1" applyAlignment="1" applyProtection="1">
      <alignment horizontal="left" vertical="top" wrapText="1"/>
    </xf>
    <xf numFmtId="0" fontId="6" fillId="5" borderId="10" xfId="0" applyFont="1" applyFill="1" applyBorder="1" applyAlignment="1" applyProtection="1">
      <alignment horizontal="left" vertical="top" wrapText="1"/>
    </xf>
    <xf numFmtId="0" fontId="19" fillId="0" borderId="0" xfId="0" applyFont="1" applyAlignment="1">
      <alignment vertical="center"/>
    </xf>
    <xf numFmtId="0" fontId="19" fillId="0" borderId="0" xfId="0" applyFont="1"/>
    <xf numFmtId="0" fontId="6" fillId="5" borderId="0" xfId="0" applyFont="1" applyFill="1" applyBorder="1" applyAlignment="1" applyProtection="1">
      <alignment vertical="top" wrapText="1"/>
    </xf>
    <xf numFmtId="0" fontId="6" fillId="5" borderId="10" xfId="0" applyFont="1" applyFill="1" applyBorder="1" applyAlignment="1" applyProtection="1">
      <alignment vertical="top" wrapText="1"/>
    </xf>
    <xf numFmtId="0" fontId="6" fillId="5" borderId="0" xfId="0" applyFont="1" applyFill="1" applyBorder="1" applyAlignment="1" applyProtection="1">
      <alignment vertical="top"/>
    </xf>
    <xf numFmtId="0" fontId="6" fillId="5" borderId="0" xfId="0" applyFont="1" applyFill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right" vertical="center"/>
      <protection locked="0" hidden="1"/>
    </xf>
    <xf numFmtId="0" fontId="5" fillId="0" borderId="0" xfId="0" applyFont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vertical="center" wrapText="1"/>
      <protection locked="0" hidden="1"/>
    </xf>
    <xf numFmtId="0" fontId="5" fillId="0" borderId="2" xfId="0" applyFont="1" applyBorder="1" applyAlignment="1" applyProtection="1">
      <alignment horizontal="center" vertical="center" textRotation="90" wrapTex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 vertical="center" textRotation="90" wrapText="1"/>
      <protection locked="0" hidden="1"/>
    </xf>
    <xf numFmtId="0" fontId="5" fillId="0" borderId="4" xfId="0" applyFont="1" applyBorder="1" applyAlignment="1" applyProtection="1">
      <alignment horizontal="center" vertical="center" textRotation="90" wrapText="1"/>
      <protection locked="0" hidden="1"/>
    </xf>
    <xf numFmtId="0" fontId="6" fillId="0" borderId="1" xfId="0" applyFont="1" applyBorder="1" applyAlignment="1" applyProtection="1">
      <alignment vertical="center" wrapText="1"/>
      <protection locked="0" hidden="1"/>
    </xf>
    <xf numFmtId="0" fontId="6" fillId="0" borderId="0" xfId="0" applyFont="1" applyAlignment="1" applyProtection="1">
      <alignment horizontal="center" vertical="center" wrapText="1"/>
      <protection locked="0" hidden="1"/>
    </xf>
    <xf numFmtId="167" fontId="4" fillId="0" borderId="1" xfId="0" applyNumberFormat="1" applyFont="1" applyFill="1" applyBorder="1" applyAlignment="1" applyProtection="1">
      <alignment horizontal="center" vertical="center"/>
      <protection locked="0" hidden="1"/>
    </xf>
    <xf numFmtId="165" fontId="4" fillId="0" borderId="1" xfId="1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Font="1" applyAlignment="1" applyProtection="1">
      <alignment horizontal="center" vertical="center" wrapText="1"/>
      <protection locked="0" hidden="1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textRotation="90" wrapText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 vertical="center" textRotation="90" wrapText="1"/>
      <protection locked="0" hidden="1"/>
    </xf>
    <xf numFmtId="0" fontId="5" fillId="0" borderId="2" xfId="0" applyFont="1" applyBorder="1" applyAlignment="1" applyProtection="1">
      <alignment horizontal="center" vertical="center" textRotation="90" wrapText="1"/>
      <protection locked="0" hidden="1"/>
    </xf>
    <xf numFmtId="0" fontId="5" fillId="0" borderId="4" xfId="0" applyFont="1" applyBorder="1" applyAlignment="1" applyProtection="1">
      <alignment horizontal="center" vertical="center" textRotation="90" wrapText="1"/>
      <protection locked="0" hidden="1"/>
    </xf>
    <xf numFmtId="0" fontId="6" fillId="0" borderId="1" xfId="0" applyFont="1" applyBorder="1" applyAlignment="1" applyProtection="1">
      <alignment horizontal="center" vertical="center" wrapText="1"/>
      <protection locked="0" hidden="1"/>
    </xf>
    <xf numFmtId="0" fontId="16" fillId="0" borderId="0" xfId="0" applyFont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  <protection locked="0" hidden="1"/>
    </xf>
    <xf numFmtId="0" fontId="22" fillId="0" borderId="1" xfId="0" applyFont="1" applyBorder="1" applyAlignment="1" applyProtection="1">
      <alignment horizontal="center" vertical="center" wrapText="1"/>
      <protection locked="0" hidden="1"/>
    </xf>
    <xf numFmtId="0" fontId="20" fillId="0" borderId="0" xfId="0" applyFont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 hidden="1"/>
    </xf>
    <xf numFmtId="0" fontId="7" fillId="0" borderId="17" xfId="0" applyFont="1" applyBorder="1" applyAlignment="1" applyProtection="1">
      <alignment horizontal="center" vertical="center"/>
      <protection locked="0" hidden="1"/>
    </xf>
    <xf numFmtId="0" fontId="7" fillId="0" borderId="19" xfId="0" applyFont="1" applyBorder="1" applyAlignment="1" applyProtection="1">
      <alignment horizontal="center" vertical="center"/>
      <protection locked="0" hidden="1"/>
    </xf>
    <xf numFmtId="0" fontId="7" fillId="0" borderId="22" xfId="0" applyFont="1" applyBorder="1" applyAlignment="1" applyProtection="1">
      <alignment horizontal="center" vertical="center"/>
      <protection locked="0" hidden="1"/>
    </xf>
    <xf numFmtId="0" fontId="7" fillId="0" borderId="23" xfId="0" applyFont="1" applyBorder="1" applyAlignment="1" applyProtection="1">
      <alignment horizontal="center" vertical="center"/>
      <protection locked="0" hidden="1"/>
    </xf>
    <xf numFmtId="0" fontId="7" fillId="0" borderId="16" xfId="0" applyFont="1" applyBorder="1" applyAlignment="1" applyProtection="1">
      <alignment horizontal="center" vertical="center"/>
      <protection locked="0" hidden="1"/>
    </xf>
    <xf numFmtId="0" fontId="7" fillId="0" borderId="4" xfId="0" applyFont="1" applyBorder="1" applyAlignment="1" applyProtection="1">
      <alignment horizontal="center" vertical="center"/>
      <protection locked="0" hidden="1"/>
    </xf>
    <xf numFmtId="0" fontId="8" fillId="5" borderId="6" xfId="0" applyFont="1" applyFill="1" applyBorder="1" applyAlignment="1" applyProtection="1">
      <alignment horizontal="center" vertical="center"/>
    </xf>
    <xf numFmtId="0" fontId="8" fillId="5" borderId="7" xfId="0" applyFont="1" applyFill="1" applyBorder="1" applyAlignment="1" applyProtection="1">
      <alignment horizontal="center" vertical="center"/>
    </xf>
    <xf numFmtId="0" fontId="8" fillId="5" borderId="8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top" wrapText="1"/>
    </xf>
    <xf numFmtId="0" fontId="5" fillId="5" borderId="12" xfId="0" applyFont="1" applyFill="1" applyBorder="1" applyAlignment="1" applyProtection="1">
      <alignment horizontal="center" vertical="top" wrapText="1"/>
    </xf>
    <xf numFmtId="0" fontId="5" fillId="5" borderId="13" xfId="0" applyFont="1" applyFill="1" applyBorder="1" applyAlignment="1" applyProtection="1">
      <alignment horizontal="center" vertical="top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 hidden="1"/>
    </xf>
    <xf numFmtId="0" fontId="0" fillId="0" borderId="15" xfId="0" applyBorder="1" applyAlignment="1" applyProtection="1">
      <alignment horizontal="center" vertical="center"/>
      <protection locked="0" hidden="1"/>
    </xf>
    <xf numFmtId="0" fontId="0" fillId="0" borderId="16" xfId="0" applyBorder="1" applyAlignment="1" applyProtection="1">
      <alignment horizontal="center" vertical="center"/>
      <protection locked="0" hidden="1"/>
    </xf>
    <xf numFmtId="0" fontId="7" fillId="0" borderId="1" xfId="0" applyFont="1" applyBorder="1" applyAlignment="1" applyProtection="1">
      <alignment horizontal="center" vertical="center"/>
      <protection locked="0" hidden="1"/>
    </xf>
    <xf numFmtId="0" fontId="7" fillId="0" borderId="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7" fillId="0" borderId="16" xfId="0" applyFont="1" applyBorder="1" applyAlignment="1" applyProtection="1">
      <alignment horizontal="center" vertical="center"/>
      <protection locked="0"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textRotation="90" wrapText="1"/>
    </xf>
    <xf numFmtId="0" fontId="5" fillId="0" borderId="3" xfId="0" applyFont="1" applyBorder="1" applyAlignment="1" applyProtection="1">
      <alignment horizontal="center" vertical="center" textRotation="90" wrapText="1"/>
    </xf>
    <xf numFmtId="0" fontId="5" fillId="0" borderId="4" xfId="0" applyFont="1" applyBorder="1" applyAlignment="1" applyProtection="1">
      <alignment horizontal="center" vertical="center" textRotation="90" wrapText="1"/>
    </xf>
    <xf numFmtId="0" fontId="5" fillId="0" borderId="1" xfId="0" applyFont="1" applyBorder="1" applyAlignment="1" applyProtection="1">
      <alignment horizontal="center" vertical="center" textRotation="90" wrapText="1"/>
    </xf>
    <xf numFmtId="0" fontId="21" fillId="0" borderId="2" xfId="0" applyFont="1" applyBorder="1" applyAlignment="1" applyProtection="1">
      <alignment horizontal="center" vertical="center" textRotation="90" wrapText="1"/>
      <protection hidden="1"/>
    </xf>
    <xf numFmtId="0" fontId="21" fillId="0" borderId="3" xfId="0" applyFont="1" applyBorder="1" applyAlignment="1" applyProtection="1">
      <alignment horizontal="center" vertical="center" textRotation="90" wrapText="1"/>
      <protection hidden="1"/>
    </xf>
    <xf numFmtId="0" fontId="21" fillId="0" borderId="4" xfId="0" applyFont="1" applyBorder="1" applyAlignment="1" applyProtection="1">
      <alignment horizontal="center" vertical="center" textRotation="90" wrapText="1"/>
      <protection hidden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 hidden="1"/>
    </xf>
    <xf numFmtId="0" fontId="5" fillId="0" borderId="17" xfId="0" applyFont="1" applyBorder="1" applyAlignment="1" applyProtection="1">
      <alignment horizontal="center" vertical="center" wrapText="1"/>
      <protection locked="0" hidden="1"/>
    </xf>
    <xf numFmtId="0" fontId="5" fillId="0" borderId="18" xfId="0" applyFont="1" applyBorder="1" applyAlignment="1" applyProtection="1">
      <alignment horizontal="center" vertical="center" wrapText="1"/>
      <protection locked="0" hidden="1"/>
    </xf>
    <xf numFmtId="0" fontId="5" fillId="0" borderId="19" xfId="0" applyFont="1" applyBorder="1" applyAlignment="1" applyProtection="1">
      <alignment horizontal="center" vertical="center" wrapText="1"/>
      <protection locked="0" hidden="1"/>
    </xf>
    <xf numFmtId="0" fontId="5" fillId="0" borderId="20" xfId="0" applyFont="1" applyBorder="1" applyAlignment="1" applyProtection="1">
      <alignment horizontal="center" vertical="center" wrapText="1"/>
      <protection locked="0" hidden="1"/>
    </xf>
    <xf numFmtId="0" fontId="5" fillId="0" borderId="0" xfId="0" applyFont="1" applyBorder="1" applyAlignment="1" applyProtection="1">
      <alignment horizontal="center" vertical="center" wrapText="1"/>
      <protection locked="0" hidden="1"/>
    </xf>
    <xf numFmtId="0" fontId="5" fillId="0" borderId="21" xfId="0" applyFont="1" applyBorder="1" applyAlignment="1" applyProtection="1">
      <alignment horizontal="center" vertical="center" wrapText="1"/>
      <protection locked="0" hidden="1"/>
    </xf>
    <xf numFmtId="0" fontId="18" fillId="0" borderId="0" xfId="0" applyNumberFormat="1" applyFont="1" applyFill="1" applyBorder="1" applyAlignment="1" applyProtection="1">
      <alignment horizontal="left" vertical="center"/>
      <protection locked="0" hidden="1"/>
    </xf>
    <xf numFmtId="0" fontId="5" fillId="0" borderId="14" xfId="0" applyFont="1" applyBorder="1" applyAlignment="1" applyProtection="1">
      <alignment horizontal="center" vertical="center" wrapText="1"/>
      <protection locked="0" hidden="1"/>
    </xf>
    <xf numFmtId="0" fontId="5" fillId="0" borderId="16" xfId="0" applyFont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center" vertical="center" textRotation="90" wrapText="1"/>
      <protection locked="0" hidden="1"/>
    </xf>
    <xf numFmtId="0" fontId="5" fillId="0" borderId="3" xfId="0" applyFont="1" applyBorder="1" applyAlignment="1" applyProtection="1">
      <alignment horizontal="center" vertical="center" textRotation="90" wrapText="1"/>
      <protection locked="0" hidden="1"/>
    </xf>
    <xf numFmtId="0" fontId="5" fillId="0" borderId="4" xfId="0" applyFont="1" applyBorder="1" applyAlignment="1" applyProtection="1">
      <alignment horizontal="center" vertical="center" textRotation="90" wrapText="1"/>
      <protection locked="0" hidden="1"/>
    </xf>
    <xf numFmtId="0" fontId="5" fillId="0" borderId="15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 vertical="center" textRotation="90" wrapText="1"/>
      <protection locked="0" hidden="1"/>
    </xf>
    <xf numFmtId="0" fontId="6" fillId="0" borderId="2" xfId="0" applyFont="1" applyBorder="1" applyAlignment="1" applyProtection="1">
      <alignment horizontal="center" vertical="center" wrapText="1"/>
      <protection locked="0" hidden="1"/>
    </xf>
    <xf numFmtId="0" fontId="6" fillId="0" borderId="4" xfId="0" applyFont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horizontal="left" vertical="center" wrapText="1"/>
      <protection locked="0" hidden="1"/>
    </xf>
    <xf numFmtId="0" fontId="18" fillId="0" borderId="0" xfId="0" applyNumberFormat="1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1019175</xdr:colOff>
      <xdr:row>21</xdr:row>
      <xdr:rowOff>390525</xdr:rowOff>
    </xdr:from>
    <xdr:to>
      <xdr:col>5</xdr:col>
      <xdr:colOff>523875</xdr:colOff>
      <xdr:row>21</xdr:row>
      <xdr:rowOff>1724725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57300" y="5876925"/>
          <a:ext cx="3352800" cy="133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opLeftCell="A6" workbookViewId="0">
      <selection activeCell="B15" sqref="B15"/>
    </sheetView>
  </sheetViews>
  <sheetFormatPr defaultColWidth="5.140625" defaultRowHeight="27" customHeight="1"/>
  <cols>
    <col min="1" max="1" width="3.5703125" style="63" customWidth="1"/>
    <col min="2" max="2" width="22.85546875" style="63" customWidth="1"/>
    <col min="3" max="3" width="24.28515625" style="63" customWidth="1"/>
    <col min="4" max="5" width="7.140625" style="63" customWidth="1"/>
    <col min="6" max="6" width="21.42578125" style="63" customWidth="1"/>
    <col min="7" max="7" width="3.5703125" style="63" customWidth="1"/>
    <col min="8" max="16" width="5.140625" style="63"/>
    <col min="17" max="17" width="6.42578125" style="63" customWidth="1"/>
    <col min="18" max="16384" width="5.140625" style="63"/>
  </cols>
  <sheetData>
    <row r="1" spans="1:7" ht="27" customHeight="1">
      <c r="A1" s="120" t="s">
        <v>79</v>
      </c>
      <c r="B1" s="121"/>
      <c r="C1" s="121"/>
      <c r="D1" s="121"/>
      <c r="E1" s="121"/>
      <c r="F1" s="121"/>
      <c r="G1" s="122"/>
    </row>
    <row r="2" spans="1:7" ht="22.5" customHeight="1">
      <c r="A2" s="64"/>
      <c r="B2" s="65" t="s">
        <v>244</v>
      </c>
      <c r="C2" s="126" t="s">
        <v>240</v>
      </c>
      <c r="D2" s="126"/>
      <c r="E2" s="126"/>
      <c r="F2" s="126"/>
      <c r="G2" s="66"/>
    </row>
    <row r="3" spans="1:7" ht="22.5" customHeight="1">
      <c r="A3" s="64"/>
      <c r="B3" s="65" t="s">
        <v>67</v>
      </c>
      <c r="C3" s="11" t="s">
        <v>78</v>
      </c>
      <c r="D3" s="67" t="s">
        <v>70</v>
      </c>
      <c r="E3" s="68" t="s">
        <v>71</v>
      </c>
      <c r="F3" s="68" t="s">
        <v>208</v>
      </c>
      <c r="G3" s="66"/>
    </row>
    <row r="4" spans="1:7" ht="22.5" customHeight="1">
      <c r="A4" s="64"/>
      <c r="B4" s="65" t="s">
        <v>72</v>
      </c>
      <c r="C4" s="11" t="s">
        <v>75</v>
      </c>
      <c r="D4" s="12">
        <v>0</v>
      </c>
      <c r="E4" s="72" t="s">
        <v>33</v>
      </c>
      <c r="F4" s="73" t="s">
        <v>207</v>
      </c>
      <c r="G4" s="66"/>
    </row>
    <row r="5" spans="1:7" ht="22.5" customHeight="1">
      <c r="A5" s="64"/>
      <c r="B5" s="65" t="s">
        <v>234</v>
      </c>
      <c r="C5" s="11" t="s">
        <v>76</v>
      </c>
      <c r="D5" s="12">
        <v>41</v>
      </c>
      <c r="E5" s="72" t="s">
        <v>32</v>
      </c>
      <c r="F5" s="73" t="s">
        <v>206</v>
      </c>
      <c r="G5" s="66"/>
    </row>
    <row r="6" spans="1:7" ht="22.5" customHeight="1">
      <c r="A6" s="64"/>
      <c r="B6" s="65" t="s">
        <v>73</v>
      </c>
      <c r="C6" s="11" t="s">
        <v>76</v>
      </c>
      <c r="D6" s="12">
        <v>51</v>
      </c>
      <c r="E6" s="72" t="s">
        <v>31</v>
      </c>
      <c r="F6" s="73" t="s">
        <v>205</v>
      </c>
      <c r="G6" s="66"/>
    </row>
    <row r="7" spans="1:7" ht="22.5" customHeight="1">
      <c r="A7" s="64"/>
      <c r="B7" s="65" t="s">
        <v>74</v>
      </c>
      <c r="C7" s="11" t="s">
        <v>77</v>
      </c>
      <c r="D7" s="12">
        <v>71</v>
      </c>
      <c r="E7" s="72" t="s">
        <v>30</v>
      </c>
      <c r="F7" s="73" t="s">
        <v>204</v>
      </c>
      <c r="G7" s="66"/>
    </row>
    <row r="8" spans="1:7" ht="22.5" customHeight="1">
      <c r="A8" s="64"/>
      <c r="B8" s="65" t="s">
        <v>68</v>
      </c>
      <c r="C8" s="11">
        <v>28144801009</v>
      </c>
      <c r="D8" s="12">
        <v>91</v>
      </c>
      <c r="E8" s="72" t="s">
        <v>29</v>
      </c>
      <c r="F8" s="73" t="s">
        <v>203</v>
      </c>
      <c r="G8" s="66"/>
    </row>
    <row r="9" spans="1:7" ht="22.5" customHeight="1">
      <c r="A9" s="64"/>
      <c r="B9" s="65" t="s">
        <v>69</v>
      </c>
      <c r="C9" s="11">
        <v>227</v>
      </c>
      <c r="D9" s="69"/>
      <c r="E9" s="70"/>
      <c r="F9" s="71"/>
      <c r="G9" s="66"/>
    </row>
    <row r="10" spans="1:7" ht="18.75" customHeight="1">
      <c r="A10" s="64"/>
      <c r="B10" s="80"/>
      <c r="C10" s="80"/>
      <c r="D10" s="80"/>
      <c r="E10" s="80"/>
      <c r="F10" s="80"/>
      <c r="G10" s="66"/>
    </row>
    <row r="11" spans="1:7" ht="18.75" customHeight="1">
      <c r="A11" s="64"/>
      <c r="B11" s="82" t="s">
        <v>254</v>
      </c>
      <c r="C11" s="80"/>
      <c r="D11" s="80"/>
      <c r="E11" s="80"/>
      <c r="F11" s="80"/>
      <c r="G11" s="66"/>
    </row>
    <row r="12" spans="1:7" ht="18.75" customHeight="1">
      <c r="A12" s="64"/>
      <c r="B12" s="82" t="s">
        <v>245</v>
      </c>
      <c r="C12" s="80"/>
      <c r="D12" s="80"/>
      <c r="E12" s="80"/>
      <c r="F12" s="80"/>
      <c r="G12" s="66"/>
    </row>
    <row r="13" spans="1:7" ht="18.75" customHeight="1">
      <c r="A13" s="64"/>
      <c r="B13" s="82" t="s">
        <v>246</v>
      </c>
      <c r="C13" s="80"/>
      <c r="D13" s="80"/>
      <c r="E13" s="80"/>
      <c r="F13" s="80"/>
      <c r="G13" s="66"/>
    </row>
    <row r="14" spans="1:7" ht="18.75" customHeight="1">
      <c r="A14" s="64"/>
      <c r="B14" s="82" t="s">
        <v>259</v>
      </c>
      <c r="C14" s="80"/>
      <c r="D14" s="80"/>
      <c r="E14" s="80"/>
      <c r="F14" s="80"/>
      <c r="G14" s="66"/>
    </row>
    <row r="15" spans="1:7" ht="18.75" customHeight="1">
      <c r="A15" s="64"/>
      <c r="B15" s="82" t="s">
        <v>247</v>
      </c>
      <c r="C15" s="80"/>
      <c r="D15" s="80"/>
      <c r="E15" s="80"/>
      <c r="F15" s="80"/>
      <c r="G15" s="66"/>
    </row>
    <row r="16" spans="1:7" ht="18.75" customHeight="1">
      <c r="A16" s="64"/>
      <c r="B16" s="82" t="s">
        <v>248</v>
      </c>
      <c r="C16" s="80"/>
      <c r="D16" s="80"/>
      <c r="E16" s="80"/>
      <c r="F16" s="80"/>
      <c r="G16" s="66"/>
    </row>
    <row r="17" spans="1:7" ht="18.75" customHeight="1">
      <c r="A17" s="64"/>
      <c r="B17" s="82" t="s">
        <v>260</v>
      </c>
      <c r="C17" s="80"/>
      <c r="D17" s="80"/>
      <c r="E17" s="80"/>
      <c r="F17" s="80"/>
      <c r="G17" s="66"/>
    </row>
    <row r="18" spans="1:7" ht="18.75" customHeight="1">
      <c r="A18" s="64"/>
      <c r="B18" s="82" t="s">
        <v>261</v>
      </c>
      <c r="C18" s="80"/>
      <c r="D18" s="80"/>
      <c r="E18" s="80"/>
      <c r="F18" s="80"/>
      <c r="G18" s="81"/>
    </row>
    <row r="19" spans="1:7" ht="18.75" customHeight="1">
      <c r="A19" s="64"/>
      <c r="B19" s="82" t="s">
        <v>262</v>
      </c>
      <c r="C19" s="80"/>
      <c r="D19" s="80"/>
      <c r="E19" s="80"/>
      <c r="F19" s="80"/>
      <c r="G19" s="81"/>
    </row>
    <row r="20" spans="1:7" ht="18.75" customHeight="1">
      <c r="A20" s="64"/>
      <c r="B20" s="83" t="s">
        <v>263</v>
      </c>
      <c r="C20" s="76"/>
      <c r="D20" s="76"/>
      <c r="E20" s="76"/>
      <c r="F20" s="76"/>
      <c r="G20" s="77"/>
    </row>
    <row r="21" spans="1:7" ht="18.75" customHeight="1">
      <c r="A21" s="64"/>
      <c r="B21" s="83"/>
      <c r="C21" s="76"/>
      <c r="D21" s="76"/>
      <c r="E21" s="76"/>
      <c r="F21" s="76"/>
      <c r="G21" s="77"/>
    </row>
    <row r="22" spans="1:7" ht="147" customHeight="1" thickBot="1">
      <c r="A22" s="123" t="s">
        <v>221</v>
      </c>
      <c r="B22" s="124"/>
      <c r="C22" s="124"/>
      <c r="D22" s="124"/>
      <c r="E22" s="124"/>
      <c r="F22" s="124"/>
      <c r="G22" s="125"/>
    </row>
    <row r="23" spans="1:7" ht="21.75" customHeight="1">
      <c r="B23" s="78"/>
    </row>
    <row r="24" spans="1:7" ht="21.75" customHeight="1">
      <c r="B24" s="78"/>
    </row>
    <row r="25" spans="1:7" ht="21.75" customHeight="1">
      <c r="B25" s="78"/>
    </row>
    <row r="26" spans="1:7" ht="21.75" customHeight="1">
      <c r="B26" s="78"/>
    </row>
    <row r="27" spans="1:7" ht="21.75" customHeight="1">
      <c r="B27" s="78"/>
    </row>
    <row r="28" spans="1:7" ht="21.75" customHeight="1">
      <c r="B28" s="78"/>
    </row>
    <row r="29" spans="1:7" ht="21.75" customHeight="1">
      <c r="B29" s="78"/>
    </row>
    <row r="30" spans="1:7" ht="21.75" customHeight="1">
      <c r="B30" s="79"/>
    </row>
  </sheetData>
  <sheetProtection selectLockedCells="1"/>
  <mergeCells count="3">
    <mergeCell ref="A1:G1"/>
    <mergeCell ref="A22:G22"/>
    <mergeCell ref="C2:F2"/>
  </mergeCells>
  <printOptions horizontalCentered="1"/>
  <pageMargins left="0.52" right="0.48" top="0.75" bottom="0.75" header="0.3" footer="0.3"/>
  <pageSetup paperSize="9" orientation="portrait" horizont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2"/>
  <sheetViews>
    <sheetView zoomScale="106" zoomScaleNormal="106" workbookViewId="0">
      <selection activeCell="O10" sqref="O10"/>
    </sheetView>
  </sheetViews>
  <sheetFormatPr defaultRowHeight="12.75"/>
  <cols>
    <col min="1" max="1" width="3.5703125" style="19" customWidth="1"/>
    <col min="2" max="2" width="34.28515625" style="19" bestFit="1" customWidth="1"/>
    <col min="3" max="4" width="3.7109375" style="19" customWidth="1"/>
    <col min="5" max="5" width="7.85546875" style="19" customWidth="1"/>
    <col min="6" max="6" width="4" style="19" customWidth="1"/>
    <col min="7" max="7" width="5.28515625" style="19" customWidth="1"/>
    <col min="8" max="8" width="8.140625" style="18" customWidth="1"/>
    <col min="9" max="12" width="3.5703125" style="19" customWidth="1"/>
    <col min="13" max="36" width="3.5703125" style="18" customWidth="1"/>
    <col min="37" max="37" width="4.28515625" style="18" customWidth="1"/>
    <col min="38" max="39" width="3.85546875" style="18" customWidth="1"/>
    <col min="40" max="40" width="4.7109375" style="18" customWidth="1"/>
    <col min="41" max="41" width="5.28515625" style="18" customWidth="1"/>
    <col min="42" max="42" width="10.28515625" style="18" bestFit="1" customWidth="1"/>
    <col min="43" max="43" width="10.7109375" style="18" customWidth="1"/>
    <col min="44" max="267" width="9.140625" style="18"/>
    <col min="268" max="268" width="3.5703125" style="18" customWidth="1"/>
    <col min="269" max="269" width="24.42578125" style="18" bestFit="1" customWidth="1"/>
    <col min="270" max="271" width="3.7109375" style="18" customWidth="1"/>
    <col min="272" max="272" width="7.85546875" style="18" customWidth="1"/>
    <col min="273" max="273" width="3.85546875" style="18" customWidth="1"/>
    <col min="274" max="274" width="5.28515625" style="18" customWidth="1"/>
    <col min="275" max="275" width="8.140625" style="18" customWidth="1"/>
    <col min="276" max="293" width="3.5703125" style="18" customWidth="1"/>
    <col min="294" max="294" width="4.28515625" style="18" customWidth="1"/>
    <col min="295" max="295" width="3.85546875" style="18" customWidth="1"/>
    <col min="296" max="296" width="4.42578125" style="18" customWidth="1"/>
    <col min="297" max="297" width="5.28515625" style="18" customWidth="1"/>
    <col min="298" max="298" width="10.28515625" style="18" bestFit="1" customWidth="1"/>
    <col min="299" max="299" width="10.7109375" style="18" customWidth="1"/>
    <col min="300" max="523" width="9.140625" style="18"/>
    <col min="524" max="524" width="3.5703125" style="18" customWidth="1"/>
    <col min="525" max="525" width="24.42578125" style="18" bestFit="1" customWidth="1"/>
    <col min="526" max="527" width="3.7109375" style="18" customWidth="1"/>
    <col min="528" max="528" width="7.85546875" style="18" customWidth="1"/>
    <col min="529" max="529" width="3.85546875" style="18" customWidth="1"/>
    <col min="530" max="530" width="5.28515625" style="18" customWidth="1"/>
    <col min="531" max="531" width="8.140625" style="18" customWidth="1"/>
    <col min="532" max="549" width="3.5703125" style="18" customWidth="1"/>
    <col min="550" max="550" width="4.28515625" style="18" customWidth="1"/>
    <col min="551" max="551" width="3.85546875" style="18" customWidth="1"/>
    <col min="552" max="552" width="4.42578125" style="18" customWidth="1"/>
    <col min="553" max="553" width="5.28515625" style="18" customWidth="1"/>
    <col min="554" max="554" width="10.28515625" style="18" bestFit="1" customWidth="1"/>
    <col min="555" max="555" width="10.7109375" style="18" customWidth="1"/>
    <col min="556" max="779" width="9.140625" style="18"/>
    <col min="780" max="780" width="3.5703125" style="18" customWidth="1"/>
    <col min="781" max="781" width="24.42578125" style="18" bestFit="1" customWidth="1"/>
    <col min="782" max="783" width="3.7109375" style="18" customWidth="1"/>
    <col min="784" max="784" width="7.85546875" style="18" customWidth="1"/>
    <col min="785" max="785" width="3.85546875" style="18" customWidth="1"/>
    <col min="786" max="786" width="5.28515625" style="18" customWidth="1"/>
    <col min="787" max="787" width="8.140625" style="18" customWidth="1"/>
    <col min="788" max="805" width="3.5703125" style="18" customWidth="1"/>
    <col min="806" max="806" width="4.28515625" style="18" customWidth="1"/>
    <col min="807" max="807" width="3.85546875" style="18" customWidth="1"/>
    <col min="808" max="808" width="4.42578125" style="18" customWidth="1"/>
    <col min="809" max="809" width="5.28515625" style="18" customWidth="1"/>
    <col min="810" max="810" width="10.28515625" style="18" bestFit="1" customWidth="1"/>
    <col min="811" max="811" width="10.7109375" style="18" customWidth="1"/>
    <col min="812" max="1035" width="9.140625" style="18"/>
    <col min="1036" max="1036" width="3.5703125" style="18" customWidth="1"/>
    <col min="1037" max="1037" width="24.42578125" style="18" bestFit="1" customWidth="1"/>
    <col min="1038" max="1039" width="3.7109375" style="18" customWidth="1"/>
    <col min="1040" max="1040" width="7.85546875" style="18" customWidth="1"/>
    <col min="1041" max="1041" width="3.85546875" style="18" customWidth="1"/>
    <col min="1042" max="1042" width="5.28515625" style="18" customWidth="1"/>
    <col min="1043" max="1043" width="8.140625" style="18" customWidth="1"/>
    <col min="1044" max="1061" width="3.5703125" style="18" customWidth="1"/>
    <col min="1062" max="1062" width="4.28515625" style="18" customWidth="1"/>
    <col min="1063" max="1063" width="3.85546875" style="18" customWidth="1"/>
    <col min="1064" max="1064" width="4.42578125" style="18" customWidth="1"/>
    <col min="1065" max="1065" width="5.28515625" style="18" customWidth="1"/>
    <col min="1066" max="1066" width="10.28515625" style="18" bestFit="1" customWidth="1"/>
    <col min="1067" max="1067" width="10.7109375" style="18" customWidth="1"/>
    <col min="1068" max="1291" width="9.140625" style="18"/>
    <col min="1292" max="1292" width="3.5703125" style="18" customWidth="1"/>
    <col min="1293" max="1293" width="24.42578125" style="18" bestFit="1" customWidth="1"/>
    <col min="1294" max="1295" width="3.7109375" style="18" customWidth="1"/>
    <col min="1296" max="1296" width="7.85546875" style="18" customWidth="1"/>
    <col min="1297" max="1297" width="3.85546875" style="18" customWidth="1"/>
    <col min="1298" max="1298" width="5.28515625" style="18" customWidth="1"/>
    <col min="1299" max="1299" width="8.140625" style="18" customWidth="1"/>
    <col min="1300" max="1317" width="3.5703125" style="18" customWidth="1"/>
    <col min="1318" max="1318" width="4.28515625" style="18" customWidth="1"/>
    <col min="1319" max="1319" width="3.85546875" style="18" customWidth="1"/>
    <col min="1320" max="1320" width="4.42578125" style="18" customWidth="1"/>
    <col min="1321" max="1321" width="5.28515625" style="18" customWidth="1"/>
    <col min="1322" max="1322" width="10.28515625" style="18" bestFit="1" customWidth="1"/>
    <col min="1323" max="1323" width="10.7109375" style="18" customWidth="1"/>
    <col min="1324" max="1547" width="9.140625" style="18"/>
    <col min="1548" max="1548" width="3.5703125" style="18" customWidth="1"/>
    <col min="1549" max="1549" width="24.42578125" style="18" bestFit="1" customWidth="1"/>
    <col min="1550" max="1551" width="3.7109375" style="18" customWidth="1"/>
    <col min="1552" max="1552" width="7.85546875" style="18" customWidth="1"/>
    <col min="1553" max="1553" width="3.85546875" style="18" customWidth="1"/>
    <col min="1554" max="1554" width="5.28515625" style="18" customWidth="1"/>
    <col min="1555" max="1555" width="8.140625" style="18" customWidth="1"/>
    <col min="1556" max="1573" width="3.5703125" style="18" customWidth="1"/>
    <col min="1574" max="1574" width="4.28515625" style="18" customWidth="1"/>
    <col min="1575" max="1575" width="3.85546875" style="18" customWidth="1"/>
    <col min="1576" max="1576" width="4.42578125" style="18" customWidth="1"/>
    <col min="1577" max="1577" width="5.28515625" style="18" customWidth="1"/>
    <col min="1578" max="1578" width="10.28515625" style="18" bestFit="1" customWidth="1"/>
    <col min="1579" max="1579" width="10.7109375" style="18" customWidth="1"/>
    <col min="1580" max="1803" width="9.140625" style="18"/>
    <col min="1804" max="1804" width="3.5703125" style="18" customWidth="1"/>
    <col min="1805" max="1805" width="24.42578125" style="18" bestFit="1" customWidth="1"/>
    <col min="1806" max="1807" width="3.7109375" style="18" customWidth="1"/>
    <col min="1808" max="1808" width="7.85546875" style="18" customWidth="1"/>
    <col min="1809" max="1809" width="3.85546875" style="18" customWidth="1"/>
    <col min="1810" max="1810" width="5.28515625" style="18" customWidth="1"/>
    <col min="1811" max="1811" width="8.140625" style="18" customWidth="1"/>
    <col min="1812" max="1829" width="3.5703125" style="18" customWidth="1"/>
    <col min="1830" max="1830" width="4.28515625" style="18" customWidth="1"/>
    <col min="1831" max="1831" width="3.85546875" style="18" customWidth="1"/>
    <col min="1832" max="1832" width="4.42578125" style="18" customWidth="1"/>
    <col min="1833" max="1833" width="5.28515625" style="18" customWidth="1"/>
    <col min="1834" max="1834" width="10.28515625" style="18" bestFit="1" customWidth="1"/>
    <col min="1835" max="1835" width="10.7109375" style="18" customWidth="1"/>
    <col min="1836" max="2059" width="9.140625" style="18"/>
    <col min="2060" max="2060" width="3.5703125" style="18" customWidth="1"/>
    <col min="2061" max="2061" width="24.42578125" style="18" bestFit="1" customWidth="1"/>
    <col min="2062" max="2063" width="3.7109375" style="18" customWidth="1"/>
    <col min="2064" max="2064" width="7.85546875" style="18" customWidth="1"/>
    <col min="2065" max="2065" width="3.85546875" style="18" customWidth="1"/>
    <col min="2066" max="2066" width="5.28515625" style="18" customWidth="1"/>
    <col min="2067" max="2067" width="8.140625" style="18" customWidth="1"/>
    <col min="2068" max="2085" width="3.5703125" style="18" customWidth="1"/>
    <col min="2086" max="2086" width="4.28515625" style="18" customWidth="1"/>
    <col min="2087" max="2087" width="3.85546875" style="18" customWidth="1"/>
    <col min="2088" max="2088" width="4.42578125" style="18" customWidth="1"/>
    <col min="2089" max="2089" width="5.28515625" style="18" customWidth="1"/>
    <col min="2090" max="2090" width="10.28515625" style="18" bestFit="1" customWidth="1"/>
    <col min="2091" max="2091" width="10.7109375" style="18" customWidth="1"/>
    <col min="2092" max="2315" width="9.140625" style="18"/>
    <col min="2316" max="2316" width="3.5703125" style="18" customWidth="1"/>
    <col min="2317" max="2317" width="24.42578125" style="18" bestFit="1" customWidth="1"/>
    <col min="2318" max="2319" width="3.7109375" style="18" customWidth="1"/>
    <col min="2320" max="2320" width="7.85546875" style="18" customWidth="1"/>
    <col min="2321" max="2321" width="3.85546875" style="18" customWidth="1"/>
    <col min="2322" max="2322" width="5.28515625" style="18" customWidth="1"/>
    <col min="2323" max="2323" width="8.140625" style="18" customWidth="1"/>
    <col min="2324" max="2341" width="3.5703125" style="18" customWidth="1"/>
    <col min="2342" max="2342" width="4.28515625" style="18" customWidth="1"/>
    <col min="2343" max="2343" width="3.85546875" style="18" customWidth="1"/>
    <col min="2344" max="2344" width="4.42578125" style="18" customWidth="1"/>
    <col min="2345" max="2345" width="5.28515625" style="18" customWidth="1"/>
    <col min="2346" max="2346" width="10.28515625" style="18" bestFit="1" customWidth="1"/>
    <col min="2347" max="2347" width="10.7109375" style="18" customWidth="1"/>
    <col min="2348" max="2571" width="9.140625" style="18"/>
    <col min="2572" max="2572" width="3.5703125" style="18" customWidth="1"/>
    <col min="2573" max="2573" width="24.42578125" style="18" bestFit="1" customWidth="1"/>
    <col min="2574" max="2575" width="3.7109375" style="18" customWidth="1"/>
    <col min="2576" max="2576" width="7.85546875" style="18" customWidth="1"/>
    <col min="2577" max="2577" width="3.85546875" style="18" customWidth="1"/>
    <col min="2578" max="2578" width="5.28515625" style="18" customWidth="1"/>
    <col min="2579" max="2579" width="8.140625" style="18" customWidth="1"/>
    <col min="2580" max="2597" width="3.5703125" style="18" customWidth="1"/>
    <col min="2598" max="2598" width="4.28515625" style="18" customWidth="1"/>
    <col min="2599" max="2599" width="3.85546875" style="18" customWidth="1"/>
    <col min="2600" max="2600" width="4.42578125" style="18" customWidth="1"/>
    <col min="2601" max="2601" width="5.28515625" style="18" customWidth="1"/>
    <col min="2602" max="2602" width="10.28515625" style="18" bestFit="1" customWidth="1"/>
    <col min="2603" max="2603" width="10.7109375" style="18" customWidth="1"/>
    <col min="2604" max="2827" width="9.140625" style="18"/>
    <col min="2828" max="2828" width="3.5703125" style="18" customWidth="1"/>
    <col min="2829" max="2829" width="24.42578125" style="18" bestFit="1" customWidth="1"/>
    <col min="2830" max="2831" width="3.7109375" style="18" customWidth="1"/>
    <col min="2832" max="2832" width="7.85546875" style="18" customWidth="1"/>
    <col min="2833" max="2833" width="3.85546875" style="18" customWidth="1"/>
    <col min="2834" max="2834" width="5.28515625" style="18" customWidth="1"/>
    <col min="2835" max="2835" width="8.140625" style="18" customWidth="1"/>
    <col min="2836" max="2853" width="3.5703125" style="18" customWidth="1"/>
    <col min="2854" max="2854" width="4.28515625" style="18" customWidth="1"/>
    <col min="2855" max="2855" width="3.85546875" style="18" customWidth="1"/>
    <col min="2856" max="2856" width="4.42578125" style="18" customWidth="1"/>
    <col min="2857" max="2857" width="5.28515625" style="18" customWidth="1"/>
    <col min="2858" max="2858" width="10.28515625" style="18" bestFit="1" customWidth="1"/>
    <col min="2859" max="2859" width="10.7109375" style="18" customWidth="1"/>
    <col min="2860" max="3083" width="9.140625" style="18"/>
    <col min="3084" max="3084" width="3.5703125" style="18" customWidth="1"/>
    <col min="3085" max="3085" width="24.42578125" style="18" bestFit="1" customWidth="1"/>
    <col min="3086" max="3087" width="3.7109375" style="18" customWidth="1"/>
    <col min="3088" max="3088" width="7.85546875" style="18" customWidth="1"/>
    <col min="3089" max="3089" width="3.85546875" style="18" customWidth="1"/>
    <col min="3090" max="3090" width="5.28515625" style="18" customWidth="1"/>
    <col min="3091" max="3091" width="8.140625" style="18" customWidth="1"/>
    <col min="3092" max="3109" width="3.5703125" style="18" customWidth="1"/>
    <col min="3110" max="3110" width="4.28515625" style="18" customWidth="1"/>
    <col min="3111" max="3111" width="3.85546875" style="18" customWidth="1"/>
    <col min="3112" max="3112" width="4.42578125" style="18" customWidth="1"/>
    <col min="3113" max="3113" width="5.28515625" style="18" customWidth="1"/>
    <col min="3114" max="3114" width="10.28515625" style="18" bestFit="1" customWidth="1"/>
    <col min="3115" max="3115" width="10.7109375" style="18" customWidth="1"/>
    <col min="3116" max="3339" width="9.140625" style="18"/>
    <col min="3340" max="3340" width="3.5703125" style="18" customWidth="1"/>
    <col min="3341" max="3341" width="24.42578125" style="18" bestFit="1" customWidth="1"/>
    <col min="3342" max="3343" width="3.7109375" style="18" customWidth="1"/>
    <col min="3344" max="3344" width="7.85546875" style="18" customWidth="1"/>
    <col min="3345" max="3345" width="3.85546875" style="18" customWidth="1"/>
    <col min="3346" max="3346" width="5.28515625" style="18" customWidth="1"/>
    <col min="3347" max="3347" width="8.140625" style="18" customWidth="1"/>
    <col min="3348" max="3365" width="3.5703125" style="18" customWidth="1"/>
    <col min="3366" max="3366" width="4.28515625" style="18" customWidth="1"/>
    <col min="3367" max="3367" width="3.85546875" style="18" customWidth="1"/>
    <col min="3368" max="3368" width="4.42578125" style="18" customWidth="1"/>
    <col min="3369" max="3369" width="5.28515625" style="18" customWidth="1"/>
    <col min="3370" max="3370" width="10.28515625" style="18" bestFit="1" customWidth="1"/>
    <col min="3371" max="3371" width="10.7109375" style="18" customWidth="1"/>
    <col min="3372" max="3595" width="9.140625" style="18"/>
    <col min="3596" max="3596" width="3.5703125" style="18" customWidth="1"/>
    <col min="3597" max="3597" width="24.42578125" style="18" bestFit="1" customWidth="1"/>
    <col min="3598" max="3599" width="3.7109375" style="18" customWidth="1"/>
    <col min="3600" max="3600" width="7.85546875" style="18" customWidth="1"/>
    <col min="3601" max="3601" width="3.85546875" style="18" customWidth="1"/>
    <col min="3602" max="3602" width="5.28515625" style="18" customWidth="1"/>
    <col min="3603" max="3603" width="8.140625" style="18" customWidth="1"/>
    <col min="3604" max="3621" width="3.5703125" style="18" customWidth="1"/>
    <col min="3622" max="3622" width="4.28515625" style="18" customWidth="1"/>
    <col min="3623" max="3623" width="3.85546875" style="18" customWidth="1"/>
    <col min="3624" max="3624" width="4.42578125" style="18" customWidth="1"/>
    <col min="3625" max="3625" width="5.28515625" style="18" customWidth="1"/>
    <col min="3626" max="3626" width="10.28515625" style="18" bestFit="1" customWidth="1"/>
    <col min="3627" max="3627" width="10.7109375" style="18" customWidth="1"/>
    <col min="3628" max="3851" width="9.140625" style="18"/>
    <col min="3852" max="3852" width="3.5703125" style="18" customWidth="1"/>
    <col min="3853" max="3853" width="24.42578125" style="18" bestFit="1" customWidth="1"/>
    <col min="3854" max="3855" width="3.7109375" style="18" customWidth="1"/>
    <col min="3856" max="3856" width="7.85546875" style="18" customWidth="1"/>
    <col min="3857" max="3857" width="3.85546875" style="18" customWidth="1"/>
    <col min="3858" max="3858" width="5.28515625" style="18" customWidth="1"/>
    <col min="3859" max="3859" width="8.140625" style="18" customWidth="1"/>
    <col min="3860" max="3877" width="3.5703125" style="18" customWidth="1"/>
    <col min="3878" max="3878" width="4.28515625" style="18" customWidth="1"/>
    <col min="3879" max="3879" width="3.85546875" style="18" customWidth="1"/>
    <col min="3880" max="3880" width="4.42578125" style="18" customWidth="1"/>
    <col min="3881" max="3881" width="5.28515625" style="18" customWidth="1"/>
    <col min="3882" max="3882" width="10.28515625" style="18" bestFit="1" customWidth="1"/>
    <col min="3883" max="3883" width="10.7109375" style="18" customWidth="1"/>
    <col min="3884" max="4107" width="9.140625" style="18"/>
    <col min="4108" max="4108" width="3.5703125" style="18" customWidth="1"/>
    <col min="4109" max="4109" width="24.42578125" style="18" bestFit="1" customWidth="1"/>
    <col min="4110" max="4111" width="3.7109375" style="18" customWidth="1"/>
    <col min="4112" max="4112" width="7.85546875" style="18" customWidth="1"/>
    <col min="4113" max="4113" width="3.85546875" style="18" customWidth="1"/>
    <col min="4114" max="4114" width="5.28515625" style="18" customWidth="1"/>
    <col min="4115" max="4115" width="8.140625" style="18" customWidth="1"/>
    <col min="4116" max="4133" width="3.5703125" style="18" customWidth="1"/>
    <col min="4134" max="4134" width="4.28515625" style="18" customWidth="1"/>
    <col min="4135" max="4135" width="3.85546875" style="18" customWidth="1"/>
    <col min="4136" max="4136" width="4.42578125" style="18" customWidth="1"/>
    <col min="4137" max="4137" width="5.28515625" style="18" customWidth="1"/>
    <col min="4138" max="4138" width="10.28515625" style="18" bestFit="1" customWidth="1"/>
    <col min="4139" max="4139" width="10.7109375" style="18" customWidth="1"/>
    <col min="4140" max="4363" width="9.140625" style="18"/>
    <col min="4364" max="4364" width="3.5703125" style="18" customWidth="1"/>
    <col min="4365" max="4365" width="24.42578125" style="18" bestFit="1" customWidth="1"/>
    <col min="4366" max="4367" width="3.7109375" style="18" customWidth="1"/>
    <col min="4368" max="4368" width="7.85546875" style="18" customWidth="1"/>
    <col min="4369" max="4369" width="3.85546875" style="18" customWidth="1"/>
    <col min="4370" max="4370" width="5.28515625" style="18" customWidth="1"/>
    <col min="4371" max="4371" width="8.140625" style="18" customWidth="1"/>
    <col min="4372" max="4389" width="3.5703125" style="18" customWidth="1"/>
    <col min="4390" max="4390" width="4.28515625" style="18" customWidth="1"/>
    <col min="4391" max="4391" width="3.85546875" style="18" customWidth="1"/>
    <col min="4392" max="4392" width="4.42578125" style="18" customWidth="1"/>
    <col min="4393" max="4393" width="5.28515625" style="18" customWidth="1"/>
    <col min="4394" max="4394" width="10.28515625" style="18" bestFit="1" customWidth="1"/>
    <col min="4395" max="4395" width="10.7109375" style="18" customWidth="1"/>
    <col min="4396" max="4619" width="9.140625" style="18"/>
    <col min="4620" max="4620" width="3.5703125" style="18" customWidth="1"/>
    <col min="4621" max="4621" width="24.42578125" style="18" bestFit="1" customWidth="1"/>
    <col min="4622" max="4623" width="3.7109375" style="18" customWidth="1"/>
    <col min="4624" max="4624" width="7.85546875" style="18" customWidth="1"/>
    <col min="4625" max="4625" width="3.85546875" style="18" customWidth="1"/>
    <col min="4626" max="4626" width="5.28515625" style="18" customWidth="1"/>
    <col min="4627" max="4627" width="8.140625" style="18" customWidth="1"/>
    <col min="4628" max="4645" width="3.5703125" style="18" customWidth="1"/>
    <col min="4646" max="4646" width="4.28515625" style="18" customWidth="1"/>
    <col min="4647" max="4647" width="3.85546875" style="18" customWidth="1"/>
    <col min="4648" max="4648" width="4.42578125" style="18" customWidth="1"/>
    <col min="4649" max="4649" width="5.28515625" style="18" customWidth="1"/>
    <col min="4650" max="4650" width="10.28515625" style="18" bestFit="1" customWidth="1"/>
    <col min="4651" max="4651" width="10.7109375" style="18" customWidth="1"/>
    <col min="4652" max="4875" width="9.140625" style="18"/>
    <col min="4876" max="4876" width="3.5703125" style="18" customWidth="1"/>
    <col min="4877" max="4877" width="24.42578125" style="18" bestFit="1" customWidth="1"/>
    <col min="4878" max="4879" width="3.7109375" style="18" customWidth="1"/>
    <col min="4880" max="4880" width="7.85546875" style="18" customWidth="1"/>
    <col min="4881" max="4881" width="3.85546875" style="18" customWidth="1"/>
    <col min="4882" max="4882" width="5.28515625" style="18" customWidth="1"/>
    <col min="4883" max="4883" width="8.140625" style="18" customWidth="1"/>
    <col min="4884" max="4901" width="3.5703125" style="18" customWidth="1"/>
    <col min="4902" max="4902" width="4.28515625" style="18" customWidth="1"/>
    <col min="4903" max="4903" width="3.85546875" style="18" customWidth="1"/>
    <col min="4904" max="4904" width="4.42578125" style="18" customWidth="1"/>
    <col min="4905" max="4905" width="5.28515625" style="18" customWidth="1"/>
    <col min="4906" max="4906" width="10.28515625" style="18" bestFit="1" customWidth="1"/>
    <col min="4907" max="4907" width="10.7109375" style="18" customWidth="1"/>
    <col min="4908" max="5131" width="9.140625" style="18"/>
    <col min="5132" max="5132" width="3.5703125" style="18" customWidth="1"/>
    <col min="5133" max="5133" width="24.42578125" style="18" bestFit="1" customWidth="1"/>
    <col min="5134" max="5135" width="3.7109375" style="18" customWidth="1"/>
    <col min="5136" max="5136" width="7.85546875" style="18" customWidth="1"/>
    <col min="5137" max="5137" width="3.85546875" style="18" customWidth="1"/>
    <col min="5138" max="5138" width="5.28515625" style="18" customWidth="1"/>
    <col min="5139" max="5139" width="8.140625" style="18" customWidth="1"/>
    <col min="5140" max="5157" width="3.5703125" style="18" customWidth="1"/>
    <col min="5158" max="5158" width="4.28515625" style="18" customWidth="1"/>
    <col min="5159" max="5159" width="3.85546875" style="18" customWidth="1"/>
    <col min="5160" max="5160" width="4.42578125" style="18" customWidth="1"/>
    <col min="5161" max="5161" width="5.28515625" style="18" customWidth="1"/>
    <col min="5162" max="5162" width="10.28515625" style="18" bestFit="1" customWidth="1"/>
    <col min="5163" max="5163" width="10.7109375" style="18" customWidth="1"/>
    <col min="5164" max="5387" width="9.140625" style="18"/>
    <col min="5388" max="5388" width="3.5703125" style="18" customWidth="1"/>
    <col min="5389" max="5389" width="24.42578125" style="18" bestFit="1" customWidth="1"/>
    <col min="5390" max="5391" width="3.7109375" style="18" customWidth="1"/>
    <col min="5392" max="5392" width="7.85546875" style="18" customWidth="1"/>
    <col min="5393" max="5393" width="3.85546875" style="18" customWidth="1"/>
    <col min="5394" max="5394" width="5.28515625" style="18" customWidth="1"/>
    <col min="5395" max="5395" width="8.140625" style="18" customWidth="1"/>
    <col min="5396" max="5413" width="3.5703125" style="18" customWidth="1"/>
    <col min="5414" max="5414" width="4.28515625" style="18" customWidth="1"/>
    <col min="5415" max="5415" width="3.85546875" style="18" customWidth="1"/>
    <col min="5416" max="5416" width="4.42578125" style="18" customWidth="1"/>
    <col min="5417" max="5417" width="5.28515625" style="18" customWidth="1"/>
    <col min="5418" max="5418" width="10.28515625" style="18" bestFit="1" customWidth="1"/>
    <col min="5419" max="5419" width="10.7109375" style="18" customWidth="1"/>
    <col min="5420" max="5643" width="9.140625" style="18"/>
    <col min="5644" max="5644" width="3.5703125" style="18" customWidth="1"/>
    <col min="5645" max="5645" width="24.42578125" style="18" bestFit="1" customWidth="1"/>
    <col min="5646" max="5647" width="3.7109375" style="18" customWidth="1"/>
    <col min="5648" max="5648" width="7.85546875" style="18" customWidth="1"/>
    <col min="5649" max="5649" width="3.85546875" style="18" customWidth="1"/>
    <col min="5650" max="5650" width="5.28515625" style="18" customWidth="1"/>
    <col min="5651" max="5651" width="8.140625" style="18" customWidth="1"/>
    <col min="5652" max="5669" width="3.5703125" style="18" customWidth="1"/>
    <col min="5670" max="5670" width="4.28515625" style="18" customWidth="1"/>
    <col min="5671" max="5671" width="3.85546875" style="18" customWidth="1"/>
    <col min="5672" max="5672" width="4.42578125" style="18" customWidth="1"/>
    <col min="5673" max="5673" width="5.28515625" style="18" customWidth="1"/>
    <col min="5674" max="5674" width="10.28515625" style="18" bestFit="1" customWidth="1"/>
    <col min="5675" max="5675" width="10.7109375" style="18" customWidth="1"/>
    <col min="5676" max="5899" width="9.140625" style="18"/>
    <col min="5900" max="5900" width="3.5703125" style="18" customWidth="1"/>
    <col min="5901" max="5901" width="24.42578125" style="18" bestFit="1" customWidth="1"/>
    <col min="5902" max="5903" width="3.7109375" style="18" customWidth="1"/>
    <col min="5904" max="5904" width="7.85546875" style="18" customWidth="1"/>
    <col min="5905" max="5905" width="3.85546875" style="18" customWidth="1"/>
    <col min="5906" max="5906" width="5.28515625" style="18" customWidth="1"/>
    <col min="5907" max="5907" width="8.140625" style="18" customWidth="1"/>
    <col min="5908" max="5925" width="3.5703125" style="18" customWidth="1"/>
    <col min="5926" max="5926" width="4.28515625" style="18" customWidth="1"/>
    <col min="5927" max="5927" width="3.85546875" style="18" customWidth="1"/>
    <col min="5928" max="5928" width="4.42578125" style="18" customWidth="1"/>
    <col min="5929" max="5929" width="5.28515625" style="18" customWidth="1"/>
    <col min="5930" max="5930" width="10.28515625" style="18" bestFit="1" customWidth="1"/>
    <col min="5931" max="5931" width="10.7109375" style="18" customWidth="1"/>
    <col min="5932" max="6155" width="9.140625" style="18"/>
    <col min="6156" max="6156" width="3.5703125" style="18" customWidth="1"/>
    <col min="6157" max="6157" width="24.42578125" style="18" bestFit="1" customWidth="1"/>
    <col min="6158" max="6159" width="3.7109375" style="18" customWidth="1"/>
    <col min="6160" max="6160" width="7.85546875" style="18" customWidth="1"/>
    <col min="6161" max="6161" width="3.85546875" style="18" customWidth="1"/>
    <col min="6162" max="6162" width="5.28515625" style="18" customWidth="1"/>
    <col min="6163" max="6163" width="8.140625" style="18" customWidth="1"/>
    <col min="6164" max="6181" width="3.5703125" style="18" customWidth="1"/>
    <col min="6182" max="6182" width="4.28515625" style="18" customWidth="1"/>
    <col min="6183" max="6183" width="3.85546875" style="18" customWidth="1"/>
    <col min="6184" max="6184" width="4.42578125" style="18" customWidth="1"/>
    <col min="6185" max="6185" width="5.28515625" style="18" customWidth="1"/>
    <col min="6186" max="6186" width="10.28515625" style="18" bestFit="1" customWidth="1"/>
    <col min="6187" max="6187" width="10.7109375" style="18" customWidth="1"/>
    <col min="6188" max="6411" width="9.140625" style="18"/>
    <col min="6412" max="6412" width="3.5703125" style="18" customWidth="1"/>
    <col min="6413" max="6413" width="24.42578125" style="18" bestFit="1" customWidth="1"/>
    <col min="6414" max="6415" width="3.7109375" style="18" customWidth="1"/>
    <col min="6416" max="6416" width="7.85546875" style="18" customWidth="1"/>
    <col min="6417" max="6417" width="3.85546875" style="18" customWidth="1"/>
    <col min="6418" max="6418" width="5.28515625" style="18" customWidth="1"/>
    <col min="6419" max="6419" width="8.140625" style="18" customWidth="1"/>
    <col min="6420" max="6437" width="3.5703125" style="18" customWidth="1"/>
    <col min="6438" max="6438" width="4.28515625" style="18" customWidth="1"/>
    <col min="6439" max="6439" width="3.85546875" style="18" customWidth="1"/>
    <col min="6440" max="6440" width="4.42578125" style="18" customWidth="1"/>
    <col min="6441" max="6441" width="5.28515625" style="18" customWidth="1"/>
    <col min="6442" max="6442" width="10.28515625" style="18" bestFit="1" customWidth="1"/>
    <col min="6443" max="6443" width="10.7109375" style="18" customWidth="1"/>
    <col min="6444" max="6667" width="9.140625" style="18"/>
    <col min="6668" max="6668" width="3.5703125" style="18" customWidth="1"/>
    <col min="6669" max="6669" width="24.42578125" style="18" bestFit="1" customWidth="1"/>
    <col min="6670" max="6671" width="3.7109375" style="18" customWidth="1"/>
    <col min="6672" max="6672" width="7.85546875" style="18" customWidth="1"/>
    <col min="6673" max="6673" width="3.85546875" style="18" customWidth="1"/>
    <col min="6674" max="6674" width="5.28515625" style="18" customWidth="1"/>
    <col min="6675" max="6675" width="8.140625" style="18" customWidth="1"/>
    <col min="6676" max="6693" width="3.5703125" style="18" customWidth="1"/>
    <col min="6694" max="6694" width="4.28515625" style="18" customWidth="1"/>
    <col min="6695" max="6695" width="3.85546875" style="18" customWidth="1"/>
    <col min="6696" max="6696" width="4.42578125" style="18" customWidth="1"/>
    <col min="6697" max="6697" width="5.28515625" style="18" customWidth="1"/>
    <col min="6698" max="6698" width="10.28515625" style="18" bestFit="1" customWidth="1"/>
    <col min="6699" max="6699" width="10.7109375" style="18" customWidth="1"/>
    <col min="6700" max="6923" width="9.140625" style="18"/>
    <col min="6924" max="6924" width="3.5703125" style="18" customWidth="1"/>
    <col min="6925" max="6925" width="24.42578125" style="18" bestFit="1" customWidth="1"/>
    <col min="6926" max="6927" width="3.7109375" style="18" customWidth="1"/>
    <col min="6928" max="6928" width="7.85546875" style="18" customWidth="1"/>
    <col min="6929" max="6929" width="3.85546875" style="18" customWidth="1"/>
    <col min="6930" max="6930" width="5.28515625" style="18" customWidth="1"/>
    <col min="6931" max="6931" width="8.140625" style="18" customWidth="1"/>
    <col min="6932" max="6949" width="3.5703125" style="18" customWidth="1"/>
    <col min="6950" max="6950" width="4.28515625" style="18" customWidth="1"/>
    <col min="6951" max="6951" width="3.85546875" style="18" customWidth="1"/>
    <col min="6952" max="6952" width="4.42578125" style="18" customWidth="1"/>
    <col min="6953" max="6953" width="5.28515625" style="18" customWidth="1"/>
    <col min="6954" max="6954" width="10.28515625" style="18" bestFit="1" customWidth="1"/>
    <col min="6955" max="6955" width="10.7109375" style="18" customWidth="1"/>
    <col min="6956" max="7179" width="9.140625" style="18"/>
    <col min="7180" max="7180" width="3.5703125" style="18" customWidth="1"/>
    <col min="7181" max="7181" width="24.42578125" style="18" bestFit="1" customWidth="1"/>
    <col min="7182" max="7183" width="3.7109375" style="18" customWidth="1"/>
    <col min="7184" max="7184" width="7.85546875" style="18" customWidth="1"/>
    <col min="7185" max="7185" width="3.85546875" style="18" customWidth="1"/>
    <col min="7186" max="7186" width="5.28515625" style="18" customWidth="1"/>
    <col min="7187" max="7187" width="8.140625" style="18" customWidth="1"/>
    <col min="7188" max="7205" width="3.5703125" style="18" customWidth="1"/>
    <col min="7206" max="7206" width="4.28515625" style="18" customWidth="1"/>
    <col min="7207" max="7207" width="3.85546875" style="18" customWidth="1"/>
    <col min="7208" max="7208" width="4.42578125" style="18" customWidth="1"/>
    <col min="7209" max="7209" width="5.28515625" style="18" customWidth="1"/>
    <col min="7210" max="7210" width="10.28515625" style="18" bestFit="1" customWidth="1"/>
    <col min="7211" max="7211" width="10.7109375" style="18" customWidth="1"/>
    <col min="7212" max="7435" width="9.140625" style="18"/>
    <col min="7436" max="7436" width="3.5703125" style="18" customWidth="1"/>
    <col min="7437" max="7437" width="24.42578125" style="18" bestFit="1" customWidth="1"/>
    <col min="7438" max="7439" width="3.7109375" style="18" customWidth="1"/>
    <col min="7440" max="7440" width="7.85546875" style="18" customWidth="1"/>
    <col min="7441" max="7441" width="3.85546875" style="18" customWidth="1"/>
    <col min="7442" max="7442" width="5.28515625" style="18" customWidth="1"/>
    <col min="7443" max="7443" width="8.140625" style="18" customWidth="1"/>
    <col min="7444" max="7461" width="3.5703125" style="18" customWidth="1"/>
    <col min="7462" max="7462" width="4.28515625" style="18" customWidth="1"/>
    <col min="7463" max="7463" width="3.85546875" style="18" customWidth="1"/>
    <col min="7464" max="7464" width="4.42578125" style="18" customWidth="1"/>
    <col min="7465" max="7465" width="5.28515625" style="18" customWidth="1"/>
    <col min="7466" max="7466" width="10.28515625" style="18" bestFit="1" customWidth="1"/>
    <col min="7467" max="7467" width="10.7109375" style="18" customWidth="1"/>
    <col min="7468" max="7691" width="9.140625" style="18"/>
    <col min="7692" max="7692" width="3.5703125" style="18" customWidth="1"/>
    <col min="7693" max="7693" width="24.42578125" style="18" bestFit="1" customWidth="1"/>
    <col min="7694" max="7695" width="3.7109375" style="18" customWidth="1"/>
    <col min="7696" max="7696" width="7.85546875" style="18" customWidth="1"/>
    <col min="7697" max="7697" width="3.85546875" style="18" customWidth="1"/>
    <col min="7698" max="7698" width="5.28515625" style="18" customWidth="1"/>
    <col min="7699" max="7699" width="8.140625" style="18" customWidth="1"/>
    <col min="7700" max="7717" width="3.5703125" style="18" customWidth="1"/>
    <col min="7718" max="7718" width="4.28515625" style="18" customWidth="1"/>
    <col min="7719" max="7719" width="3.85546875" style="18" customWidth="1"/>
    <col min="7720" max="7720" width="4.42578125" style="18" customWidth="1"/>
    <col min="7721" max="7721" width="5.28515625" style="18" customWidth="1"/>
    <col min="7722" max="7722" width="10.28515625" style="18" bestFit="1" customWidth="1"/>
    <col min="7723" max="7723" width="10.7109375" style="18" customWidth="1"/>
    <col min="7724" max="7947" width="9.140625" style="18"/>
    <col min="7948" max="7948" width="3.5703125" style="18" customWidth="1"/>
    <col min="7949" max="7949" width="24.42578125" style="18" bestFit="1" customWidth="1"/>
    <col min="7950" max="7951" width="3.7109375" style="18" customWidth="1"/>
    <col min="7952" max="7952" width="7.85546875" style="18" customWidth="1"/>
    <col min="7953" max="7953" width="3.85546875" style="18" customWidth="1"/>
    <col min="7954" max="7954" width="5.28515625" style="18" customWidth="1"/>
    <col min="7955" max="7955" width="8.140625" style="18" customWidth="1"/>
    <col min="7956" max="7973" width="3.5703125" style="18" customWidth="1"/>
    <col min="7974" max="7974" width="4.28515625" style="18" customWidth="1"/>
    <col min="7975" max="7975" width="3.85546875" style="18" customWidth="1"/>
    <col min="7976" max="7976" width="4.42578125" style="18" customWidth="1"/>
    <col min="7977" max="7977" width="5.28515625" style="18" customWidth="1"/>
    <col min="7978" max="7978" width="10.28515625" style="18" bestFit="1" customWidth="1"/>
    <col min="7979" max="7979" width="10.7109375" style="18" customWidth="1"/>
    <col min="7980" max="8203" width="9.140625" style="18"/>
    <col min="8204" max="8204" width="3.5703125" style="18" customWidth="1"/>
    <col min="8205" max="8205" width="24.42578125" style="18" bestFit="1" customWidth="1"/>
    <col min="8206" max="8207" width="3.7109375" style="18" customWidth="1"/>
    <col min="8208" max="8208" width="7.85546875" style="18" customWidth="1"/>
    <col min="8209" max="8209" width="3.85546875" style="18" customWidth="1"/>
    <col min="8210" max="8210" width="5.28515625" style="18" customWidth="1"/>
    <col min="8211" max="8211" width="8.140625" style="18" customWidth="1"/>
    <col min="8212" max="8229" width="3.5703125" style="18" customWidth="1"/>
    <col min="8230" max="8230" width="4.28515625" style="18" customWidth="1"/>
    <col min="8231" max="8231" width="3.85546875" style="18" customWidth="1"/>
    <col min="8232" max="8232" width="4.42578125" style="18" customWidth="1"/>
    <col min="8233" max="8233" width="5.28515625" style="18" customWidth="1"/>
    <col min="8234" max="8234" width="10.28515625" style="18" bestFit="1" customWidth="1"/>
    <col min="8235" max="8235" width="10.7109375" style="18" customWidth="1"/>
    <col min="8236" max="8459" width="9.140625" style="18"/>
    <col min="8460" max="8460" width="3.5703125" style="18" customWidth="1"/>
    <col min="8461" max="8461" width="24.42578125" style="18" bestFit="1" customWidth="1"/>
    <col min="8462" max="8463" width="3.7109375" style="18" customWidth="1"/>
    <col min="8464" max="8464" width="7.85546875" style="18" customWidth="1"/>
    <col min="8465" max="8465" width="3.85546875" style="18" customWidth="1"/>
    <col min="8466" max="8466" width="5.28515625" style="18" customWidth="1"/>
    <col min="8467" max="8467" width="8.140625" style="18" customWidth="1"/>
    <col min="8468" max="8485" width="3.5703125" style="18" customWidth="1"/>
    <col min="8486" max="8486" width="4.28515625" style="18" customWidth="1"/>
    <col min="8487" max="8487" width="3.85546875" style="18" customWidth="1"/>
    <col min="8488" max="8488" width="4.42578125" style="18" customWidth="1"/>
    <col min="8489" max="8489" width="5.28515625" style="18" customWidth="1"/>
    <col min="8490" max="8490" width="10.28515625" style="18" bestFit="1" customWidth="1"/>
    <col min="8491" max="8491" width="10.7109375" style="18" customWidth="1"/>
    <col min="8492" max="8715" width="9.140625" style="18"/>
    <col min="8716" max="8716" width="3.5703125" style="18" customWidth="1"/>
    <col min="8717" max="8717" width="24.42578125" style="18" bestFit="1" customWidth="1"/>
    <col min="8718" max="8719" width="3.7109375" style="18" customWidth="1"/>
    <col min="8720" max="8720" width="7.85546875" style="18" customWidth="1"/>
    <col min="8721" max="8721" width="3.85546875" style="18" customWidth="1"/>
    <col min="8722" max="8722" width="5.28515625" style="18" customWidth="1"/>
    <col min="8723" max="8723" width="8.140625" style="18" customWidth="1"/>
    <col min="8724" max="8741" width="3.5703125" style="18" customWidth="1"/>
    <col min="8742" max="8742" width="4.28515625" style="18" customWidth="1"/>
    <col min="8743" max="8743" width="3.85546875" style="18" customWidth="1"/>
    <col min="8744" max="8744" width="4.42578125" style="18" customWidth="1"/>
    <col min="8745" max="8745" width="5.28515625" style="18" customWidth="1"/>
    <col min="8746" max="8746" width="10.28515625" style="18" bestFit="1" customWidth="1"/>
    <col min="8747" max="8747" width="10.7109375" style="18" customWidth="1"/>
    <col min="8748" max="8971" width="9.140625" style="18"/>
    <col min="8972" max="8972" width="3.5703125" style="18" customWidth="1"/>
    <col min="8973" max="8973" width="24.42578125" style="18" bestFit="1" customWidth="1"/>
    <col min="8974" max="8975" width="3.7109375" style="18" customWidth="1"/>
    <col min="8976" max="8976" width="7.85546875" style="18" customWidth="1"/>
    <col min="8977" max="8977" width="3.85546875" style="18" customWidth="1"/>
    <col min="8978" max="8978" width="5.28515625" style="18" customWidth="1"/>
    <col min="8979" max="8979" width="8.140625" style="18" customWidth="1"/>
    <col min="8980" max="8997" width="3.5703125" style="18" customWidth="1"/>
    <col min="8998" max="8998" width="4.28515625" style="18" customWidth="1"/>
    <col min="8999" max="8999" width="3.85546875" style="18" customWidth="1"/>
    <col min="9000" max="9000" width="4.42578125" style="18" customWidth="1"/>
    <col min="9001" max="9001" width="5.28515625" style="18" customWidth="1"/>
    <col min="9002" max="9002" width="10.28515625" style="18" bestFit="1" customWidth="1"/>
    <col min="9003" max="9003" width="10.7109375" style="18" customWidth="1"/>
    <col min="9004" max="9227" width="9.140625" style="18"/>
    <col min="9228" max="9228" width="3.5703125" style="18" customWidth="1"/>
    <col min="9229" max="9229" width="24.42578125" style="18" bestFit="1" customWidth="1"/>
    <col min="9230" max="9231" width="3.7109375" style="18" customWidth="1"/>
    <col min="9232" max="9232" width="7.85546875" style="18" customWidth="1"/>
    <col min="9233" max="9233" width="3.85546875" style="18" customWidth="1"/>
    <col min="9234" max="9234" width="5.28515625" style="18" customWidth="1"/>
    <col min="9235" max="9235" width="8.140625" style="18" customWidth="1"/>
    <col min="9236" max="9253" width="3.5703125" style="18" customWidth="1"/>
    <col min="9254" max="9254" width="4.28515625" style="18" customWidth="1"/>
    <col min="9255" max="9255" width="3.85546875" style="18" customWidth="1"/>
    <col min="9256" max="9256" width="4.42578125" style="18" customWidth="1"/>
    <col min="9257" max="9257" width="5.28515625" style="18" customWidth="1"/>
    <col min="9258" max="9258" width="10.28515625" style="18" bestFit="1" customWidth="1"/>
    <col min="9259" max="9259" width="10.7109375" style="18" customWidth="1"/>
    <col min="9260" max="9483" width="9.140625" style="18"/>
    <col min="9484" max="9484" width="3.5703125" style="18" customWidth="1"/>
    <col min="9485" max="9485" width="24.42578125" style="18" bestFit="1" customWidth="1"/>
    <col min="9486" max="9487" width="3.7109375" style="18" customWidth="1"/>
    <col min="9488" max="9488" width="7.85546875" style="18" customWidth="1"/>
    <col min="9489" max="9489" width="3.85546875" style="18" customWidth="1"/>
    <col min="9490" max="9490" width="5.28515625" style="18" customWidth="1"/>
    <col min="9491" max="9491" width="8.140625" style="18" customWidth="1"/>
    <col min="9492" max="9509" width="3.5703125" style="18" customWidth="1"/>
    <col min="9510" max="9510" width="4.28515625" style="18" customWidth="1"/>
    <col min="9511" max="9511" width="3.85546875" style="18" customWidth="1"/>
    <col min="9512" max="9512" width="4.42578125" style="18" customWidth="1"/>
    <col min="9513" max="9513" width="5.28515625" style="18" customWidth="1"/>
    <col min="9514" max="9514" width="10.28515625" style="18" bestFit="1" customWidth="1"/>
    <col min="9515" max="9515" width="10.7109375" style="18" customWidth="1"/>
    <col min="9516" max="9739" width="9.140625" style="18"/>
    <col min="9740" max="9740" width="3.5703125" style="18" customWidth="1"/>
    <col min="9741" max="9741" width="24.42578125" style="18" bestFit="1" customWidth="1"/>
    <col min="9742" max="9743" width="3.7109375" style="18" customWidth="1"/>
    <col min="9744" max="9744" width="7.85546875" style="18" customWidth="1"/>
    <col min="9745" max="9745" width="3.85546875" style="18" customWidth="1"/>
    <col min="9746" max="9746" width="5.28515625" style="18" customWidth="1"/>
    <col min="9747" max="9747" width="8.140625" style="18" customWidth="1"/>
    <col min="9748" max="9765" width="3.5703125" style="18" customWidth="1"/>
    <col min="9766" max="9766" width="4.28515625" style="18" customWidth="1"/>
    <col min="9767" max="9767" width="3.85546875" style="18" customWidth="1"/>
    <col min="9768" max="9768" width="4.42578125" style="18" customWidth="1"/>
    <col min="9769" max="9769" width="5.28515625" style="18" customWidth="1"/>
    <col min="9770" max="9770" width="10.28515625" style="18" bestFit="1" customWidth="1"/>
    <col min="9771" max="9771" width="10.7109375" style="18" customWidth="1"/>
    <col min="9772" max="9995" width="9.140625" style="18"/>
    <col min="9996" max="9996" width="3.5703125" style="18" customWidth="1"/>
    <col min="9997" max="9997" width="24.42578125" style="18" bestFit="1" customWidth="1"/>
    <col min="9998" max="9999" width="3.7109375" style="18" customWidth="1"/>
    <col min="10000" max="10000" width="7.85546875" style="18" customWidth="1"/>
    <col min="10001" max="10001" width="3.85546875" style="18" customWidth="1"/>
    <col min="10002" max="10002" width="5.28515625" style="18" customWidth="1"/>
    <col min="10003" max="10003" width="8.140625" style="18" customWidth="1"/>
    <col min="10004" max="10021" width="3.5703125" style="18" customWidth="1"/>
    <col min="10022" max="10022" width="4.28515625" style="18" customWidth="1"/>
    <col min="10023" max="10023" width="3.85546875" style="18" customWidth="1"/>
    <col min="10024" max="10024" width="4.42578125" style="18" customWidth="1"/>
    <col min="10025" max="10025" width="5.28515625" style="18" customWidth="1"/>
    <col min="10026" max="10026" width="10.28515625" style="18" bestFit="1" customWidth="1"/>
    <col min="10027" max="10027" width="10.7109375" style="18" customWidth="1"/>
    <col min="10028" max="10251" width="9.140625" style="18"/>
    <col min="10252" max="10252" width="3.5703125" style="18" customWidth="1"/>
    <col min="10253" max="10253" width="24.42578125" style="18" bestFit="1" customWidth="1"/>
    <col min="10254" max="10255" width="3.7109375" style="18" customWidth="1"/>
    <col min="10256" max="10256" width="7.85546875" style="18" customWidth="1"/>
    <col min="10257" max="10257" width="3.85546875" style="18" customWidth="1"/>
    <col min="10258" max="10258" width="5.28515625" style="18" customWidth="1"/>
    <col min="10259" max="10259" width="8.140625" style="18" customWidth="1"/>
    <col min="10260" max="10277" width="3.5703125" style="18" customWidth="1"/>
    <col min="10278" max="10278" width="4.28515625" style="18" customWidth="1"/>
    <col min="10279" max="10279" width="3.85546875" style="18" customWidth="1"/>
    <col min="10280" max="10280" width="4.42578125" style="18" customWidth="1"/>
    <col min="10281" max="10281" width="5.28515625" style="18" customWidth="1"/>
    <col min="10282" max="10282" width="10.28515625" style="18" bestFit="1" customWidth="1"/>
    <col min="10283" max="10283" width="10.7109375" style="18" customWidth="1"/>
    <col min="10284" max="10507" width="9.140625" style="18"/>
    <col min="10508" max="10508" width="3.5703125" style="18" customWidth="1"/>
    <col min="10509" max="10509" width="24.42578125" style="18" bestFit="1" customWidth="1"/>
    <col min="10510" max="10511" width="3.7109375" style="18" customWidth="1"/>
    <col min="10512" max="10512" width="7.85546875" style="18" customWidth="1"/>
    <col min="10513" max="10513" width="3.85546875" style="18" customWidth="1"/>
    <col min="10514" max="10514" width="5.28515625" style="18" customWidth="1"/>
    <col min="10515" max="10515" width="8.140625" style="18" customWidth="1"/>
    <col min="10516" max="10533" width="3.5703125" style="18" customWidth="1"/>
    <col min="10534" max="10534" width="4.28515625" style="18" customWidth="1"/>
    <col min="10535" max="10535" width="3.85546875" style="18" customWidth="1"/>
    <col min="10536" max="10536" width="4.42578125" style="18" customWidth="1"/>
    <col min="10537" max="10537" width="5.28515625" style="18" customWidth="1"/>
    <col min="10538" max="10538" width="10.28515625" style="18" bestFit="1" customWidth="1"/>
    <col min="10539" max="10539" width="10.7109375" style="18" customWidth="1"/>
    <col min="10540" max="10763" width="9.140625" style="18"/>
    <col min="10764" max="10764" width="3.5703125" style="18" customWidth="1"/>
    <col min="10765" max="10765" width="24.42578125" style="18" bestFit="1" customWidth="1"/>
    <col min="10766" max="10767" width="3.7109375" style="18" customWidth="1"/>
    <col min="10768" max="10768" width="7.85546875" style="18" customWidth="1"/>
    <col min="10769" max="10769" width="3.85546875" style="18" customWidth="1"/>
    <col min="10770" max="10770" width="5.28515625" style="18" customWidth="1"/>
    <col min="10771" max="10771" width="8.140625" style="18" customWidth="1"/>
    <col min="10772" max="10789" width="3.5703125" style="18" customWidth="1"/>
    <col min="10790" max="10790" width="4.28515625" style="18" customWidth="1"/>
    <col min="10791" max="10791" width="3.85546875" style="18" customWidth="1"/>
    <col min="10792" max="10792" width="4.42578125" style="18" customWidth="1"/>
    <col min="10793" max="10793" width="5.28515625" style="18" customWidth="1"/>
    <col min="10794" max="10794" width="10.28515625" style="18" bestFit="1" customWidth="1"/>
    <col min="10795" max="10795" width="10.7109375" style="18" customWidth="1"/>
    <col min="10796" max="11019" width="9.140625" style="18"/>
    <col min="11020" max="11020" width="3.5703125" style="18" customWidth="1"/>
    <col min="11021" max="11021" width="24.42578125" style="18" bestFit="1" customWidth="1"/>
    <col min="11022" max="11023" width="3.7109375" style="18" customWidth="1"/>
    <col min="11024" max="11024" width="7.85546875" style="18" customWidth="1"/>
    <col min="11025" max="11025" width="3.85546875" style="18" customWidth="1"/>
    <col min="11026" max="11026" width="5.28515625" style="18" customWidth="1"/>
    <col min="11027" max="11027" width="8.140625" style="18" customWidth="1"/>
    <col min="11028" max="11045" width="3.5703125" style="18" customWidth="1"/>
    <col min="11046" max="11046" width="4.28515625" style="18" customWidth="1"/>
    <col min="11047" max="11047" width="3.85546875" style="18" customWidth="1"/>
    <col min="11048" max="11048" width="4.42578125" style="18" customWidth="1"/>
    <col min="11049" max="11049" width="5.28515625" style="18" customWidth="1"/>
    <col min="11050" max="11050" width="10.28515625" style="18" bestFit="1" customWidth="1"/>
    <col min="11051" max="11051" width="10.7109375" style="18" customWidth="1"/>
    <col min="11052" max="11275" width="9.140625" style="18"/>
    <col min="11276" max="11276" width="3.5703125" style="18" customWidth="1"/>
    <col min="11277" max="11277" width="24.42578125" style="18" bestFit="1" customWidth="1"/>
    <col min="11278" max="11279" width="3.7109375" style="18" customWidth="1"/>
    <col min="11280" max="11280" width="7.85546875" style="18" customWidth="1"/>
    <col min="11281" max="11281" width="3.85546875" style="18" customWidth="1"/>
    <col min="11282" max="11282" width="5.28515625" style="18" customWidth="1"/>
    <col min="11283" max="11283" width="8.140625" style="18" customWidth="1"/>
    <col min="11284" max="11301" width="3.5703125" style="18" customWidth="1"/>
    <col min="11302" max="11302" width="4.28515625" style="18" customWidth="1"/>
    <col min="11303" max="11303" width="3.85546875" style="18" customWidth="1"/>
    <col min="11304" max="11304" width="4.42578125" style="18" customWidth="1"/>
    <col min="11305" max="11305" width="5.28515625" style="18" customWidth="1"/>
    <col min="11306" max="11306" width="10.28515625" style="18" bestFit="1" customWidth="1"/>
    <col min="11307" max="11307" width="10.7109375" style="18" customWidth="1"/>
    <col min="11308" max="11531" width="9.140625" style="18"/>
    <col min="11532" max="11532" width="3.5703125" style="18" customWidth="1"/>
    <col min="11533" max="11533" width="24.42578125" style="18" bestFit="1" customWidth="1"/>
    <col min="11534" max="11535" width="3.7109375" style="18" customWidth="1"/>
    <col min="11536" max="11536" width="7.85546875" style="18" customWidth="1"/>
    <col min="11537" max="11537" width="3.85546875" style="18" customWidth="1"/>
    <col min="11538" max="11538" width="5.28515625" style="18" customWidth="1"/>
    <col min="11539" max="11539" width="8.140625" style="18" customWidth="1"/>
    <col min="11540" max="11557" width="3.5703125" style="18" customWidth="1"/>
    <col min="11558" max="11558" width="4.28515625" style="18" customWidth="1"/>
    <col min="11559" max="11559" width="3.85546875" style="18" customWidth="1"/>
    <col min="11560" max="11560" width="4.42578125" style="18" customWidth="1"/>
    <col min="11561" max="11561" width="5.28515625" style="18" customWidth="1"/>
    <col min="11562" max="11562" width="10.28515625" style="18" bestFit="1" customWidth="1"/>
    <col min="11563" max="11563" width="10.7109375" style="18" customWidth="1"/>
    <col min="11564" max="11787" width="9.140625" style="18"/>
    <col min="11788" max="11788" width="3.5703125" style="18" customWidth="1"/>
    <col min="11789" max="11789" width="24.42578125" style="18" bestFit="1" customWidth="1"/>
    <col min="11790" max="11791" width="3.7109375" style="18" customWidth="1"/>
    <col min="11792" max="11792" width="7.85546875" style="18" customWidth="1"/>
    <col min="11793" max="11793" width="3.85546875" style="18" customWidth="1"/>
    <col min="11794" max="11794" width="5.28515625" style="18" customWidth="1"/>
    <col min="11795" max="11795" width="8.140625" style="18" customWidth="1"/>
    <col min="11796" max="11813" width="3.5703125" style="18" customWidth="1"/>
    <col min="11814" max="11814" width="4.28515625" style="18" customWidth="1"/>
    <col min="11815" max="11815" width="3.85546875" style="18" customWidth="1"/>
    <col min="11816" max="11816" width="4.42578125" style="18" customWidth="1"/>
    <col min="11817" max="11817" width="5.28515625" style="18" customWidth="1"/>
    <col min="11818" max="11818" width="10.28515625" style="18" bestFit="1" customWidth="1"/>
    <col min="11819" max="11819" width="10.7109375" style="18" customWidth="1"/>
    <col min="11820" max="12043" width="9.140625" style="18"/>
    <col min="12044" max="12044" width="3.5703125" style="18" customWidth="1"/>
    <col min="12045" max="12045" width="24.42578125" style="18" bestFit="1" customWidth="1"/>
    <col min="12046" max="12047" width="3.7109375" style="18" customWidth="1"/>
    <col min="12048" max="12048" width="7.85546875" style="18" customWidth="1"/>
    <col min="12049" max="12049" width="3.85546875" style="18" customWidth="1"/>
    <col min="12050" max="12050" width="5.28515625" style="18" customWidth="1"/>
    <col min="12051" max="12051" width="8.140625" style="18" customWidth="1"/>
    <col min="12052" max="12069" width="3.5703125" style="18" customWidth="1"/>
    <col min="12070" max="12070" width="4.28515625" style="18" customWidth="1"/>
    <col min="12071" max="12071" width="3.85546875" style="18" customWidth="1"/>
    <col min="12072" max="12072" width="4.42578125" style="18" customWidth="1"/>
    <col min="12073" max="12073" width="5.28515625" style="18" customWidth="1"/>
    <col min="12074" max="12074" width="10.28515625" style="18" bestFit="1" customWidth="1"/>
    <col min="12075" max="12075" width="10.7109375" style="18" customWidth="1"/>
    <col min="12076" max="12299" width="9.140625" style="18"/>
    <col min="12300" max="12300" width="3.5703125" style="18" customWidth="1"/>
    <col min="12301" max="12301" width="24.42578125" style="18" bestFit="1" customWidth="1"/>
    <col min="12302" max="12303" width="3.7109375" style="18" customWidth="1"/>
    <col min="12304" max="12304" width="7.85546875" style="18" customWidth="1"/>
    <col min="12305" max="12305" width="3.85546875" style="18" customWidth="1"/>
    <col min="12306" max="12306" width="5.28515625" style="18" customWidth="1"/>
    <col min="12307" max="12307" width="8.140625" style="18" customWidth="1"/>
    <col min="12308" max="12325" width="3.5703125" style="18" customWidth="1"/>
    <col min="12326" max="12326" width="4.28515625" style="18" customWidth="1"/>
    <col min="12327" max="12327" width="3.85546875" style="18" customWidth="1"/>
    <col min="12328" max="12328" width="4.42578125" style="18" customWidth="1"/>
    <col min="12329" max="12329" width="5.28515625" style="18" customWidth="1"/>
    <col min="12330" max="12330" width="10.28515625" style="18" bestFit="1" customWidth="1"/>
    <col min="12331" max="12331" width="10.7109375" style="18" customWidth="1"/>
    <col min="12332" max="12555" width="9.140625" style="18"/>
    <col min="12556" max="12556" width="3.5703125" style="18" customWidth="1"/>
    <col min="12557" max="12557" width="24.42578125" style="18" bestFit="1" customWidth="1"/>
    <col min="12558" max="12559" width="3.7109375" style="18" customWidth="1"/>
    <col min="12560" max="12560" width="7.85546875" style="18" customWidth="1"/>
    <col min="12561" max="12561" width="3.85546875" style="18" customWidth="1"/>
    <col min="12562" max="12562" width="5.28515625" style="18" customWidth="1"/>
    <col min="12563" max="12563" width="8.140625" style="18" customWidth="1"/>
    <col min="12564" max="12581" width="3.5703125" style="18" customWidth="1"/>
    <col min="12582" max="12582" width="4.28515625" style="18" customWidth="1"/>
    <col min="12583" max="12583" width="3.85546875" style="18" customWidth="1"/>
    <col min="12584" max="12584" width="4.42578125" style="18" customWidth="1"/>
    <col min="12585" max="12585" width="5.28515625" style="18" customWidth="1"/>
    <col min="12586" max="12586" width="10.28515625" style="18" bestFit="1" customWidth="1"/>
    <col min="12587" max="12587" width="10.7109375" style="18" customWidth="1"/>
    <col min="12588" max="12811" width="9.140625" style="18"/>
    <col min="12812" max="12812" width="3.5703125" style="18" customWidth="1"/>
    <col min="12813" max="12813" width="24.42578125" style="18" bestFit="1" customWidth="1"/>
    <col min="12814" max="12815" width="3.7109375" style="18" customWidth="1"/>
    <col min="12816" max="12816" width="7.85546875" style="18" customWidth="1"/>
    <col min="12817" max="12817" width="3.85546875" style="18" customWidth="1"/>
    <col min="12818" max="12818" width="5.28515625" style="18" customWidth="1"/>
    <col min="12819" max="12819" width="8.140625" style="18" customWidth="1"/>
    <col min="12820" max="12837" width="3.5703125" style="18" customWidth="1"/>
    <col min="12838" max="12838" width="4.28515625" style="18" customWidth="1"/>
    <col min="12839" max="12839" width="3.85546875" style="18" customWidth="1"/>
    <col min="12840" max="12840" width="4.42578125" style="18" customWidth="1"/>
    <col min="12841" max="12841" width="5.28515625" style="18" customWidth="1"/>
    <col min="12842" max="12842" width="10.28515625" style="18" bestFit="1" customWidth="1"/>
    <col min="12843" max="12843" width="10.7109375" style="18" customWidth="1"/>
    <col min="12844" max="13067" width="9.140625" style="18"/>
    <col min="13068" max="13068" width="3.5703125" style="18" customWidth="1"/>
    <col min="13069" max="13069" width="24.42578125" style="18" bestFit="1" customWidth="1"/>
    <col min="13070" max="13071" width="3.7109375" style="18" customWidth="1"/>
    <col min="13072" max="13072" width="7.85546875" style="18" customWidth="1"/>
    <col min="13073" max="13073" width="3.85546875" style="18" customWidth="1"/>
    <col min="13074" max="13074" width="5.28515625" style="18" customWidth="1"/>
    <col min="13075" max="13075" width="8.140625" style="18" customWidth="1"/>
    <col min="13076" max="13093" width="3.5703125" style="18" customWidth="1"/>
    <col min="13094" max="13094" width="4.28515625" style="18" customWidth="1"/>
    <col min="13095" max="13095" width="3.85546875" style="18" customWidth="1"/>
    <col min="13096" max="13096" width="4.42578125" style="18" customWidth="1"/>
    <col min="13097" max="13097" width="5.28515625" style="18" customWidth="1"/>
    <col min="13098" max="13098" width="10.28515625" style="18" bestFit="1" customWidth="1"/>
    <col min="13099" max="13099" width="10.7109375" style="18" customWidth="1"/>
    <col min="13100" max="13323" width="9.140625" style="18"/>
    <col min="13324" max="13324" width="3.5703125" style="18" customWidth="1"/>
    <col min="13325" max="13325" width="24.42578125" style="18" bestFit="1" customWidth="1"/>
    <col min="13326" max="13327" width="3.7109375" style="18" customWidth="1"/>
    <col min="13328" max="13328" width="7.85546875" style="18" customWidth="1"/>
    <col min="13329" max="13329" width="3.85546875" style="18" customWidth="1"/>
    <col min="13330" max="13330" width="5.28515625" style="18" customWidth="1"/>
    <col min="13331" max="13331" width="8.140625" style="18" customWidth="1"/>
    <col min="13332" max="13349" width="3.5703125" style="18" customWidth="1"/>
    <col min="13350" max="13350" width="4.28515625" style="18" customWidth="1"/>
    <col min="13351" max="13351" width="3.85546875" style="18" customWidth="1"/>
    <col min="13352" max="13352" width="4.42578125" style="18" customWidth="1"/>
    <col min="13353" max="13353" width="5.28515625" style="18" customWidth="1"/>
    <col min="13354" max="13354" width="10.28515625" style="18" bestFit="1" customWidth="1"/>
    <col min="13355" max="13355" width="10.7109375" style="18" customWidth="1"/>
    <col min="13356" max="13579" width="9.140625" style="18"/>
    <col min="13580" max="13580" width="3.5703125" style="18" customWidth="1"/>
    <col min="13581" max="13581" width="24.42578125" style="18" bestFit="1" customWidth="1"/>
    <col min="13582" max="13583" width="3.7109375" style="18" customWidth="1"/>
    <col min="13584" max="13584" width="7.85546875" style="18" customWidth="1"/>
    <col min="13585" max="13585" width="3.85546875" style="18" customWidth="1"/>
    <col min="13586" max="13586" width="5.28515625" style="18" customWidth="1"/>
    <col min="13587" max="13587" width="8.140625" style="18" customWidth="1"/>
    <col min="13588" max="13605" width="3.5703125" style="18" customWidth="1"/>
    <col min="13606" max="13606" width="4.28515625" style="18" customWidth="1"/>
    <col min="13607" max="13607" width="3.85546875" style="18" customWidth="1"/>
    <col min="13608" max="13608" width="4.42578125" style="18" customWidth="1"/>
    <col min="13609" max="13609" width="5.28515625" style="18" customWidth="1"/>
    <col min="13610" max="13610" width="10.28515625" style="18" bestFit="1" customWidth="1"/>
    <col min="13611" max="13611" width="10.7109375" style="18" customWidth="1"/>
    <col min="13612" max="13835" width="9.140625" style="18"/>
    <col min="13836" max="13836" width="3.5703125" style="18" customWidth="1"/>
    <col min="13837" max="13837" width="24.42578125" style="18" bestFit="1" customWidth="1"/>
    <col min="13838" max="13839" width="3.7109375" style="18" customWidth="1"/>
    <col min="13840" max="13840" width="7.85546875" style="18" customWidth="1"/>
    <col min="13841" max="13841" width="3.85546875" style="18" customWidth="1"/>
    <col min="13842" max="13842" width="5.28515625" style="18" customWidth="1"/>
    <col min="13843" max="13843" width="8.140625" style="18" customWidth="1"/>
    <col min="13844" max="13861" width="3.5703125" style="18" customWidth="1"/>
    <col min="13862" max="13862" width="4.28515625" style="18" customWidth="1"/>
    <col min="13863" max="13863" width="3.85546875" style="18" customWidth="1"/>
    <col min="13864" max="13864" width="4.42578125" style="18" customWidth="1"/>
    <col min="13865" max="13865" width="5.28515625" style="18" customWidth="1"/>
    <col min="13866" max="13866" width="10.28515625" style="18" bestFit="1" customWidth="1"/>
    <col min="13867" max="13867" width="10.7109375" style="18" customWidth="1"/>
    <col min="13868" max="14091" width="9.140625" style="18"/>
    <col min="14092" max="14092" width="3.5703125" style="18" customWidth="1"/>
    <col min="14093" max="14093" width="24.42578125" style="18" bestFit="1" customWidth="1"/>
    <col min="14094" max="14095" width="3.7109375" style="18" customWidth="1"/>
    <col min="14096" max="14096" width="7.85546875" style="18" customWidth="1"/>
    <col min="14097" max="14097" width="3.85546875" style="18" customWidth="1"/>
    <col min="14098" max="14098" width="5.28515625" style="18" customWidth="1"/>
    <col min="14099" max="14099" width="8.140625" style="18" customWidth="1"/>
    <col min="14100" max="14117" width="3.5703125" style="18" customWidth="1"/>
    <col min="14118" max="14118" width="4.28515625" style="18" customWidth="1"/>
    <col min="14119" max="14119" width="3.85546875" style="18" customWidth="1"/>
    <col min="14120" max="14120" width="4.42578125" style="18" customWidth="1"/>
    <col min="14121" max="14121" width="5.28515625" style="18" customWidth="1"/>
    <col min="14122" max="14122" width="10.28515625" style="18" bestFit="1" customWidth="1"/>
    <col min="14123" max="14123" width="10.7109375" style="18" customWidth="1"/>
    <col min="14124" max="14347" width="9.140625" style="18"/>
    <col min="14348" max="14348" width="3.5703125" style="18" customWidth="1"/>
    <col min="14349" max="14349" width="24.42578125" style="18" bestFit="1" customWidth="1"/>
    <col min="14350" max="14351" width="3.7109375" style="18" customWidth="1"/>
    <col min="14352" max="14352" width="7.85546875" style="18" customWidth="1"/>
    <col min="14353" max="14353" width="3.85546875" style="18" customWidth="1"/>
    <col min="14354" max="14354" width="5.28515625" style="18" customWidth="1"/>
    <col min="14355" max="14355" width="8.140625" style="18" customWidth="1"/>
    <col min="14356" max="14373" width="3.5703125" style="18" customWidth="1"/>
    <col min="14374" max="14374" width="4.28515625" style="18" customWidth="1"/>
    <col min="14375" max="14375" width="3.85546875" style="18" customWidth="1"/>
    <col min="14376" max="14376" width="4.42578125" style="18" customWidth="1"/>
    <col min="14377" max="14377" width="5.28515625" style="18" customWidth="1"/>
    <col min="14378" max="14378" width="10.28515625" style="18" bestFit="1" customWidth="1"/>
    <col min="14379" max="14379" width="10.7109375" style="18" customWidth="1"/>
    <col min="14380" max="14603" width="9.140625" style="18"/>
    <col min="14604" max="14604" width="3.5703125" style="18" customWidth="1"/>
    <col min="14605" max="14605" width="24.42578125" style="18" bestFit="1" customWidth="1"/>
    <col min="14606" max="14607" width="3.7109375" style="18" customWidth="1"/>
    <col min="14608" max="14608" width="7.85546875" style="18" customWidth="1"/>
    <col min="14609" max="14609" width="3.85546875" style="18" customWidth="1"/>
    <col min="14610" max="14610" width="5.28515625" style="18" customWidth="1"/>
    <col min="14611" max="14611" width="8.140625" style="18" customWidth="1"/>
    <col min="14612" max="14629" width="3.5703125" style="18" customWidth="1"/>
    <col min="14630" max="14630" width="4.28515625" style="18" customWidth="1"/>
    <col min="14631" max="14631" width="3.85546875" style="18" customWidth="1"/>
    <col min="14632" max="14632" width="4.42578125" style="18" customWidth="1"/>
    <col min="14633" max="14633" width="5.28515625" style="18" customWidth="1"/>
    <col min="14634" max="14634" width="10.28515625" style="18" bestFit="1" customWidth="1"/>
    <col min="14635" max="14635" width="10.7109375" style="18" customWidth="1"/>
    <col min="14636" max="14859" width="9.140625" style="18"/>
    <col min="14860" max="14860" width="3.5703125" style="18" customWidth="1"/>
    <col min="14861" max="14861" width="24.42578125" style="18" bestFit="1" customWidth="1"/>
    <col min="14862" max="14863" width="3.7109375" style="18" customWidth="1"/>
    <col min="14864" max="14864" width="7.85546875" style="18" customWidth="1"/>
    <col min="14865" max="14865" width="3.85546875" style="18" customWidth="1"/>
    <col min="14866" max="14866" width="5.28515625" style="18" customWidth="1"/>
    <col min="14867" max="14867" width="8.140625" style="18" customWidth="1"/>
    <col min="14868" max="14885" width="3.5703125" style="18" customWidth="1"/>
    <col min="14886" max="14886" width="4.28515625" style="18" customWidth="1"/>
    <col min="14887" max="14887" width="3.85546875" style="18" customWidth="1"/>
    <col min="14888" max="14888" width="4.42578125" style="18" customWidth="1"/>
    <col min="14889" max="14889" width="5.28515625" style="18" customWidth="1"/>
    <col min="14890" max="14890" width="10.28515625" style="18" bestFit="1" customWidth="1"/>
    <col min="14891" max="14891" width="10.7109375" style="18" customWidth="1"/>
    <col min="14892" max="15115" width="9.140625" style="18"/>
    <col min="15116" max="15116" width="3.5703125" style="18" customWidth="1"/>
    <col min="15117" max="15117" width="24.42578125" style="18" bestFit="1" customWidth="1"/>
    <col min="15118" max="15119" width="3.7109375" style="18" customWidth="1"/>
    <col min="15120" max="15120" width="7.85546875" style="18" customWidth="1"/>
    <col min="15121" max="15121" width="3.85546875" style="18" customWidth="1"/>
    <col min="15122" max="15122" width="5.28515625" style="18" customWidth="1"/>
    <col min="15123" max="15123" width="8.140625" style="18" customWidth="1"/>
    <col min="15124" max="15141" width="3.5703125" style="18" customWidth="1"/>
    <col min="15142" max="15142" width="4.28515625" style="18" customWidth="1"/>
    <col min="15143" max="15143" width="3.85546875" style="18" customWidth="1"/>
    <col min="15144" max="15144" width="4.42578125" style="18" customWidth="1"/>
    <col min="15145" max="15145" width="5.28515625" style="18" customWidth="1"/>
    <col min="15146" max="15146" width="10.28515625" style="18" bestFit="1" customWidth="1"/>
    <col min="15147" max="15147" width="10.7109375" style="18" customWidth="1"/>
    <col min="15148" max="15371" width="9.140625" style="18"/>
    <col min="15372" max="15372" width="3.5703125" style="18" customWidth="1"/>
    <col min="15373" max="15373" width="24.42578125" style="18" bestFit="1" customWidth="1"/>
    <col min="15374" max="15375" width="3.7109375" style="18" customWidth="1"/>
    <col min="15376" max="15376" width="7.85546875" style="18" customWidth="1"/>
    <col min="15377" max="15377" width="3.85546875" style="18" customWidth="1"/>
    <col min="15378" max="15378" width="5.28515625" style="18" customWidth="1"/>
    <col min="15379" max="15379" width="8.140625" style="18" customWidth="1"/>
    <col min="15380" max="15397" width="3.5703125" style="18" customWidth="1"/>
    <col min="15398" max="15398" width="4.28515625" style="18" customWidth="1"/>
    <col min="15399" max="15399" width="3.85546875" style="18" customWidth="1"/>
    <col min="15400" max="15400" width="4.42578125" style="18" customWidth="1"/>
    <col min="15401" max="15401" width="5.28515625" style="18" customWidth="1"/>
    <col min="15402" max="15402" width="10.28515625" style="18" bestFit="1" customWidth="1"/>
    <col min="15403" max="15403" width="10.7109375" style="18" customWidth="1"/>
    <col min="15404" max="15627" width="9.140625" style="18"/>
    <col min="15628" max="15628" width="3.5703125" style="18" customWidth="1"/>
    <col min="15629" max="15629" width="24.42578125" style="18" bestFit="1" customWidth="1"/>
    <col min="15630" max="15631" width="3.7109375" style="18" customWidth="1"/>
    <col min="15632" max="15632" width="7.85546875" style="18" customWidth="1"/>
    <col min="15633" max="15633" width="3.85546875" style="18" customWidth="1"/>
    <col min="15634" max="15634" width="5.28515625" style="18" customWidth="1"/>
    <col min="15635" max="15635" width="8.140625" style="18" customWidth="1"/>
    <col min="15636" max="15653" width="3.5703125" style="18" customWidth="1"/>
    <col min="15654" max="15654" width="4.28515625" style="18" customWidth="1"/>
    <col min="15655" max="15655" width="3.85546875" style="18" customWidth="1"/>
    <col min="15656" max="15656" width="4.42578125" style="18" customWidth="1"/>
    <col min="15657" max="15657" width="5.28515625" style="18" customWidth="1"/>
    <col min="15658" max="15658" width="10.28515625" style="18" bestFit="1" customWidth="1"/>
    <col min="15659" max="15659" width="10.7109375" style="18" customWidth="1"/>
    <col min="15660" max="15883" width="9.140625" style="18"/>
    <col min="15884" max="15884" width="3.5703125" style="18" customWidth="1"/>
    <col min="15885" max="15885" width="24.42578125" style="18" bestFit="1" customWidth="1"/>
    <col min="15886" max="15887" width="3.7109375" style="18" customWidth="1"/>
    <col min="15888" max="15888" width="7.85546875" style="18" customWidth="1"/>
    <col min="15889" max="15889" width="3.85546875" style="18" customWidth="1"/>
    <col min="15890" max="15890" width="5.28515625" style="18" customWidth="1"/>
    <col min="15891" max="15891" width="8.140625" style="18" customWidth="1"/>
    <col min="15892" max="15909" width="3.5703125" style="18" customWidth="1"/>
    <col min="15910" max="15910" width="4.28515625" style="18" customWidth="1"/>
    <col min="15911" max="15911" width="3.85546875" style="18" customWidth="1"/>
    <col min="15912" max="15912" width="4.42578125" style="18" customWidth="1"/>
    <col min="15913" max="15913" width="5.28515625" style="18" customWidth="1"/>
    <col min="15914" max="15914" width="10.28515625" style="18" bestFit="1" customWidth="1"/>
    <col min="15915" max="15915" width="10.7109375" style="18" customWidth="1"/>
    <col min="15916" max="16139" width="9.140625" style="18"/>
    <col min="16140" max="16140" width="3.5703125" style="18" customWidth="1"/>
    <col min="16141" max="16141" width="24.42578125" style="18" bestFit="1" customWidth="1"/>
    <col min="16142" max="16143" width="3.7109375" style="18" customWidth="1"/>
    <col min="16144" max="16144" width="7.85546875" style="18" customWidth="1"/>
    <col min="16145" max="16145" width="3.85546875" style="18" customWidth="1"/>
    <col min="16146" max="16146" width="5.28515625" style="18" customWidth="1"/>
    <col min="16147" max="16147" width="8.140625" style="18" customWidth="1"/>
    <col min="16148" max="16165" width="3.5703125" style="18" customWidth="1"/>
    <col min="16166" max="16166" width="4.28515625" style="18" customWidth="1"/>
    <col min="16167" max="16167" width="3.85546875" style="18" customWidth="1"/>
    <col min="16168" max="16168" width="4.42578125" style="18" customWidth="1"/>
    <col min="16169" max="16169" width="5.28515625" style="18" customWidth="1"/>
    <col min="16170" max="16170" width="10.28515625" style="18" bestFit="1" customWidth="1"/>
    <col min="16171" max="16171" width="10.7109375" style="18" customWidth="1"/>
    <col min="16172" max="16384" width="9.140625" style="18"/>
  </cols>
  <sheetData>
    <row r="1" spans="1:42" s="13" customFormat="1" ht="31.5" customHeight="1">
      <c r="A1" s="177" t="str">
        <f>Data!C2</f>
        <v>HIGH SCHOOL LEVEL PROMOTION LIST : 2014-15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</row>
    <row r="2" spans="1:42" s="1" customFormat="1" ht="18.75" customHeight="1">
      <c r="A2" s="1" t="str">
        <f>"School Name : "&amp;Data!C3</f>
        <v>School Name : ZPP High School</v>
      </c>
      <c r="F2" s="2" t="s">
        <v>242</v>
      </c>
      <c r="G2" s="169">
        <f>Data!C8</f>
        <v>28144801009</v>
      </c>
      <c r="H2" s="169"/>
      <c r="I2" s="60"/>
      <c r="AA2" s="1" t="s">
        <v>234</v>
      </c>
      <c r="AE2" s="1" t="str">
        <f>Data!C5</f>
        <v>Ambajipeta</v>
      </c>
      <c r="AP2" s="2" t="str">
        <f>"School working days : "&amp;Data!C9</f>
        <v>School working days : 227</v>
      </c>
    </row>
    <row r="3" spans="1:42" s="1" customFormat="1" ht="18.75" customHeight="1">
      <c r="A3" s="1" t="str">
        <f>"Village : "&amp;Data!C4</f>
        <v>Village : Isukapudi</v>
      </c>
      <c r="F3" s="2" t="s">
        <v>243</v>
      </c>
      <c r="G3" s="1" t="str">
        <f>Data!C6</f>
        <v>Ambajipeta</v>
      </c>
      <c r="AA3" s="1" t="s">
        <v>74</v>
      </c>
      <c r="AE3" s="1" t="str">
        <f>Data!C7</f>
        <v>East Godavari</v>
      </c>
      <c r="AO3" s="2" t="s">
        <v>163</v>
      </c>
      <c r="AP3" s="52">
        <v>9</v>
      </c>
    </row>
    <row r="4" spans="1:42" s="14" customFormat="1" ht="21" customHeight="1">
      <c r="A4" s="170" t="s">
        <v>0</v>
      </c>
      <c r="B4" s="178" t="s">
        <v>162</v>
      </c>
      <c r="C4" s="170" t="s">
        <v>66</v>
      </c>
      <c r="D4" s="170" t="s">
        <v>163</v>
      </c>
      <c r="E4" s="170" t="s">
        <v>164</v>
      </c>
      <c r="F4" s="170" t="s">
        <v>2</v>
      </c>
      <c r="G4" s="170" t="s">
        <v>165</v>
      </c>
      <c r="H4" s="170" t="s">
        <v>166</v>
      </c>
      <c r="I4" s="174" t="s">
        <v>167</v>
      </c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6"/>
      <c r="AK4" s="170" t="s">
        <v>168</v>
      </c>
      <c r="AL4" s="170" t="s">
        <v>169</v>
      </c>
      <c r="AM4" s="170" t="s">
        <v>71</v>
      </c>
      <c r="AN4" s="170" t="s">
        <v>170</v>
      </c>
      <c r="AO4" s="170" t="s">
        <v>171</v>
      </c>
      <c r="AP4" s="170" t="s">
        <v>172</v>
      </c>
    </row>
    <row r="5" spans="1:42" s="14" customFormat="1" ht="21" customHeight="1">
      <c r="A5" s="171"/>
      <c r="B5" s="179"/>
      <c r="C5" s="171"/>
      <c r="D5" s="171"/>
      <c r="E5" s="171"/>
      <c r="F5" s="171"/>
      <c r="G5" s="171"/>
      <c r="H5" s="171"/>
      <c r="I5" s="174" t="s">
        <v>173</v>
      </c>
      <c r="J5" s="175"/>
      <c r="K5" s="175"/>
      <c r="L5" s="176"/>
      <c r="M5" s="174" t="s">
        <v>174</v>
      </c>
      <c r="N5" s="175"/>
      <c r="O5" s="175"/>
      <c r="P5" s="176"/>
      <c r="Q5" s="174" t="s">
        <v>175</v>
      </c>
      <c r="R5" s="175"/>
      <c r="S5" s="175"/>
      <c r="T5" s="176"/>
      <c r="U5" s="174" t="s">
        <v>176</v>
      </c>
      <c r="V5" s="175"/>
      <c r="W5" s="175"/>
      <c r="X5" s="176"/>
      <c r="Y5" s="174" t="s">
        <v>251</v>
      </c>
      <c r="Z5" s="175"/>
      <c r="AA5" s="175"/>
      <c r="AB5" s="176"/>
      <c r="AC5" s="174" t="s">
        <v>252</v>
      </c>
      <c r="AD5" s="175"/>
      <c r="AE5" s="175"/>
      <c r="AF5" s="176"/>
      <c r="AG5" s="174" t="s">
        <v>177</v>
      </c>
      <c r="AH5" s="175"/>
      <c r="AI5" s="175"/>
      <c r="AJ5" s="176"/>
      <c r="AK5" s="171"/>
      <c r="AL5" s="171"/>
      <c r="AM5" s="171"/>
      <c r="AN5" s="171"/>
      <c r="AO5" s="171"/>
      <c r="AP5" s="171"/>
    </row>
    <row r="6" spans="1:42" s="14" customFormat="1" ht="21" customHeight="1">
      <c r="A6" s="171"/>
      <c r="B6" s="179"/>
      <c r="C6" s="171"/>
      <c r="D6" s="171"/>
      <c r="E6" s="171"/>
      <c r="F6" s="171"/>
      <c r="G6" s="171"/>
      <c r="H6" s="171"/>
      <c r="I6" s="15" t="s">
        <v>178</v>
      </c>
      <c r="J6" s="15" t="s">
        <v>179</v>
      </c>
      <c r="K6" s="15" t="s">
        <v>180</v>
      </c>
      <c r="L6" s="173" t="s">
        <v>253</v>
      </c>
      <c r="M6" s="15" t="s">
        <v>178</v>
      </c>
      <c r="N6" s="15" t="s">
        <v>179</v>
      </c>
      <c r="O6" s="15" t="s">
        <v>180</v>
      </c>
      <c r="P6" s="173" t="s">
        <v>253</v>
      </c>
      <c r="Q6" s="15" t="s">
        <v>178</v>
      </c>
      <c r="R6" s="15" t="s">
        <v>179</v>
      </c>
      <c r="S6" s="15" t="s">
        <v>180</v>
      </c>
      <c r="T6" s="173" t="s">
        <v>253</v>
      </c>
      <c r="U6" s="15" t="s">
        <v>178</v>
      </c>
      <c r="V6" s="15" t="s">
        <v>179</v>
      </c>
      <c r="W6" s="15" t="s">
        <v>180</v>
      </c>
      <c r="X6" s="173" t="s">
        <v>253</v>
      </c>
      <c r="Y6" s="15" t="s">
        <v>178</v>
      </c>
      <c r="Z6" s="15" t="s">
        <v>179</v>
      </c>
      <c r="AA6" s="15" t="s">
        <v>180</v>
      </c>
      <c r="AB6" s="173" t="s">
        <v>253</v>
      </c>
      <c r="AC6" s="15" t="s">
        <v>178</v>
      </c>
      <c r="AD6" s="15" t="s">
        <v>179</v>
      </c>
      <c r="AE6" s="15" t="s">
        <v>180</v>
      </c>
      <c r="AF6" s="173" t="s">
        <v>253</v>
      </c>
      <c r="AG6" s="15" t="s">
        <v>178</v>
      </c>
      <c r="AH6" s="15" t="s">
        <v>179</v>
      </c>
      <c r="AI6" s="15" t="s">
        <v>180</v>
      </c>
      <c r="AJ6" s="173" t="s">
        <v>253</v>
      </c>
      <c r="AK6" s="172"/>
      <c r="AL6" s="171"/>
      <c r="AM6" s="171"/>
      <c r="AN6" s="171"/>
      <c r="AO6" s="171"/>
      <c r="AP6" s="171"/>
    </row>
    <row r="7" spans="1:42" s="21" customFormat="1" ht="16.5" customHeight="1">
      <c r="A7" s="172"/>
      <c r="B7" s="180"/>
      <c r="C7" s="172"/>
      <c r="D7" s="172"/>
      <c r="E7" s="172"/>
      <c r="F7" s="172"/>
      <c r="G7" s="172"/>
      <c r="H7" s="172"/>
      <c r="I7" s="112">
        <v>50</v>
      </c>
      <c r="J7" s="112">
        <v>50</v>
      </c>
      <c r="K7" s="112">
        <v>100</v>
      </c>
      <c r="L7" s="173"/>
      <c r="M7" s="112">
        <v>50</v>
      </c>
      <c r="N7" s="112">
        <v>50</v>
      </c>
      <c r="O7" s="112">
        <v>100</v>
      </c>
      <c r="P7" s="173"/>
      <c r="Q7" s="112">
        <v>50</v>
      </c>
      <c r="R7" s="112">
        <v>50</v>
      </c>
      <c r="S7" s="112">
        <v>100</v>
      </c>
      <c r="T7" s="173"/>
      <c r="U7" s="112">
        <v>50</v>
      </c>
      <c r="V7" s="112">
        <v>50</v>
      </c>
      <c r="W7" s="112">
        <v>100</v>
      </c>
      <c r="X7" s="173"/>
      <c r="Y7" s="112">
        <v>50</v>
      </c>
      <c r="Z7" s="112">
        <v>50</v>
      </c>
      <c r="AA7" s="112">
        <v>100</v>
      </c>
      <c r="AB7" s="173"/>
      <c r="AC7" s="112">
        <v>50</v>
      </c>
      <c r="AD7" s="112">
        <v>50</v>
      </c>
      <c r="AE7" s="112">
        <v>100</v>
      </c>
      <c r="AF7" s="173"/>
      <c r="AG7" s="112">
        <v>50</v>
      </c>
      <c r="AH7" s="112">
        <v>50</v>
      </c>
      <c r="AI7" s="112">
        <v>100</v>
      </c>
      <c r="AJ7" s="173"/>
      <c r="AK7" s="20">
        <f>K7+O7+S7+W7+AA7+AE7+AI7</f>
        <v>700</v>
      </c>
      <c r="AL7" s="172"/>
      <c r="AM7" s="172"/>
      <c r="AN7" s="172"/>
      <c r="AO7" s="172"/>
      <c r="AP7" s="172"/>
    </row>
    <row r="8" spans="1:42" ht="15.95" customHeight="1">
      <c r="A8" s="22">
        <v>1</v>
      </c>
      <c r="B8" s="23" t="str">
        <f t="shared" ref="B8:B39" si="0">IF(A8="","",VLOOKUP($A8,data9,3,FALSE))</f>
        <v>Bala Kondala Rao Jakkamsetti</v>
      </c>
      <c r="C8" s="22" t="str">
        <f t="shared" ref="C8:C39" si="1">IF(A8="","",VLOOKUP($A8,data9,4,FALSE))</f>
        <v>B</v>
      </c>
      <c r="D8" s="22">
        <v>9</v>
      </c>
      <c r="E8" s="39">
        <f t="shared" ref="E8:E39" si="2">IF(A8="","",VLOOKUP($A8,data9,6,FALSE))</f>
        <v>37032</v>
      </c>
      <c r="F8" s="39" t="str">
        <f t="shared" ref="F8:F39" si="3">IF(A8="","",VLOOKUP($A8,data9,5,FALSE))</f>
        <v>BC</v>
      </c>
      <c r="G8" s="9">
        <f t="shared" ref="G8:G39" si="4">IF(A8="","",VLOOKUP($A8,data9,2,FALSE))</f>
        <v>1013</v>
      </c>
      <c r="H8" s="39">
        <f t="shared" ref="H8:H39" si="5">IF(A8="","",VLOOKUP($A8,data9,7,FALSE))</f>
        <v>40711</v>
      </c>
      <c r="I8" s="16">
        <f t="shared" ref="I8:I39" si="6">IF(A8="","",VLOOKUP($A8,data9,20,FALSE))</f>
        <v>40</v>
      </c>
      <c r="J8" s="16">
        <f t="shared" ref="J8:J39" si="7">IF(B8="","",VLOOKUP($A8,data9,21,FALSE))</f>
        <v>0</v>
      </c>
      <c r="K8" s="16">
        <f>IF(A8="","",SUM(I8:J8))</f>
        <v>40</v>
      </c>
      <c r="L8" s="16" t="str">
        <f t="shared" ref="L8:L39" si="8">IF(A8="","",VLOOKUP(K8,Gr,2))</f>
        <v>C</v>
      </c>
      <c r="M8" s="16">
        <f t="shared" ref="M8:M39" si="9">IF(E8="","",VLOOKUP($A8,data9,33,FALSE))</f>
        <v>28</v>
      </c>
      <c r="N8" s="16">
        <f t="shared" ref="N8:N39" si="10">IF(F8="","",VLOOKUP($A8,data9,34,FALSE))</f>
        <v>0</v>
      </c>
      <c r="O8" s="16">
        <f>IF(E8="","",SUM(M8:N8))</f>
        <v>28</v>
      </c>
      <c r="P8" s="16" t="str">
        <f t="shared" ref="P8:P39" si="11">IF(E8="","",VLOOKUP(O8,Gr,2))</f>
        <v>C</v>
      </c>
      <c r="Q8" s="16">
        <f t="shared" ref="Q8:Q39" si="12">IF(I8="","",VLOOKUP($A8,data9,46,FALSE))</f>
        <v>44</v>
      </c>
      <c r="R8" s="16">
        <f t="shared" ref="R8:R39" si="13">IF(J8="","",VLOOKUP($A8,data9,47,FALSE))</f>
        <v>0</v>
      </c>
      <c r="S8" s="16">
        <f>IF(I8="","",SUM(Q8:R8))</f>
        <v>44</v>
      </c>
      <c r="T8" s="16" t="str">
        <f t="shared" ref="T8:T39" si="14">IF(I8="","",VLOOKUP(S8,Gr,2))</f>
        <v>B</v>
      </c>
      <c r="U8" s="16">
        <f t="shared" ref="U8:U39" si="15">IF(M8="","",VLOOKUP($A8,data9,59,FALSE))</f>
        <v>48</v>
      </c>
      <c r="V8" s="16">
        <f t="shared" ref="V8:V39" si="16">IF(N8="","",VLOOKUP($A8,data9,60,FALSE))</f>
        <v>0</v>
      </c>
      <c r="W8" s="16">
        <f>IF(M8="","",SUM(U8:V8))</f>
        <v>48</v>
      </c>
      <c r="X8" s="16" t="str">
        <f t="shared" ref="X8:X39" si="17">IF(M8="","",VLOOKUP(W8,Gr,2))</f>
        <v>B</v>
      </c>
      <c r="Y8" s="16">
        <f t="shared" ref="Y8:Y39" si="18">IF(Q8="","",VLOOKUP($A8,data9,72,FALSE))</f>
        <v>18</v>
      </c>
      <c r="Z8" s="16">
        <f t="shared" ref="Z8:Z39" si="19">IF(R8="","",VLOOKUP($A8,data9,73,FALSE))</f>
        <v>0</v>
      </c>
      <c r="AA8" s="16">
        <f>IF(Q8="","",SUM(Y8:Z8))</f>
        <v>18</v>
      </c>
      <c r="AB8" s="16" t="str">
        <f t="shared" ref="AB8:AB39" si="20">IF(Q8="","",VLOOKUP(AA8,Gr,2))</f>
        <v>C</v>
      </c>
      <c r="AC8" s="16">
        <f t="shared" ref="AC8:AC39" si="21">IF(U8="","",VLOOKUP($A8,data9,85,FALSE))</f>
        <v>16</v>
      </c>
      <c r="AD8" s="16">
        <f t="shared" ref="AD8:AD39" si="22">IF(V8="","",VLOOKUP($A8,data9,86,FALSE))</f>
        <v>0</v>
      </c>
      <c r="AE8" s="16">
        <f>IF(U8="","",SUM(AC8:AD8))</f>
        <v>16</v>
      </c>
      <c r="AF8" s="16" t="str">
        <f t="shared" ref="AF8:AF39" si="23">IF(U8="","",VLOOKUP(AE8,Gr,2))</f>
        <v>C</v>
      </c>
      <c r="AG8" s="16">
        <f t="shared" ref="AG8:AG39" si="24">IF(Y8="","",VLOOKUP($A8,data9,98,FALSE))</f>
        <v>37</v>
      </c>
      <c r="AH8" s="16">
        <f t="shared" ref="AH8:AH39" si="25">IF(Z8="","",VLOOKUP($A8,data9,99,FALSE))</f>
        <v>0</v>
      </c>
      <c r="AI8" s="16">
        <f>IF(Y8="","",SUM(AG8:AH8))</f>
        <v>37</v>
      </c>
      <c r="AJ8" s="16" t="str">
        <f t="shared" ref="AJ8:AJ39" si="26">IF(Y8="","",VLOOKUP(AI8,Gr,2))</f>
        <v>C</v>
      </c>
      <c r="AK8" s="16">
        <f>IF(Y8="","",K8+O8+S8+W8+AA8+AE8+AI8)</f>
        <v>231</v>
      </c>
      <c r="AL8" s="17">
        <f>IF(Y8="","",ROUND(AK8/AK$7%,0))</f>
        <v>33</v>
      </c>
      <c r="AM8" s="16" t="str">
        <f t="shared" ref="AM8:AM39" si="27">IF(AB8="","",VLOOKUP(AL8,Gr,2))</f>
        <v>C</v>
      </c>
      <c r="AN8" s="16">
        <f>IF(AF8="","",VLOOKUP($A8,data9,101,FALSE))</f>
        <v>164</v>
      </c>
      <c r="AO8" s="17">
        <f t="shared" ref="AO8:AO39" si="28">IF(AF8="","",ROUND(AN8/NoW%,0))</f>
        <v>72</v>
      </c>
      <c r="AP8" s="17" t="str">
        <f>IF(AF8="","",IF(AND(L8&gt;=35,P8&gt;=20,T8&gt;=35,X8&gt;=35,AB8&gt;=35,AJ8&gt;=35),"Passed",IF(AO8&gt;75,"Promoted","Detained")))</f>
        <v>Passed</v>
      </c>
    </row>
    <row r="9" spans="1:42" ht="15.95" customHeight="1">
      <c r="A9" s="22">
        <v>2</v>
      </c>
      <c r="B9" s="23" t="str">
        <f t="shared" si="0"/>
        <v>Chandu Digumarthi</v>
      </c>
      <c r="C9" s="22" t="str">
        <f t="shared" si="1"/>
        <v>B</v>
      </c>
      <c r="D9" s="22">
        <f>IF(A9="","",D8)</f>
        <v>9</v>
      </c>
      <c r="E9" s="39">
        <f t="shared" si="2"/>
        <v>36917</v>
      </c>
      <c r="F9" s="39" t="str">
        <f t="shared" si="3"/>
        <v>SC</v>
      </c>
      <c r="G9" s="9">
        <f t="shared" si="4"/>
        <v>1048</v>
      </c>
      <c r="H9" s="39">
        <f t="shared" si="5"/>
        <v>40721</v>
      </c>
      <c r="I9" s="16">
        <f t="shared" si="6"/>
        <v>27</v>
      </c>
      <c r="J9" s="16">
        <f t="shared" si="7"/>
        <v>0</v>
      </c>
      <c r="K9" s="16">
        <f t="shared" ref="K9:K72" si="29">IF(A9="","",SUM(I9:J9))</f>
        <v>27</v>
      </c>
      <c r="L9" s="16" t="str">
        <f t="shared" si="8"/>
        <v>C</v>
      </c>
      <c r="M9" s="16">
        <f t="shared" si="9"/>
        <v>23</v>
      </c>
      <c r="N9" s="16">
        <f t="shared" si="10"/>
        <v>0</v>
      </c>
      <c r="O9" s="16">
        <f t="shared" ref="O9:O72" si="30">IF(E9="","",SUM(M9:N9))</f>
        <v>23</v>
      </c>
      <c r="P9" s="16" t="str">
        <f t="shared" si="11"/>
        <v>C</v>
      </c>
      <c r="Q9" s="16">
        <f t="shared" si="12"/>
        <v>28</v>
      </c>
      <c r="R9" s="16">
        <f t="shared" si="13"/>
        <v>0</v>
      </c>
      <c r="S9" s="16">
        <f t="shared" ref="S9:S72" si="31">IF(I9="","",SUM(Q9:R9))</f>
        <v>28</v>
      </c>
      <c r="T9" s="16" t="str">
        <f t="shared" si="14"/>
        <v>C</v>
      </c>
      <c r="U9" s="16">
        <f t="shared" si="15"/>
        <v>26</v>
      </c>
      <c r="V9" s="16">
        <f t="shared" si="16"/>
        <v>0</v>
      </c>
      <c r="W9" s="16">
        <f t="shared" ref="W9:W72" si="32">IF(M9="","",SUM(U9:V9))</f>
        <v>26</v>
      </c>
      <c r="X9" s="16" t="str">
        <f t="shared" si="17"/>
        <v>C</v>
      </c>
      <c r="Y9" s="16">
        <f t="shared" si="18"/>
        <v>9</v>
      </c>
      <c r="Z9" s="16">
        <f t="shared" si="19"/>
        <v>0</v>
      </c>
      <c r="AA9" s="16">
        <f t="shared" ref="AA9:AA72" si="33">IF(Q9="","",SUM(Y9:Z9))</f>
        <v>9</v>
      </c>
      <c r="AB9" s="16" t="str">
        <f t="shared" si="20"/>
        <v>C</v>
      </c>
      <c r="AC9" s="16">
        <f t="shared" si="21"/>
        <v>13</v>
      </c>
      <c r="AD9" s="16">
        <f t="shared" si="22"/>
        <v>0</v>
      </c>
      <c r="AE9" s="16">
        <f t="shared" ref="AE9:AE72" si="34">IF(U9="","",SUM(AC9:AD9))</f>
        <v>13</v>
      </c>
      <c r="AF9" s="16" t="str">
        <f t="shared" si="23"/>
        <v>C</v>
      </c>
      <c r="AG9" s="16">
        <f t="shared" si="24"/>
        <v>37</v>
      </c>
      <c r="AH9" s="16">
        <f t="shared" si="25"/>
        <v>0</v>
      </c>
      <c r="AI9" s="16">
        <f t="shared" ref="AI9:AI72" si="35">IF(Y9="","",SUM(AG9:AH9))</f>
        <v>37</v>
      </c>
      <c r="AJ9" s="16" t="str">
        <f t="shared" si="26"/>
        <v>C</v>
      </c>
      <c r="AK9" s="16">
        <f t="shared" ref="AK9:AK72" si="36">IF(Y9="","",K9+O9+S9+W9+AA9+AE9+AI9)</f>
        <v>163</v>
      </c>
      <c r="AL9" s="17">
        <f t="shared" ref="AL9:AL72" si="37">IF(Y9="","",ROUND(AK9/AK$7%,0))</f>
        <v>23</v>
      </c>
      <c r="AM9" s="16" t="str">
        <f t="shared" si="27"/>
        <v>C</v>
      </c>
      <c r="AN9" s="16">
        <f t="shared" ref="AN9:AN39" si="38">IF(AF9="","",VLOOKUP($A9,data9,101,FALSE))</f>
        <v>188</v>
      </c>
      <c r="AO9" s="17">
        <f t="shared" si="28"/>
        <v>83</v>
      </c>
      <c r="AP9" s="17" t="str">
        <f t="shared" ref="AP9:AP72" si="39">IF(AF9="","",IF(AND(L9&gt;=35,P9&gt;=20,T9&gt;=35,X9&gt;=35,AB9&gt;=35,AJ9&gt;=35),"Passed",IF(AO9&gt;75,"Promoted","Detained")))</f>
        <v>Passed</v>
      </c>
    </row>
    <row r="10" spans="1:42" ht="15.95" customHeight="1">
      <c r="A10" s="22">
        <v>3</v>
      </c>
      <c r="B10" s="23" t="str">
        <f t="shared" si="0"/>
        <v>Devendra Satya Prakash Tirumanadham</v>
      </c>
      <c r="C10" s="22" t="str">
        <f t="shared" si="1"/>
        <v>B</v>
      </c>
      <c r="D10" s="22">
        <f t="shared" ref="D10:D73" si="40">IF(A10="","",D9)</f>
        <v>9</v>
      </c>
      <c r="E10" s="39">
        <f t="shared" si="2"/>
        <v>37051</v>
      </c>
      <c r="F10" s="39" t="str">
        <f t="shared" si="3"/>
        <v>OC</v>
      </c>
      <c r="G10" s="9">
        <f t="shared" si="4"/>
        <v>1024</v>
      </c>
      <c r="H10" s="39">
        <f t="shared" si="5"/>
        <v>40711</v>
      </c>
      <c r="I10" s="16">
        <f t="shared" si="6"/>
        <v>57</v>
      </c>
      <c r="J10" s="16">
        <f t="shared" si="7"/>
        <v>0</v>
      </c>
      <c r="K10" s="16">
        <f t="shared" si="29"/>
        <v>57</v>
      </c>
      <c r="L10" s="16" t="str">
        <f t="shared" si="8"/>
        <v>B+</v>
      </c>
      <c r="M10" s="16">
        <f t="shared" si="9"/>
        <v>50</v>
      </c>
      <c r="N10" s="16">
        <f t="shared" si="10"/>
        <v>0</v>
      </c>
      <c r="O10" s="16">
        <f t="shared" si="30"/>
        <v>50</v>
      </c>
      <c r="P10" s="16" t="str">
        <f t="shared" si="11"/>
        <v>B</v>
      </c>
      <c r="Q10" s="16">
        <f t="shared" si="12"/>
        <v>54</v>
      </c>
      <c r="R10" s="16">
        <f t="shared" si="13"/>
        <v>0</v>
      </c>
      <c r="S10" s="16">
        <f t="shared" si="31"/>
        <v>54</v>
      </c>
      <c r="T10" s="16" t="str">
        <f t="shared" si="14"/>
        <v>B+</v>
      </c>
      <c r="U10" s="16">
        <f t="shared" si="15"/>
        <v>59</v>
      </c>
      <c r="V10" s="16">
        <f t="shared" si="16"/>
        <v>0</v>
      </c>
      <c r="W10" s="16">
        <f t="shared" si="32"/>
        <v>59</v>
      </c>
      <c r="X10" s="16" t="str">
        <f t="shared" si="17"/>
        <v>B+</v>
      </c>
      <c r="Y10" s="16">
        <f t="shared" si="18"/>
        <v>27</v>
      </c>
      <c r="Z10" s="16">
        <f t="shared" si="19"/>
        <v>0</v>
      </c>
      <c r="AA10" s="16">
        <f t="shared" si="33"/>
        <v>27</v>
      </c>
      <c r="AB10" s="16" t="str">
        <f t="shared" si="20"/>
        <v>C</v>
      </c>
      <c r="AC10" s="16">
        <f t="shared" si="21"/>
        <v>28</v>
      </c>
      <c r="AD10" s="16">
        <f t="shared" si="22"/>
        <v>0</v>
      </c>
      <c r="AE10" s="16">
        <f t="shared" si="34"/>
        <v>28</v>
      </c>
      <c r="AF10" s="16" t="str">
        <f t="shared" si="23"/>
        <v>C</v>
      </c>
      <c r="AG10" s="16">
        <f t="shared" si="24"/>
        <v>59</v>
      </c>
      <c r="AH10" s="16">
        <f t="shared" si="25"/>
        <v>0</v>
      </c>
      <c r="AI10" s="16">
        <f t="shared" si="35"/>
        <v>59</v>
      </c>
      <c r="AJ10" s="16" t="str">
        <f t="shared" si="26"/>
        <v>B+</v>
      </c>
      <c r="AK10" s="16">
        <f t="shared" si="36"/>
        <v>334</v>
      </c>
      <c r="AL10" s="17">
        <f t="shared" si="37"/>
        <v>48</v>
      </c>
      <c r="AM10" s="16" t="str">
        <f t="shared" si="27"/>
        <v>B</v>
      </c>
      <c r="AN10" s="16">
        <f t="shared" si="38"/>
        <v>203</v>
      </c>
      <c r="AO10" s="17">
        <f t="shared" si="28"/>
        <v>89</v>
      </c>
      <c r="AP10" s="17" t="str">
        <f t="shared" si="39"/>
        <v>Passed</v>
      </c>
    </row>
    <row r="11" spans="1:42" ht="15.95" customHeight="1">
      <c r="A11" s="22">
        <v>4</v>
      </c>
      <c r="B11" s="23" t="str">
        <f t="shared" si="0"/>
        <v>Durga Suresh Rayudu</v>
      </c>
      <c r="C11" s="22" t="str">
        <f t="shared" si="1"/>
        <v>B</v>
      </c>
      <c r="D11" s="22">
        <f t="shared" si="40"/>
        <v>9</v>
      </c>
      <c r="E11" s="39">
        <f t="shared" si="2"/>
        <v>36953</v>
      </c>
      <c r="F11" s="39" t="str">
        <f t="shared" si="3"/>
        <v>BC</v>
      </c>
      <c r="G11" s="9">
        <f t="shared" si="4"/>
        <v>1175</v>
      </c>
      <c r="H11" s="39">
        <f t="shared" si="5"/>
        <v>41488</v>
      </c>
      <c r="I11" s="16">
        <f t="shared" si="6"/>
        <v>40</v>
      </c>
      <c r="J11" s="16">
        <f t="shared" si="7"/>
        <v>0</v>
      </c>
      <c r="K11" s="16">
        <f t="shared" si="29"/>
        <v>40</v>
      </c>
      <c r="L11" s="16" t="str">
        <f t="shared" si="8"/>
        <v>C</v>
      </c>
      <c r="M11" s="16">
        <f t="shared" si="9"/>
        <v>29</v>
      </c>
      <c r="N11" s="16">
        <f t="shared" si="10"/>
        <v>0</v>
      </c>
      <c r="O11" s="16">
        <f t="shared" si="30"/>
        <v>29</v>
      </c>
      <c r="P11" s="16" t="str">
        <f t="shared" si="11"/>
        <v>C</v>
      </c>
      <c r="Q11" s="16">
        <f t="shared" si="12"/>
        <v>33</v>
      </c>
      <c r="R11" s="16">
        <f t="shared" si="13"/>
        <v>0</v>
      </c>
      <c r="S11" s="16">
        <f t="shared" si="31"/>
        <v>33</v>
      </c>
      <c r="T11" s="16" t="str">
        <f t="shared" si="14"/>
        <v>C</v>
      </c>
      <c r="U11" s="16">
        <f t="shared" si="15"/>
        <v>55</v>
      </c>
      <c r="V11" s="16">
        <f t="shared" si="16"/>
        <v>0</v>
      </c>
      <c r="W11" s="16">
        <f t="shared" si="32"/>
        <v>55</v>
      </c>
      <c r="X11" s="16" t="str">
        <f t="shared" si="17"/>
        <v>B+</v>
      </c>
      <c r="Y11" s="16">
        <f t="shared" si="18"/>
        <v>13</v>
      </c>
      <c r="Z11" s="16">
        <f t="shared" si="19"/>
        <v>0</v>
      </c>
      <c r="AA11" s="16">
        <f t="shared" si="33"/>
        <v>13</v>
      </c>
      <c r="AB11" s="16" t="str">
        <f t="shared" si="20"/>
        <v>C</v>
      </c>
      <c r="AC11" s="16">
        <f t="shared" si="21"/>
        <v>20</v>
      </c>
      <c r="AD11" s="16">
        <f t="shared" si="22"/>
        <v>0</v>
      </c>
      <c r="AE11" s="16">
        <f t="shared" si="34"/>
        <v>20</v>
      </c>
      <c r="AF11" s="16" t="str">
        <f t="shared" si="23"/>
        <v>C</v>
      </c>
      <c r="AG11" s="16">
        <f t="shared" si="24"/>
        <v>47</v>
      </c>
      <c r="AH11" s="16">
        <f t="shared" si="25"/>
        <v>0</v>
      </c>
      <c r="AI11" s="16">
        <f t="shared" si="35"/>
        <v>47</v>
      </c>
      <c r="AJ11" s="16" t="str">
        <f t="shared" si="26"/>
        <v>B</v>
      </c>
      <c r="AK11" s="16">
        <f t="shared" si="36"/>
        <v>237</v>
      </c>
      <c r="AL11" s="17">
        <f t="shared" si="37"/>
        <v>34</v>
      </c>
      <c r="AM11" s="16" t="str">
        <f t="shared" si="27"/>
        <v>C</v>
      </c>
      <c r="AN11" s="16">
        <f t="shared" si="38"/>
        <v>172</v>
      </c>
      <c r="AO11" s="17">
        <f t="shared" si="28"/>
        <v>76</v>
      </c>
      <c r="AP11" s="17" t="str">
        <f t="shared" si="39"/>
        <v>Passed</v>
      </c>
    </row>
    <row r="12" spans="1:42" ht="15.95" customHeight="1">
      <c r="A12" s="22">
        <v>5</v>
      </c>
      <c r="B12" s="23" t="str">
        <f t="shared" si="0"/>
        <v>Dushyanth Kumar Sanaboina</v>
      </c>
      <c r="C12" s="22" t="str">
        <f t="shared" si="1"/>
        <v>B</v>
      </c>
      <c r="D12" s="22">
        <f t="shared" si="40"/>
        <v>9</v>
      </c>
      <c r="E12" s="39">
        <f t="shared" si="2"/>
        <v>36401</v>
      </c>
      <c r="F12" s="39" t="str">
        <f t="shared" si="3"/>
        <v>BC</v>
      </c>
      <c r="G12" s="9">
        <f t="shared" si="4"/>
        <v>1006</v>
      </c>
      <c r="H12" s="39">
        <f t="shared" si="5"/>
        <v>40711</v>
      </c>
      <c r="I12" s="16">
        <f t="shared" si="6"/>
        <v>27</v>
      </c>
      <c r="J12" s="16">
        <f t="shared" si="7"/>
        <v>0</v>
      </c>
      <c r="K12" s="16">
        <f t="shared" si="29"/>
        <v>27</v>
      </c>
      <c r="L12" s="16" t="str">
        <f t="shared" si="8"/>
        <v>C</v>
      </c>
      <c r="M12" s="16">
        <f t="shared" si="9"/>
        <v>25</v>
      </c>
      <c r="N12" s="16">
        <f t="shared" si="10"/>
        <v>0</v>
      </c>
      <c r="O12" s="16">
        <f t="shared" si="30"/>
        <v>25</v>
      </c>
      <c r="P12" s="16" t="str">
        <f t="shared" si="11"/>
        <v>C</v>
      </c>
      <c r="Q12" s="16">
        <f t="shared" si="12"/>
        <v>31</v>
      </c>
      <c r="R12" s="16">
        <f t="shared" si="13"/>
        <v>0</v>
      </c>
      <c r="S12" s="16">
        <f t="shared" si="31"/>
        <v>31</v>
      </c>
      <c r="T12" s="16" t="str">
        <f t="shared" si="14"/>
        <v>C</v>
      </c>
      <c r="U12" s="16">
        <f t="shared" si="15"/>
        <v>44</v>
      </c>
      <c r="V12" s="16">
        <f t="shared" si="16"/>
        <v>0</v>
      </c>
      <c r="W12" s="16">
        <f t="shared" si="32"/>
        <v>44</v>
      </c>
      <c r="X12" s="16" t="str">
        <f t="shared" si="17"/>
        <v>B</v>
      </c>
      <c r="Y12" s="16">
        <f t="shared" si="18"/>
        <v>15</v>
      </c>
      <c r="Z12" s="16">
        <f t="shared" si="19"/>
        <v>0</v>
      </c>
      <c r="AA12" s="16">
        <f t="shared" si="33"/>
        <v>15</v>
      </c>
      <c r="AB12" s="16" t="str">
        <f t="shared" si="20"/>
        <v>C</v>
      </c>
      <c r="AC12" s="16">
        <f t="shared" si="21"/>
        <v>15</v>
      </c>
      <c r="AD12" s="16">
        <f t="shared" si="22"/>
        <v>0</v>
      </c>
      <c r="AE12" s="16">
        <f t="shared" si="34"/>
        <v>15</v>
      </c>
      <c r="AF12" s="16" t="str">
        <f t="shared" si="23"/>
        <v>C</v>
      </c>
      <c r="AG12" s="16">
        <f t="shared" si="24"/>
        <v>38</v>
      </c>
      <c r="AH12" s="16">
        <f t="shared" si="25"/>
        <v>0</v>
      </c>
      <c r="AI12" s="16">
        <f t="shared" si="35"/>
        <v>38</v>
      </c>
      <c r="AJ12" s="16" t="str">
        <f t="shared" si="26"/>
        <v>C</v>
      </c>
      <c r="AK12" s="16">
        <f t="shared" si="36"/>
        <v>195</v>
      </c>
      <c r="AL12" s="17">
        <f t="shared" si="37"/>
        <v>28</v>
      </c>
      <c r="AM12" s="16" t="str">
        <f t="shared" si="27"/>
        <v>C</v>
      </c>
      <c r="AN12" s="16">
        <f t="shared" si="38"/>
        <v>164</v>
      </c>
      <c r="AO12" s="17">
        <f t="shared" si="28"/>
        <v>72</v>
      </c>
      <c r="AP12" s="17" t="str">
        <f t="shared" si="39"/>
        <v>Passed</v>
      </c>
    </row>
    <row r="13" spans="1:42" ht="15.95" customHeight="1">
      <c r="A13" s="22">
        <v>6</v>
      </c>
      <c r="B13" s="23" t="str">
        <f t="shared" si="0"/>
        <v>Hari Prakash Yanamadala</v>
      </c>
      <c r="C13" s="22" t="str">
        <f t="shared" si="1"/>
        <v>B</v>
      </c>
      <c r="D13" s="22">
        <f t="shared" si="40"/>
        <v>9</v>
      </c>
      <c r="E13" s="39">
        <f t="shared" si="2"/>
        <v>37114</v>
      </c>
      <c r="F13" s="39" t="str">
        <f t="shared" si="3"/>
        <v>BC</v>
      </c>
      <c r="G13" s="9">
        <f t="shared" si="4"/>
        <v>1031</v>
      </c>
      <c r="H13" s="39">
        <f t="shared" si="5"/>
        <v>40714</v>
      </c>
      <c r="I13" s="16">
        <f t="shared" si="6"/>
        <v>28</v>
      </c>
      <c r="J13" s="16">
        <f t="shared" si="7"/>
        <v>0</v>
      </c>
      <c r="K13" s="16">
        <f t="shared" si="29"/>
        <v>28</v>
      </c>
      <c r="L13" s="16" t="str">
        <f t="shared" si="8"/>
        <v>C</v>
      </c>
      <c r="M13" s="16">
        <f t="shared" si="9"/>
        <v>20</v>
      </c>
      <c r="N13" s="16">
        <f t="shared" si="10"/>
        <v>0</v>
      </c>
      <c r="O13" s="16">
        <f t="shared" si="30"/>
        <v>20</v>
      </c>
      <c r="P13" s="16" t="str">
        <f t="shared" si="11"/>
        <v>C</v>
      </c>
      <c r="Q13" s="16">
        <f t="shared" si="12"/>
        <v>31</v>
      </c>
      <c r="R13" s="16">
        <f t="shared" si="13"/>
        <v>0</v>
      </c>
      <c r="S13" s="16">
        <f t="shared" si="31"/>
        <v>31</v>
      </c>
      <c r="T13" s="16" t="str">
        <f t="shared" si="14"/>
        <v>C</v>
      </c>
      <c r="U13" s="16">
        <f t="shared" si="15"/>
        <v>28</v>
      </c>
      <c r="V13" s="16">
        <f t="shared" si="16"/>
        <v>0</v>
      </c>
      <c r="W13" s="16">
        <f t="shared" si="32"/>
        <v>28</v>
      </c>
      <c r="X13" s="16" t="str">
        <f t="shared" si="17"/>
        <v>C</v>
      </c>
      <c r="Y13" s="16">
        <f t="shared" si="18"/>
        <v>6</v>
      </c>
      <c r="Z13" s="16">
        <f t="shared" si="19"/>
        <v>0</v>
      </c>
      <c r="AA13" s="16">
        <f t="shared" si="33"/>
        <v>6</v>
      </c>
      <c r="AB13" s="16" t="str">
        <f t="shared" si="20"/>
        <v>C</v>
      </c>
      <c r="AC13" s="16">
        <f t="shared" si="21"/>
        <v>12</v>
      </c>
      <c r="AD13" s="16">
        <f t="shared" si="22"/>
        <v>0</v>
      </c>
      <c r="AE13" s="16">
        <f t="shared" si="34"/>
        <v>12</v>
      </c>
      <c r="AF13" s="16" t="str">
        <f t="shared" si="23"/>
        <v>C</v>
      </c>
      <c r="AG13" s="16">
        <f t="shared" si="24"/>
        <v>33</v>
      </c>
      <c r="AH13" s="16">
        <f t="shared" si="25"/>
        <v>0</v>
      </c>
      <c r="AI13" s="16">
        <f t="shared" si="35"/>
        <v>33</v>
      </c>
      <c r="AJ13" s="16" t="str">
        <f t="shared" si="26"/>
        <v>C</v>
      </c>
      <c r="AK13" s="16">
        <f t="shared" si="36"/>
        <v>158</v>
      </c>
      <c r="AL13" s="17">
        <f t="shared" si="37"/>
        <v>23</v>
      </c>
      <c r="AM13" s="16" t="str">
        <f t="shared" si="27"/>
        <v>C</v>
      </c>
      <c r="AN13" s="16">
        <f t="shared" si="38"/>
        <v>216</v>
      </c>
      <c r="AO13" s="17">
        <f t="shared" si="28"/>
        <v>95</v>
      </c>
      <c r="AP13" s="17" t="str">
        <f t="shared" si="39"/>
        <v>Passed</v>
      </c>
    </row>
    <row r="14" spans="1:42" ht="15.95" customHeight="1">
      <c r="A14" s="22">
        <v>7</v>
      </c>
      <c r="B14" s="23" t="str">
        <f t="shared" si="0"/>
        <v>Janaki Rama Siva Krishna Nunnam</v>
      </c>
      <c r="C14" s="22" t="str">
        <f t="shared" si="1"/>
        <v>B</v>
      </c>
      <c r="D14" s="22">
        <f t="shared" si="40"/>
        <v>9</v>
      </c>
      <c r="E14" s="39">
        <f t="shared" si="2"/>
        <v>37106</v>
      </c>
      <c r="F14" s="39" t="str">
        <f t="shared" si="3"/>
        <v>OC</v>
      </c>
      <c r="G14" s="9">
        <f t="shared" si="4"/>
        <v>1017</v>
      </c>
      <c r="H14" s="39">
        <f t="shared" si="5"/>
        <v>40711</v>
      </c>
      <c r="I14" s="16">
        <f t="shared" si="6"/>
        <v>17</v>
      </c>
      <c r="J14" s="16">
        <f t="shared" si="7"/>
        <v>0</v>
      </c>
      <c r="K14" s="16">
        <f t="shared" si="29"/>
        <v>17</v>
      </c>
      <c r="L14" s="16" t="str">
        <f t="shared" si="8"/>
        <v>C</v>
      </c>
      <c r="M14" s="16">
        <f t="shared" si="9"/>
        <v>24</v>
      </c>
      <c r="N14" s="16">
        <f t="shared" si="10"/>
        <v>0</v>
      </c>
      <c r="O14" s="16">
        <f t="shared" si="30"/>
        <v>24</v>
      </c>
      <c r="P14" s="16" t="str">
        <f t="shared" si="11"/>
        <v>C</v>
      </c>
      <c r="Q14" s="16">
        <f t="shared" si="12"/>
        <v>27</v>
      </c>
      <c r="R14" s="16">
        <f t="shared" si="13"/>
        <v>0</v>
      </c>
      <c r="S14" s="16">
        <f t="shared" si="31"/>
        <v>27</v>
      </c>
      <c r="T14" s="16" t="str">
        <f t="shared" si="14"/>
        <v>C</v>
      </c>
      <c r="U14" s="16">
        <f t="shared" si="15"/>
        <v>33</v>
      </c>
      <c r="V14" s="16">
        <f t="shared" si="16"/>
        <v>0</v>
      </c>
      <c r="W14" s="16">
        <f t="shared" si="32"/>
        <v>33</v>
      </c>
      <c r="X14" s="16" t="str">
        <f t="shared" si="17"/>
        <v>C</v>
      </c>
      <c r="Y14" s="16">
        <f t="shared" si="18"/>
        <v>7</v>
      </c>
      <c r="Z14" s="16">
        <f t="shared" si="19"/>
        <v>0</v>
      </c>
      <c r="AA14" s="16">
        <f t="shared" si="33"/>
        <v>7</v>
      </c>
      <c r="AB14" s="16" t="str">
        <f t="shared" si="20"/>
        <v>C</v>
      </c>
      <c r="AC14" s="16">
        <f t="shared" si="21"/>
        <v>14</v>
      </c>
      <c r="AD14" s="16">
        <f t="shared" si="22"/>
        <v>0</v>
      </c>
      <c r="AE14" s="16">
        <f t="shared" si="34"/>
        <v>14</v>
      </c>
      <c r="AF14" s="16" t="str">
        <f t="shared" si="23"/>
        <v>C</v>
      </c>
      <c r="AG14" s="16">
        <f t="shared" si="24"/>
        <v>37</v>
      </c>
      <c r="AH14" s="16">
        <f t="shared" si="25"/>
        <v>0</v>
      </c>
      <c r="AI14" s="16">
        <f t="shared" si="35"/>
        <v>37</v>
      </c>
      <c r="AJ14" s="16" t="str">
        <f t="shared" si="26"/>
        <v>C</v>
      </c>
      <c r="AK14" s="16">
        <f t="shared" si="36"/>
        <v>159</v>
      </c>
      <c r="AL14" s="17">
        <f t="shared" si="37"/>
        <v>23</v>
      </c>
      <c r="AM14" s="16" t="str">
        <f t="shared" si="27"/>
        <v>C</v>
      </c>
      <c r="AN14" s="16">
        <f t="shared" si="38"/>
        <v>190</v>
      </c>
      <c r="AO14" s="17">
        <f t="shared" si="28"/>
        <v>84</v>
      </c>
      <c r="AP14" s="17" t="str">
        <f t="shared" si="39"/>
        <v>Passed</v>
      </c>
    </row>
    <row r="15" spans="1:42" ht="15.95" customHeight="1">
      <c r="A15" s="22">
        <v>8</v>
      </c>
      <c r="B15" s="23" t="str">
        <f t="shared" si="0"/>
        <v>Kiran Sai Gubbala</v>
      </c>
      <c r="C15" s="22" t="str">
        <f t="shared" si="1"/>
        <v>B</v>
      </c>
      <c r="D15" s="22">
        <f t="shared" si="40"/>
        <v>9</v>
      </c>
      <c r="E15" s="39">
        <f t="shared" si="2"/>
        <v>36762</v>
      </c>
      <c r="F15" s="39" t="str">
        <f t="shared" si="3"/>
        <v>BC</v>
      </c>
      <c r="G15" s="9">
        <f t="shared" si="4"/>
        <v>1138</v>
      </c>
      <c r="H15" s="39">
        <f t="shared" si="5"/>
        <v>41438</v>
      </c>
      <c r="I15" s="16">
        <f t="shared" si="6"/>
        <v>57</v>
      </c>
      <c r="J15" s="16">
        <f t="shared" si="7"/>
        <v>0</v>
      </c>
      <c r="K15" s="16">
        <f t="shared" si="29"/>
        <v>57</v>
      </c>
      <c r="L15" s="16" t="str">
        <f t="shared" si="8"/>
        <v>B+</v>
      </c>
      <c r="M15" s="16">
        <f t="shared" si="9"/>
        <v>40</v>
      </c>
      <c r="N15" s="16">
        <f t="shared" si="10"/>
        <v>0</v>
      </c>
      <c r="O15" s="16">
        <f t="shared" si="30"/>
        <v>40</v>
      </c>
      <c r="P15" s="16" t="str">
        <f t="shared" si="11"/>
        <v>C</v>
      </c>
      <c r="Q15" s="16">
        <f t="shared" si="12"/>
        <v>60</v>
      </c>
      <c r="R15" s="16">
        <f t="shared" si="13"/>
        <v>0</v>
      </c>
      <c r="S15" s="16">
        <f t="shared" si="31"/>
        <v>60</v>
      </c>
      <c r="T15" s="16" t="str">
        <f t="shared" si="14"/>
        <v>B+</v>
      </c>
      <c r="U15" s="16">
        <f t="shared" si="15"/>
        <v>59</v>
      </c>
      <c r="V15" s="16">
        <f t="shared" si="16"/>
        <v>0</v>
      </c>
      <c r="W15" s="16">
        <f t="shared" si="32"/>
        <v>59</v>
      </c>
      <c r="X15" s="16" t="str">
        <f t="shared" si="17"/>
        <v>B+</v>
      </c>
      <c r="Y15" s="16">
        <f t="shared" si="18"/>
        <v>29</v>
      </c>
      <c r="Z15" s="16">
        <f t="shared" si="19"/>
        <v>0</v>
      </c>
      <c r="AA15" s="16">
        <f t="shared" si="33"/>
        <v>29</v>
      </c>
      <c r="AB15" s="16" t="str">
        <f t="shared" si="20"/>
        <v>C</v>
      </c>
      <c r="AC15" s="16">
        <f t="shared" si="21"/>
        <v>24</v>
      </c>
      <c r="AD15" s="16">
        <f t="shared" si="22"/>
        <v>0</v>
      </c>
      <c r="AE15" s="16">
        <f t="shared" si="34"/>
        <v>24</v>
      </c>
      <c r="AF15" s="16" t="str">
        <f t="shared" si="23"/>
        <v>C</v>
      </c>
      <c r="AG15" s="16">
        <f t="shared" si="24"/>
        <v>64</v>
      </c>
      <c r="AH15" s="16">
        <f t="shared" si="25"/>
        <v>0</v>
      </c>
      <c r="AI15" s="16">
        <f t="shared" si="35"/>
        <v>64</v>
      </c>
      <c r="AJ15" s="16" t="str">
        <f t="shared" si="26"/>
        <v>B+</v>
      </c>
      <c r="AK15" s="16">
        <f t="shared" si="36"/>
        <v>333</v>
      </c>
      <c r="AL15" s="17">
        <f t="shared" si="37"/>
        <v>48</v>
      </c>
      <c r="AM15" s="16" t="str">
        <f t="shared" si="27"/>
        <v>B</v>
      </c>
      <c r="AN15" s="16">
        <f t="shared" si="38"/>
        <v>172</v>
      </c>
      <c r="AO15" s="17">
        <f t="shared" si="28"/>
        <v>76</v>
      </c>
      <c r="AP15" s="17" t="str">
        <f t="shared" si="39"/>
        <v>Passed</v>
      </c>
    </row>
    <row r="16" spans="1:42" ht="15.95" customHeight="1">
      <c r="A16" s="22">
        <v>9</v>
      </c>
      <c r="B16" s="23" t="str">
        <f t="shared" si="0"/>
        <v>Murali Krishna Nagendra Babu Kanapala</v>
      </c>
      <c r="C16" s="22" t="str">
        <f t="shared" si="1"/>
        <v>B</v>
      </c>
      <c r="D16" s="22">
        <f t="shared" si="40"/>
        <v>9</v>
      </c>
      <c r="E16" s="39">
        <f t="shared" si="2"/>
        <v>37108</v>
      </c>
      <c r="F16" s="39" t="str">
        <f t="shared" si="3"/>
        <v>SC</v>
      </c>
      <c r="G16" s="9">
        <f t="shared" si="4"/>
        <v>1032</v>
      </c>
      <c r="H16" s="39">
        <f t="shared" si="5"/>
        <v>40714</v>
      </c>
      <c r="I16" s="16">
        <f t="shared" si="6"/>
        <v>38</v>
      </c>
      <c r="J16" s="16">
        <f t="shared" si="7"/>
        <v>0</v>
      </c>
      <c r="K16" s="16">
        <f t="shared" si="29"/>
        <v>38</v>
      </c>
      <c r="L16" s="16" t="str">
        <f t="shared" si="8"/>
        <v>C</v>
      </c>
      <c r="M16" s="16">
        <f t="shared" si="9"/>
        <v>31</v>
      </c>
      <c r="N16" s="16">
        <f t="shared" si="10"/>
        <v>0</v>
      </c>
      <c r="O16" s="16">
        <f t="shared" si="30"/>
        <v>31</v>
      </c>
      <c r="P16" s="16" t="str">
        <f t="shared" si="11"/>
        <v>C</v>
      </c>
      <c r="Q16" s="16">
        <f t="shared" si="12"/>
        <v>39</v>
      </c>
      <c r="R16" s="16">
        <f t="shared" si="13"/>
        <v>0</v>
      </c>
      <c r="S16" s="16">
        <f t="shared" si="31"/>
        <v>39</v>
      </c>
      <c r="T16" s="16" t="str">
        <f t="shared" si="14"/>
        <v>C</v>
      </c>
      <c r="U16" s="16">
        <f t="shared" si="15"/>
        <v>39</v>
      </c>
      <c r="V16" s="16">
        <f t="shared" si="16"/>
        <v>0</v>
      </c>
      <c r="W16" s="16">
        <f t="shared" si="32"/>
        <v>39</v>
      </c>
      <c r="X16" s="16" t="str">
        <f t="shared" si="17"/>
        <v>C</v>
      </c>
      <c r="Y16" s="16">
        <f t="shared" si="18"/>
        <v>17</v>
      </c>
      <c r="Z16" s="16">
        <f t="shared" si="19"/>
        <v>0</v>
      </c>
      <c r="AA16" s="16">
        <f t="shared" si="33"/>
        <v>17</v>
      </c>
      <c r="AB16" s="16" t="str">
        <f t="shared" si="20"/>
        <v>C</v>
      </c>
      <c r="AC16" s="16">
        <f t="shared" si="21"/>
        <v>21</v>
      </c>
      <c r="AD16" s="16">
        <f t="shared" si="22"/>
        <v>0</v>
      </c>
      <c r="AE16" s="16">
        <f t="shared" si="34"/>
        <v>21</v>
      </c>
      <c r="AF16" s="16" t="str">
        <f t="shared" si="23"/>
        <v>C</v>
      </c>
      <c r="AG16" s="16">
        <f t="shared" si="24"/>
        <v>49</v>
      </c>
      <c r="AH16" s="16">
        <f t="shared" si="25"/>
        <v>0</v>
      </c>
      <c r="AI16" s="16">
        <f t="shared" si="35"/>
        <v>49</v>
      </c>
      <c r="AJ16" s="16" t="str">
        <f t="shared" si="26"/>
        <v>B</v>
      </c>
      <c r="AK16" s="16">
        <f t="shared" si="36"/>
        <v>234</v>
      </c>
      <c r="AL16" s="17">
        <f t="shared" si="37"/>
        <v>33</v>
      </c>
      <c r="AM16" s="16" t="str">
        <f t="shared" si="27"/>
        <v>C</v>
      </c>
      <c r="AN16" s="16">
        <f t="shared" si="38"/>
        <v>194</v>
      </c>
      <c r="AO16" s="17">
        <f t="shared" si="28"/>
        <v>85</v>
      </c>
      <c r="AP16" s="17" t="str">
        <f t="shared" si="39"/>
        <v>Passed</v>
      </c>
    </row>
    <row r="17" spans="1:42" ht="15.95" customHeight="1">
      <c r="A17" s="22">
        <v>10</v>
      </c>
      <c r="B17" s="23" t="str">
        <f t="shared" si="0"/>
        <v>Naga Raju Bommireddy</v>
      </c>
      <c r="C17" s="22" t="str">
        <f t="shared" si="1"/>
        <v>B</v>
      </c>
      <c r="D17" s="22">
        <f t="shared" si="40"/>
        <v>9</v>
      </c>
      <c r="E17" s="39">
        <f t="shared" si="2"/>
        <v>37008</v>
      </c>
      <c r="F17" s="39" t="str">
        <f t="shared" si="3"/>
        <v>OC</v>
      </c>
      <c r="G17" s="9">
        <f t="shared" si="4"/>
        <v>993</v>
      </c>
      <c r="H17" s="39">
        <f t="shared" si="5"/>
        <v>40708</v>
      </c>
      <c r="I17" s="16">
        <f t="shared" si="6"/>
        <v>39</v>
      </c>
      <c r="J17" s="16">
        <f t="shared" si="7"/>
        <v>0</v>
      </c>
      <c r="K17" s="16">
        <f t="shared" si="29"/>
        <v>39</v>
      </c>
      <c r="L17" s="16" t="str">
        <f t="shared" si="8"/>
        <v>C</v>
      </c>
      <c r="M17" s="16">
        <f t="shared" si="9"/>
        <v>29</v>
      </c>
      <c r="N17" s="16">
        <f t="shared" si="10"/>
        <v>0</v>
      </c>
      <c r="O17" s="16">
        <f t="shared" si="30"/>
        <v>29</v>
      </c>
      <c r="P17" s="16" t="str">
        <f t="shared" si="11"/>
        <v>C</v>
      </c>
      <c r="Q17" s="16">
        <f t="shared" si="12"/>
        <v>37</v>
      </c>
      <c r="R17" s="16">
        <f t="shared" si="13"/>
        <v>0</v>
      </c>
      <c r="S17" s="16">
        <f t="shared" si="31"/>
        <v>37</v>
      </c>
      <c r="T17" s="16" t="str">
        <f t="shared" si="14"/>
        <v>C</v>
      </c>
      <c r="U17" s="16">
        <f t="shared" si="15"/>
        <v>41</v>
      </c>
      <c r="V17" s="16">
        <f t="shared" si="16"/>
        <v>0</v>
      </c>
      <c r="W17" s="16">
        <f t="shared" si="32"/>
        <v>41</v>
      </c>
      <c r="X17" s="16" t="str">
        <f t="shared" si="17"/>
        <v>B</v>
      </c>
      <c r="Y17" s="16">
        <f t="shared" si="18"/>
        <v>20</v>
      </c>
      <c r="Z17" s="16">
        <f t="shared" si="19"/>
        <v>0</v>
      </c>
      <c r="AA17" s="16">
        <f t="shared" si="33"/>
        <v>20</v>
      </c>
      <c r="AB17" s="16" t="str">
        <f t="shared" si="20"/>
        <v>C</v>
      </c>
      <c r="AC17" s="16">
        <f t="shared" si="21"/>
        <v>18</v>
      </c>
      <c r="AD17" s="16">
        <f t="shared" si="22"/>
        <v>0</v>
      </c>
      <c r="AE17" s="16">
        <f t="shared" si="34"/>
        <v>18</v>
      </c>
      <c r="AF17" s="16" t="str">
        <f t="shared" si="23"/>
        <v>C</v>
      </c>
      <c r="AG17" s="16">
        <f t="shared" si="24"/>
        <v>39</v>
      </c>
      <c r="AH17" s="16">
        <f t="shared" si="25"/>
        <v>0</v>
      </c>
      <c r="AI17" s="16">
        <f t="shared" si="35"/>
        <v>39</v>
      </c>
      <c r="AJ17" s="16" t="str">
        <f t="shared" si="26"/>
        <v>C</v>
      </c>
      <c r="AK17" s="16">
        <f t="shared" si="36"/>
        <v>223</v>
      </c>
      <c r="AL17" s="17">
        <f t="shared" si="37"/>
        <v>32</v>
      </c>
      <c r="AM17" s="16" t="str">
        <f t="shared" si="27"/>
        <v>C</v>
      </c>
      <c r="AN17" s="16">
        <f t="shared" si="38"/>
        <v>193</v>
      </c>
      <c r="AO17" s="17">
        <f t="shared" si="28"/>
        <v>85</v>
      </c>
      <c r="AP17" s="17" t="str">
        <f t="shared" si="39"/>
        <v>Passed</v>
      </c>
    </row>
    <row r="18" spans="1:42" ht="15.95" customHeight="1">
      <c r="A18" s="22">
        <v>11</v>
      </c>
      <c r="B18" s="23" t="str">
        <f t="shared" si="0"/>
        <v>Naga Satya Vara Prasad Pedapatnapu</v>
      </c>
      <c r="C18" s="22" t="str">
        <f t="shared" si="1"/>
        <v>B</v>
      </c>
      <c r="D18" s="22">
        <f t="shared" si="40"/>
        <v>9</v>
      </c>
      <c r="E18" s="39">
        <f t="shared" si="2"/>
        <v>36996</v>
      </c>
      <c r="F18" s="39" t="str">
        <f t="shared" si="3"/>
        <v>BC</v>
      </c>
      <c r="G18" s="9">
        <f t="shared" si="4"/>
        <v>994</v>
      </c>
      <c r="H18" s="39">
        <f t="shared" si="5"/>
        <v>40709</v>
      </c>
      <c r="I18" s="16">
        <f t="shared" si="6"/>
        <v>51</v>
      </c>
      <c r="J18" s="16">
        <f t="shared" si="7"/>
        <v>0</v>
      </c>
      <c r="K18" s="16">
        <f t="shared" si="29"/>
        <v>51</v>
      </c>
      <c r="L18" s="16" t="str">
        <f t="shared" si="8"/>
        <v>B+</v>
      </c>
      <c r="M18" s="16">
        <f t="shared" si="9"/>
        <v>45</v>
      </c>
      <c r="N18" s="16">
        <f t="shared" si="10"/>
        <v>0</v>
      </c>
      <c r="O18" s="16">
        <f t="shared" si="30"/>
        <v>45</v>
      </c>
      <c r="P18" s="16" t="str">
        <f t="shared" si="11"/>
        <v>B</v>
      </c>
      <c r="Q18" s="16">
        <f t="shared" si="12"/>
        <v>55</v>
      </c>
      <c r="R18" s="16">
        <f t="shared" si="13"/>
        <v>0</v>
      </c>
      <c r="S18" s="16">
        <f t="shared" si="31"/>
        <v>55</v>
      </c>
      <c r="T18" s="16" t="str">
        <f t="shared" si="14"/>
        <v>B+</v>
      </c>
      <c r="U18" s="16">
        <f t="shared" si="15"/>
        <v>65</v>
      </c>
      <c r="V18" s="16">
        <f t="shared" si="16"/>
        <v>0</v>
      </c>
      <c r="W18" s="16">
        <f t="shared" si="32"/>
        <v>65</v>
      </c>
      <c r="X18" s="16" t="str">
        <f t="shared" si="17"/>
        <v>B+</v>
      </c>
      <c r="Y18" s="16">
        <f t="shared" si="18"/>
        <v>28</v>
      </c>
      <c r="Z18" s="16">
        <f t="shared" si="19"/>
        <v>0</v>
      </c>
      <c r="AA18" s="16">
        <f t="shared" si="33"/>
        <v>28</v>
      </c>
      <c r="AB18" s="16" t="str">
        <f t="shared" si="20"/>
        <v>C</v>
      </c>
      <c r="AC18" s="16">
        <f t="shared" si="21"/>
        <v>24</v>
      </c>
      <c r="AD18" s="16">
        <f t="shared" si="22"/>
        <v>0</v>
      </c>
      <c r="AE18" s="16">
        <f t="shared" si="34"/>
        <v>24</v>
      </c>
      <c r="AF18" s="16" t="str">
        <f t="shared" si="23"/>
        <v>C</v>
      </c>
      <c r="AG18" s="16">
        <f t="shared" si="24"/>
        <v>62</v>
      </c>
      <c r="AH18" s="16">
        <f t="shared" si="25"/>
        <v>0</v>
      </c>
      <c r="AI18" s="16">
        <f t="shared" si="35"/>
        <v>62</v>
      </c>
      <c r="AJ18" s="16" t="str">
        <f t="shared" si="26"/>
        <v>B+</v>
      </c>
      <c r="AK18" s="16">
        <f t="shared" si="36"/>
        <v>330</v>
      </c>
      <c r="AL18" s="17">
        <f t="shared" si="37"/>
        <v>47</v>
      </c>
      <c r="AM18" s="16" t="str">
        <f t="shared" si="27"/>
        <v>B</v>
      </c>
      <c r="AN18" s="16">
        <f t="shared" si="38"/>
        <v>164</v>
      </c>
      <c r="AO18" s="17">
        <f t="shared" si="28"/>
        <v>72</v>
      </c>
      <c r="AP18" s="17" t="str">
        <f t="shared" si="39"/>
        <v>Passed</v>
      </c>
    </row>
    <row r="19" spans="1:42" ht="15.95" customHeight="1">
      <c r="A19" s="22">
        <v>12</v>
      </c>
      <c r="B19" s="23" t="str">
        <f t="shared" si="0"/>
        <v>Nithin Rampa</v>
      </c>
      <c r="C19" s="22" t="str">
        <f t="shared" si="1"/>
        <v>B</v>
      </c>
      <c r="D19" s="22">
        <f t="shared" si="40"/>
        <v>9</v>
      </c>
      <c r="E19" s="39">
        <f t="shared" si="2"/>
        <v>36454</v>
      </c>
      <c r="F19" s="39" t="str">
        <f t="shared" si="3"/>
        <v>SC</v>
      </c>
      <c r="G19" s="9">
        <f t="shared" si="4"/>
        <v>1050</v>
      </c>
      <c r="H19" s="39">
        <f t="shared" si="5"/>
        <v>40722</v>
      </c>
      <c r="I19" s="16">
        <f t="shared" si="6"/>
        <v>58</v>
      </c>
      <c r="J19" s="16">
        <f t="shared" si="7"/>
        <v>0</v>
      </c>
      <c r="K19" s="16">
        <f t="shared" si="29"/>
        <v>58</v>
      </c>
      <c r="L19" s="16" t="str">
        <f t="shared" si="8"/>
        <v>B+</v>
      </c>
      <c r="M19" s="16">
        <f t="shared" si="9"/>
        <v>43</v>
      </c>
      <c r="N19" s="16">
        <f t="shared" si="10"/>
        <v>0</v>
      </c>
      <c r="O19" s="16">
        <f t="shared" si="30"/>
        <v>43</v>
      </c>
      <c r="P19" s="16" t="str">
        <f t="shared" si="11"/>
        <v>B</v>
      </c>
      <c r="Q19" s="16">
        <f t="shared" si="12"/>
        <v>52</v>
      </c>
      <c r="R19" s="16">
        <f t="shared" si="13"/>
        <v>0</v>
      </c>
      <c r="S19" s="16">
        <f t="shared" si="31"/>
        <v>52</v>
      </c>
      <c r="T19" s="16" t="str">
        <f t="shared" si="14"/>
        <v>B+</v>
      </c>
      <c r="U19" s="16">
        <f t="shared" si="15"/>
        <v>58</v>
      </c>
      <c r="V19" s="16">
        <f t="shared" si="16"/>
        <v>0</v>
      </c>
      <c r="W19" s="16">
        <f t="shared" si="32"/>
        <v>58</v>
      </c>
      <c r="X19" s="16" t="str">
        <f t="shared" si="17"/>
        <v>B+</v>
      </c>
      <c r="Y19" s="16">
        <f t="shared" si="18"/>
        <v>24</v>
      </c>
      <c r="Z19" s="16">
        <f t="shared" si="19"/>
        <v>0</v>
      </c>
      <c r="AA19" s="16">
        <f t="shared" si="33"/>
        <v>24</v>
      </c>
      <c r="AB19" s="16" t="str">
        <f t="shared" si="20"/>
        <v>C</v>
      </c>
      <c r="AC19" s="16">
        <f t="shared" si="21"/>
        <v>25</v>
      </c>
      <c r="AD19" s="16">
        <f t="shared" si="22"/>
        <v>0</v>
      </c>
      <c r="AE19" s="16">
        <f t="shared" si="34"/>
        <v>25</v>
      </c>
      <c r="AF19" s="16" t="str">
        <f t="shared" si="23"/>
        <v>C</v>
      </c>
      <c r="AG19" s="16">
        <f t="shared" si="24"/>
        <v>54</v>
      </c>
      <c r="AH19" s="16">
        <f t="shared" si="25"/>
        <v>0</v>
      </c>
      <c r="AI19" s="16">
        <f t="shared" si="35"/>
        <v>54</v>
      </c>
      <c r="AJ19" s="16" t="str">
        <f t="shared" si="26"/>
        <v>B+</v>
      </c>
      <c r="AK19" s="16">
        <f t="shared" si="36"/>
        <v>314</v>
      </c>
      <c r="AL19" s="17">
        <f t="shared" si="37"/>
        <v>45</v>
      </c>
      <c r="AM19" s="16" t="str">
        <f t="shared" si="27"/>
        <v>B</v>
      </c>
      <c r="AN19" s="16">
        <f t="shared" si="38"/>
        <v>188</v>
      </c>
      <c r="AO19" s="17">
        <f t="shared" si="28"/>
        <v>83</v>
      </c>
      <c r="AP19" s="17" t="str">
        <f t="shared" si="39"/>
        <v>Passed</v>
      </c>
    </row>
    <row r="20" spans="1:42" ht="15.95" customHeight="1">
      <c r="A20" s="22">
        <v>13</v>
      </c>
      <c r="B20" s="23" t="str">
        <f t="shared" si="0"/>
        <v>Pavan Kumar Kokati</v>
      </c>
      <c r="C20" s="22" t="str">
        <f t="shared" si="1"/>
        <v>B</v>
      </c>
      <c r="D20" s="22">
        <f t="shared" si="40"/>
        <v>9</v>
      </c>
      <c r="E20" s="39">
        <f t="shared" si="2"/>
        <v>36922</v>
      </c>
      <c r="F20" s="39" t="str">
        <f t="shared" si="3"/>
        <v>SC</v>
      </c>
      <c r="G20" s="9">
        <f t="shared" si="4"/>
        <v>1019</v>
      </c>
      <c r="H20" s="39">
        <f t="shared" si="5"/>
        <v>40711</v>
      </c>
      <c r="I20" s="16">
        <f t="shared" si="6"/>
        <v>37</v>
      </c>
      <c r="J20" s="16">
        <f t="shared" si="7"/>
        <v>0</v>
      </c>
      <c r="K20" s="16">
        <f t="shared" si="29"/>
        <v>37</v>
      </c>
      <c r="L20" s="16" t="str">
        <f t="shared" si="8"/>
        <v>C</v>
      </c>
      <c r="M20" s="16">
        <f t="shared" si="9"/>
        <v>26</v>
      </c>
      <c r="N20" s="16">
        <f t="shared" si="10"/>
        <v>0</v>
      </c>
      <c r="O20" s="16">
        <f t="shared" si="30"/>
        <v>26</v>
      </c>
      <c r="P20" s="16" t="str">
        <f t="shared" si="11"/>
        <v>C</v>
      </c>
      <c r="Q20" s="16">
        <f t="shared" si="12"/>
        <v>30</v>
      </c>
      <c r="R20" s="16">
        <f t="shared" si="13"/>
        <v>0</v>
      </c>
      <c r="S20" s="16">
        <f t="shared" si="31"/>
        <v>30</v>
      </c>
      <c r="T20" s="16" t="str">
        <f t="shared" si="14"/>
        <v>C</v>
      </c>
      <c r="U20" s="16">
        <f t="shared" si="15"/>
        <v>32</v>
      </c>
      <c r="V20" s="16">
        <f t="shared" si="16"/>
        <v>0</v>
      </c>
      <c r="W20" s="16">
        <f t="shared" si="32"/>
        <v>32</v>
      </c>
      <c r="X20" s="16" t="str">
        <f t="shared" si="17"/>
        <v>C</v>
      </c>
      <c r="Y20" s="16">
        <f t="shared" si="18"/>
        <v>8</v>
      </c>
      <c r="Z20" s="16">
        <f t="shared" si="19"/>
        <v>0</v>
      </c>
      <c r="AA20" s="16">
        <f t="shared" si="33"/>
        <v>8</v>
      </c>
      <c r="AB20" s="16" t="str">
        <f t="shared" si="20"/>
        <v>C</v>
      </c>
      <c r="AC20" s="16">
        <f t="shared" si="21"/>
        <v>14</v>
      </c>
      <c r="AD20" s="16">
        <f t="shared" si="22"/>
        <v>0</v>
      </c>
      <c r="AE20" s="16">
        <f t="shared" si="34"/>
        <v>14</v>
      </c>
      <c r="AF20" s="16" t="str">
        <f t="shared" si="23"/>
        <v>C</v>
      </c>
      <c r="AG20" s="16">
        <f t="shared" si="24"/>
        <v>36</v>
      </c>
      <c r="AH20" s="16">
        <f t="shared" si="25"/>
        <v>0</v>
      </c>
      <c r="AI20" s="16">
        <f t="shared" si="35"/>
        <v>36</v>
      </c>
      <c r="AJ20" s="16" t="str">
        <f t="shared" si="26"/>
        <v>C</v>
      </c>
      <c r="AK20" s="16">
        <f t="shared" si="36"/>
        <v>183</v>
      </c>
      <c r="AL20" s="17">
        <f t="shared" si="37"/>
        <v>26</v>
      </c>
      <c r="AM20" s="16" t="str">
        <f t="shared" si="27"/>
        <v>C</v>
      </c>
      <c r="AN20" s="16">
        <f t="shared" si="38"/>
        <v>203</v>
      </c>
      <c r="AO20" s="17">
        <f t="shared" si="28"/>
        <v>89</v>
      </c>
      <c r="AP20" s="17" t="str">
        <f t="shared" si="39"/>
        <v>Passed</v>
      </c>
    </row>
    <row r="21" spans="1:42" ht="15.95" customHeight="1">
      <c r="A21" s="22">
        <v>14</v>
      </c>
      <c r="B21" s="23" t="str">
        <f t="shared" si="0"/>
        <v>Prakash Nakka</v>
      </c>
      <c r="C21" s="22" t="str">
        <f t="shared" si="1"/>
        <v>B</v>
      </c>
      <c r="D21" s="22">
        <f t="shared" si="40"/>
        <v>9</v>
      </c>
      <c r="E21" s="39">
        <f t="shared" si="2"/>
        <v>36923</v>
      </c>
      <c r="F21" s="39" t="str">
        <f t="shared" si="3"/>
        <v>SC</v>
      </c>
      <c r="G21" s="9">
        <f t="shared" si="4"/>
        <v>1029</v>
      </c>
      <c r="H21" s="39">
        <f t="shared" si="5"/>
        <v>40714</v>
      </c>
      <c r="I21" s="16">
        <f t="shared" si="6"/>
        <v>50</v>
      </c>
      <c r="J21" s="16">
        <f t="shared" si="7"/>
        <v>0</v>
      </c>
      <c r="K21" s="16">
        <f t="shared" si="29"/>
        <v>50</v>
      </c>
      <c r="L21" s="16" t="str">
        <f t="shared" si="8"/>
        <v>B</v>
      </c>
      <c r="M21" s="16">
        <f t="shared" si="9"/>
        <v>32</v>
      </c>
      <c r="N21" s="16">
        <f t="shared" si="10"/>
        <v>0</v>
      </c>
      <c r="O21" s="16">
        <f t="shared" si="30"/>
        <v>32</v>
      </c>
      <c r="P21" s="16" t="str">
        <f t="shared" si="11"/>
        <v>C</v>
      </c>
      <c r="Q21" s="16">
        <f t="shared" si="12"/>
        <v>45</v>
      </c>
      <c r="R21" s="16">
        <f t="shared" si="13"/>
        <v>0</v>
      </c>
      <c r="S21" s="16">
        <f t="shared" si="31"/>
        <v>45</v>
      </c>
      <c r="T21" s="16" t="str">
        <f t="shared" si="14"/>
        <v>B</v>
      </c>
      <c r="U21" s="16">
        <f t="shared" si="15"/>
        <v>51</v>
      </c>
      <c r="V21" s="16">
        <f t="shared" si="16"/>
        <v>0</v>
      </c>
      <c r="W21" s="16">
        <f t="shared" si="32"/>
        <v>51</v>
      </c>
      <c r="X21" s="16" t="str">
        <f t="shared" si="17"/>
        <v>B+</v>
      </c>
      <c r="Y21" s="16">
        <f t="shared" si="18"/>
        <v>22</v>
      </c>
      <c r="Z21" s="16">
        <f t="shared" si="19"/>
        <v>0</v>
      </c>
      <c r="AA21" s="16">
        <f t="shared" si="33"/>
        <v>22</v>
      </c>
      <c r="AB21" s="16" t="str">
        <f t="shared" si="20"/>
        <v>C</v>
      </c>
      <c r="AC21" s="16">
        <f t="shared" si="21"/>
        <v>23</v>
      </c>
      <c r="AD21" s="16">
        <f t="shared" si="22"/>
        <v>0</v>
      </c>
      <c r="AE21" s="16">
        <f t="shared" si="34"/>
        <v>23</v>
      </c>
      <c r="AF21" s="16" t="str">
        <f t="shared" si="23"/>
        <v>C</v>
      </c>
      <c r="AG21" s="16">
        <f t="shared" si="24"/>
        <v>44</v>
      </c>
      <c r="AH21" s="16">
        <f t="shared" si="25"/>
        <v>0</v>
      </c>
      <c r="AI21" s="16">
        <f t="shared" si="35"/>
        <v>44</v>
      </c>
      <c r="AJ21" s="16" t="str">
        <f t="shared" si="26"/>
        <v>B</v>
      </c>
      <c r="AK21" s="16">
        <f t="shared" si="36"/>
        <v>267</v>
      </c>
      <c r="AL21" s="17">
        <f t="shared" si="37"/>
        <v>38</v>
      </c>
      <c r="AM21" s="16" t="str">
        <f t="shared" si="27"/>
        <v>C</v>
      </c>
      <c r="AN21" s="16">
        <f t="shared" si="38"/>
        <v>172</v>
      </c>
      <c r="AO21" s="17">
        <f t="shared" si="28"/>
        <v>76</v>
      </c>
      <c r="AP21" s="17" t="str">
        <f t="shared" si="39"/>
        <v>Passed</v>
      </c>
    </row>
    <row r="22" spans="1:42" ht="15.95" customHeight="1">
      <c r="A22" s="22">
        <v>15</v>
      </c>
      <c r="B22" s="23" t="str">
        <f t="shared" si="0"/>
        <v>Purushottam Pulidindi</v>
      </c>
      <c r="C22" s="22" t="str">
        <f t="shared" si="1"/>
        <v>B</v>
      </c>
      <c r="D22" s="22">
        <f t="shared" si="40"/>
        <v>9</v>
      </c>
      <c r="E22" s="39">
        <f t="shared" si="2"/>
        <v>36893</v>
      </c>
      <c r="F22" s="39" t="str">
        <f t="shared" si="3"/>
        <v>SC</v>
      </c>
      <c r="G22" s="9">
        <f t="shared" si="4"/>
        <v>1028</v>
      </c>
      <c r="H22" s="39">
        <f t="shared" si="5"/>
        <v>40714</v>
      </c>
      <c r="I22" s="16">
        <f t="shared" si="6"/>
        <v>62</v>
      </c>
      <c r="J22" s="16">
        <f t="shared" si="7"/>
        <v>0</v>
      </c>
      <c r="K22" s="16">
        <f t="shared" si="29"/>
        <v>62</v>
      </c>
      <c r="L22" s="16" t="str">
        <f t="shared" si="8"/>
        <v>B+</v>
      </c>
      <c r="M22" s="16">
        <f t="shared" si="9"/>
        <v>47</v>
      </c>
      <c r="N22" s="16">
        <f t="shared" si="10"/>
        <v>0</v>
      </c>
      <c r="O22" s="16">
        <f t="shared" si="30"/>
        <v>47</v>
      </c>
      <c r="P22" s="16" t="str">
        <f t="shared" si="11"/>
        <v>B</v>
      </c>
      <c r="Q22" s="16">
        <f t="shared" si="12"/>
        <v>57</v>
      </c>
      <c r="R22" s="16">
        <f t="shared" si="13"/>
        <v>0</v>
      </c>
      <c r="S22" s="16">
        <f t="shared" si="31"/>
        <v>57</v>
      </c>
      <c r="T22" s="16" t="str">
        <f t="shared" si="14"/>
        <v>B+</v>
      </c>
      <c r="U22" s="16">
        <f t="shared" si="15"/>
        <v>47</v>
      </c>
      <c r="V22" s="16">
        <f t="shared" si="16"/>
        <v>0</v>
      </c>
      <c r="W22" s="16">
        <f t="shared" si="32"/>
        <v>47</v>
      </c>
      <c r="X22" s="16" t="str">
        <f t="shared" si="17"/>
        <v>B</v>
      </c>
      <c r="Y22" s="16">
        <f t="shared" si="18"/>
        <v>22</v>
      </c>
      <c r="Z22" s="16">
        <f t="shared" si="19"/>
        <v>0</v>
      </c>
      <c r="AA22" s="16">
        <f t="shared" si="33"/>
        <v>22</v>
      </c>
      <c r="AB22" s="16" t="str">
        <f t="shared" si="20"/>
        <v>C</v>
      </c>
      <c r="AC22" s="16">
        <f t="shared" si="21"/>
        <v>24</v>
      </c>
      <c r="AD22" s="16">
        <f t="shared" si="22"/>
        <v>0</v>
      </c>
      <c r="AE22" s="16">
        <f t="shared" si="34"/>
        <v>24</v>
      </c>
      <c r="AF22" s="16" t="str">
        <f t="shared" si="23"/>
        <v>C</v>
      </c>
      <c r="AG22" s="16">
        <f t="shared" si="24"/>
        <v>57</v>
      </c>
      <c r="AH22" s="16">
        <f t="shared" si="25"/>
        <v>0</v>
      </c>
      <c r="AI22" s="16">
        <f t="shared" si="35"/>
        <v>57</v>
      </c>
      <c r="AJ22" s="16" t="str">
        <f t="shared" si="26"/>
        <v>B+</v>
      </c>
      <c r="AK22" s="16">
        <f t="shared" si="36"/>
        <v>316</v>
      </c>
      <c r="AL22" s="17">
        <f t="shared" si="37"/>
        <v>45</v>
      </c>
      <c r="AM22" s="16" t="str">
        <f t="shared" si="27"/>
        <v>B</v>
      </c>
      <c r="AN22" s="16">
        <f t="shared" si="38"/>
        <v>164</v>
      </c>
      <c r="AO22" s="17">
        <f t="shared" si="28"/>
        <v>72</v>
      </c>
      <c r="AP22" s="17" t="str">
        <f t="shared" si="39"/>
        <v>Passed</v>
      </c>
    </row>
    <row r="23" spans="1:42" ht="15.95" customHeight="1">
      <c r="A23" s="22">
        <v>16</v>
      </c>
      <c r="B23" s="23" t="str">
        <f t="shared" si="0"/>
        <v>Raghu Raja Sekhar Kathula</v>
      </c>
      <c r="C23" s="22" t="str">
        <f t="shared" si="1"/>
        <v>B</v>
      </c>
      <c r="D23" s="22">
        <f t="shared" si="40"/>
        <v>9</v>
      </c>
      <c r="E23" s="39">
        <f t="shared" si="2"/>
        <v>36896</v>
      </c>
      <c r="F23" s="39" t="str">
        <f t="shared" si="3"/>
        <v>SC</v>
      </c>
      <c r="G23" s="9">
        <f t="shared" si="4"/>
        <v>1208</v>
      </c>
      <c r="H23" s="39">
        <f t="shared" si="5"/>
        <v>41820</v>
      </c>
      <c r="I23" s="16">
        <f t="shared" si="6"/>
        <v>49</v>
      </c>
      <c r="J23" s="16">
        <f t="shared" si="7"/>
        <v>0</v>
      </c>
      <c r="K23" s="16">
        <f t="shared" si="29"/>
        <v>49</v>
      </c>
      <c r="L23" s="16" t="str">
        <f t="shared" si="8"/>
        <v>B</v>
      </c>
      <c r="M23" s="16">
        <f t="shared" si="9"/>
        <v>36</v>
      </c>
      <c r="N23" s="16">
        <f t="shared" si="10"/>
        <v>0</v>
      </c>
      <c r="O23" s="16">
        <f t="shared" si="30"/>
        <v>36</v>
      </c>
      <c r="P23" s="16" t="str">
        <f t="shared" si="11"/>
        <v>C</v>
      </c>
      <c r="Q23" s="16">
        <f t="shared" si="12"/>
        <v>42</v>
      </c>
      <c r="R23" s="16">
        <f t="shared" si="13"/>
        <v>0</v>
      </c>
      <c r="S23" s="16">
        <f t="shared" si="31"/>
        <v>42</v>
      </c>
      <c r="T23" s="16" t="str">
        <f t="shared" si="14"/>
        <v>B</v>
      </c>
      <c r="U23" s="16">
        <f t="shared" si="15"/>
        <v>55</v>
      </c>
      <c r="V23" s="16">
        <f t="shared" si="16"/>
        <v>0</v>
      </c>
      <c r="W23" s="16">
        <f t="shared" si="32"/>
        <v>55</v>
      </c>
      <c r="X23" s="16" t="str">
        <f t="shared" si="17"/>
        <v>B+</v>
      </c>
      <c r="Y23" s="16">
        <f t="shared" si="18"/>
        <v>22</v>
      </c>
      <c r="Z23" s="16">
        <f t="shared" si="19"/>
        <v>0</v>
      </c>
      <c r="AA23" s="16">
        <f t="shared" si="33"/>
        <v>22</v>
      </c>
      <c r="AB23" s="16" t="str">
        <f t="shared" si="20"/>
        <v>C</v>
      </c>
      <c r="AC23" s="16">
        <f t="shared" si="21"/>
        <v>24</v>
      </c>
      <c r="AD23" s="16">
        <f t="shared" si="22"/>
        <v>0</v>
      </c>
      <c r="AE23" s="16">
        <f t="shared" si="34"/>
        <v>24</v>
      </c>
      <c r="AF23" s="16" t="str">
        <f t="shared" si="23"/>
        <v>C</v>
      </c>
      <c r="AG23" s="16">
        <f t="shared" si="24"/>
        <v>49</v>
      </c>
      <c r="AH23" s="16">
        <f t="shared" si="25"/>
        <v>0</v>
      </c>
      <c r="AI23" s="16">
        <f t="shared" si="35"/>
        <v>49</v>
      </c>
      <c r="AJ23" s="16" t="str">
        <f t="shared" si="26"/>
        <v>B</v>
      </c>
      <c r="AK23" s="16">
        <f t="shared" si="36"/>
        <v>277</v>
      </c>
      <c r="AL23" s="17">
        <f t="shared" si="37"/>
        <v>40</v>
      </c>
      <c r="AM23" s="16" t="str">
        <f t="shared" si="27"/>
        <v>C</v>
      </c>
      <c r="AN23" s="16">
        <f t="shared" si="38"/>
        <v>216</v>
      </c>
      <c r="AO23" s="17">
        <f t="shared" si="28"/>
        <v>95</v>
      </c>
      <c r="AP23" s="17" t="str">
        <f t="shared" si="39"/>
        <v>Passed</v>
      </c>
    </row>
    <row r="24" spans="1:42" ht="15.95" customHeight="1">
      <c r="A24" s="22">
        <v>17</v>
      </c>
      <c r="B24" s="23" t="str">
        <f t="shared" si="0"/>
        <v>Raja Raveendra Beera</v>
      </c>
      <c r="C24" s="22" t="str">
        <f t="shared" si="1"/>
        <v>B</v>
      </c>
      <c r="D24" s="22">
        <f t="shared" si="40"/>
        <v>9</v>
      </c>
      <c r="E24" s="39">
        <f t="shared" si="2"/>
        <v>36960</v>
      </c>
      <c r="F24" s="39" t="str">
        <f t="shared" si="3"/>
        <v>SC</v>
      </c>
      <c r="G24" s="9">
        <f t="shared" si="4"/>
        <v>1038</v>
      </c>
      <c r="H24" s="39">
        <f t="shared" si="5"/>
        <v>40716</v>
      </c>
      <c r="I24" s="16">
        <f t="shared" si="6"/>
        <v>45</v>
      </c>
      <c r="J24" s="16">
        <f t="shared" si="7"/>
        <v>0</v>
      </c>
      <c r="K24" s="16">
        <f t="shared" si="29"/>
        <v>45</v>
      </c>
      <c r="L24" s="16" t="str">
        <f t="shared" si="8"/>
        <v>B</v>
      </c>
      <c r="M24" s="16">
        <f t="shared" si="9"/>
        <v>30</v>
      </c>
      <c r="N24" s="16">
        <f t="shared" si="10"/>
        <v>0</v>
      </c>
      <c r="O24" s="16">
        <f t="shared" si="30"/>
        <v>30</v>
      </c>
      <c r="P24" s="16" t="str">
        <f t="shared" si="11"/>
        <v>C</v>
      </c>
      <c r="Q24" s="16">
        <f t="shared" si="12"/>
        <v>38</v>
      </c>
      <c r="R24" s="16">
        <f t="shared" si="13"/>
        <v>0</v>
      </c>
      <c r="S24" s="16">
        <f t="shared" si="31"/>
        <v>38</v>
      </c>
      <c r="T24" s="16" t="str">
        <f t="shared" si="14"/>
        <v>C</v>
      </c>
      <c r="U24" s="16">
        <f t="shared" si="15"/>
        <v>34</v>
      </c>
      <c r="V24" s="16">
        <f t="shared" si="16"/>
        <v>0</v>
      </c>
      <c r="W24" s="16">
        <f t="shared" si="32"/>
        <v>34</v>
      </c>
      <c r="X24" s="16" t="str">
        <f t="shared" si="17"/>
        <v>C</v>
      </c>
      <c r="Y24" s="16">
        <f t="shared" si="18"/>
        <v>7</v>
      </c>
      <c r="Z24" s="16">
        <f t="shared" si="19"/>
        <v>0</v>
      </c>
      <c r="AA24" s="16">
        <f t="shared" si="33"/>
        <v>7</v>
      </c>
      <c r="AB24" s="16" t="str">
        <f t="shared" si="20"/>
        <v>C</v>
      </c>
      <c r="AC24" s="16">
        <f t="shared" si="21"/>
        <v>20</v>
      </c>
      <c r="AD24" s="16">
        <f t="shared" si="22"/>
        <v>0</v>
      </c>
      <c r="AE24" s="16">
        <f t="shared" si="34"/>
        <v>20</v>
      </c>
      <c r="AF24" s="16" t="str">
        <f t="shared" si="23"/>
        <v>C</v>
      </c>
      <c r="AG24" s="16">
        <f t="shared" si="24"/>
        <v>32</v>
      </c>
      <c r="AH24" s="16">
        <f t="shared" si="25"/>
        <v>0</v>
      </c>
      <c r="AI24" s="16">
        <f t="shared" si="35"/>
        <v>32</v>
      </c>
      <c r="AJ24" s="16" t="str">
        <f t="shared" si="26"/>
        <v>C</v>
      </c>
      <c r="AK24" s="16">
        <f t="shared" si="36"/>
        <v>206</v>
      </c>
      <c r="AL24" s="17">
        <f t="shared" si="37"/>
        <v>29</v>
      </c>
      <c r="AM24" s="16" t="str">
        <f t="shared" si="27"/>
        <v>C</v>
      </c>
      <c r="AN24" s="16">
        <f t="shared" si="38"/>
        <v>190</v>
      </c>
      <c r="AO24" s="17">
        <f t="shared" si="28"/>
        <v>84</v>
      </c>
      <c r="AP24" s="17" t="str">
        <f t="shared" si="39"/>
        <v>Passed</v>
      </c>
    </row>
    <row r="25" spans="1:42" ht="15.95" customHeight="1">
      <c r="A25" s="22">
        <v>18</v>
      </c>
      <c r="B25" s="23" t="str">
        <f t="shared" si="0"/>
        <v>Rajesh Vakapalli</v>
      </c>
      <c r="C25" s="22" t="str">
        <f t="shared" si="1"/>
        <v>B</v>
      </c>
      <c r="D25" s="22">
        <f t="shared" si="40"/>
        <v>9</v>
      </c>
      <c r="E25" s="39">
        <f t="shared" si="2"/>
        <v>37113</v>
      </c>
      <c r="F25" s="39" t="str">
        <f t="shared" si="3"/>
        <v>SC</v>
      </c>
      <c r="G25" s="9">
        <f t="shared" si="4"/>
        <v>995</v>
      </c>
      <c r="H25" s="39">
        <f t="shared" si="5"/>
        <v>40709</v>
      </c>
      <c r="I25" s="16">
        <f t="shared" si="6"/>
        <v>57</v>
      </c>
      <c r="J25" s="16">
        <f t="shared" si="7"/>
        <v>0</v>
      </c>
      <c r="K25" s="16">
        <f t="shared" si="29"/>
        <v>57</v>
      </c>
      <c r="L25" s="16" t="str">
        <f t="shared" si="8"/>
        <v>B+</v>
      </c>
      <c r="M25" s="16">
        <f t="shared" si="9"/>
        <v>48</v>
      </c>
      <c r="N25" s="16">
        <f t="shared" si="10"/>
        <v>0</v>
      </c>
      <c r="O25" s="16">
        <f t="shared" si="30"/>
        <v>48</v>
      </c>
      <c r="P25" s="16" t="str">
        <f t="shared" si="11"/>
        <v>B</v>
      </c>
      <c r="Q25" s="16">
        <f t="shared" si="12"/>
        <v>51</v>
      </c>
      <c r="R25" s="16">
        <f t="shared" si="13"/>
        <v>0</v>
      </c>
      <c r="S25" s="16">
        <f t="shared" si="31"/>
        <v>51</v>
      </c>
      <c r="T25" s="16" t="str">
        <f t="shared" si="14"/>
        <v>B+</v>
      </c>
      <c r="U25" s="16">
        <f t="shared" si="15"/>
        <v>48</v>
      </c>
      <c r="V25" s="16">
        <f t="shared" si="16"/>
        <v>0</v>
      </c>
      <c r="W25" s="16">
        <f t="shared" si="32"/>
        <v>48</v>
      </c>
      <c r="X25" s="16" t="str">
        <f t="shared" si="17"/>
        <v>B</v>
      </c>
      <c r="Y25" s="16">
        <f t="shared" si="18"/>
        <v>29</v>
      </c>
      <c r="Z25" s="16">
        <f t="shared" si="19"/>
        <v>0</v>
      </c>
      <c r="AA25" s="16">
        <f t="shared" si="33"/>
        <v>29</v>
      </c>
      <c r="AB25" s="16" t="str">
        <f t="shared" si="20"/>
        <v>C</v>
      </c>
      <c r="AC25" s="16">
        <f t="shared" si="21"/>
        <v>16</v>
      </c>
      <c r="AD25" s="16">
        <f t="shared" si="22"/>
        <v>0</v>
      </c>
      <c r="AE25" s="16">
        <f t="shared" si="34"/>
        <v>16</v>
      </c>
      <c r="AF25" s="16" t="str">
        <f t="shared" si="23"/>
        <v>C</v>
      </c>
      <c r="AG25" s="16">
        <f t="shared" si="24"/>
        <v>50</v>
      </c>
      <c r="AH25" s="16">
        <f t="shared" si="25"/>
        <v>0</v>
      </c>
      <c r="AI25" s="16">
        <f t="shared" si="35"/>
        <v>50</v>
      </c>
      <c r="AJ25" s="16" t="str">
        <f t="shared" si="26"/>
        <v>B</v>
      </c>
      <c r="AK25" s="16">
        <f t="shared" si="36"/>
        <v>299</v>
      </c>
      <c r="AL25" s="17">
        <f t="shared" si="37"/>
        <v>43</v>
      </c>
      <c r="AM25" s="16" t="str">
        <f t="shared" si="27"/>
        <v>B</v>
      </c>
      <c r="AN25" s="16">
        <f t="shared" si="38"/>
        <v>172</v>
      </c>
      <c r="AO25" s="17">
        <f t="shared" si="28"/>
        <v>76</v>
      </c>
      <c r="AP25" s="17" t="str">
        <f t="shared" si="39"/>
        <v>Passed</v>
      </c>
    </row>
    <row r="26" spans="1:42" ht="15.95" customHeight="1">
      <c r="A26" s="22">
        <v>19</v>
      </c>
      <c r="B26" s="23" t="str">
        <f t="shared" si="0"/>
        <v>Satya Naga Durga Prasad Gandham</v>
      </c>
      <c r="C26" s="22" t="str">
        <f t="shared" si="1"/>
        <v>B</v>
      </c>
      <c r="D26" s="22">
        <f t="shared" si="40"/>
        <v>9</v>
      </c>
      <c r="E26" s="39">
        <f t="shared" si="2"/>
        <v>36929</v>
      </c>
      <c r="F26" s="39" t="str">
        <f t="shared" si="3"/>
        <v>OC</v>
      </c>
      <c r="G26" s="9">
        <f t="shared" si="4"/>
        <v>1004</v>
      </c>
      <c r="H26" s="39">
        <f t="shared" si="5"/>
        <v>40710</v>
      </c>
      <c r="I26" s="16">
        <f t="shared" si="6"/>
        <v>22</v>
      </c>
      <c r="J26" s="16">
        <f t="shared" si="7"/>
        <v>0</v>
      </c>
      <c r="K26" s="16">
        <f t="shared" si="29"/>
        <v>22</v>
      </c>
      <c r="L26" s="16" t="str">
        <f t="shared" si="8"/>
        <v>C</v>
      </c>
      <c r="M26" s="16">
        <f t="shared" si="9"/>
        <v>19</v>
      </c>
      <c r="N26" s="16">
        <f t="shared" si="10"/>
        <v>0</v>
      </c>
      <c r="O26" s="16">
        <f t="shared" si="30"/>
        <v>19</v>
      </c>
      <c r="P26" s="16" t="str">
        <f t="shared" si="11"/>
        <v>C</v>
      </c>
      <c r="Q26" s="16">
        <f t="shared" si="12"/>
        <v>27</v>
      </c>
      <c r="R26" s="16">
        <f t="shared" si="13"/>
        <v>0</v>
      </c>
      <c r="S26" s="16">
        <f t="shared" si="31"/>
        <v>27</v>
      </c>
      <c r="T26" s="16" t="str">
        <f t="shared" si="14"/>
        <v>C</v>
      </c>
      <c r="U26" s="16">
        <f t="shared" si="15"/>
        <v>33</v>
      </c>
      <c r="V26" s="16">
        <f t="shared" si="16"/>
        <v>0</v>
      </c>
      <c r="W26" s="16">
        <f t="shared" si="32"/>
        <v>33</v>
      </c>
      <c r="X26" s="16" t="str">
        <f t="shared" si="17"/>
        <v>C</v>
      </c>
      <c r="Y26" s="16">
        <f t="shared" si="18"/>
        <v>3</v>
      </c>
      <c r="Z26" s="16">
        <f t="shared" si="19"/>
        <v>0</v>
      </c>
      <c r="AA26" s="16">
        <f t="shared" si="33"/>
        <v>3</v>
      </c>
      <c r="AB26" s="16" t="str">
        <f t="shared" si="20"/>
        <v>C</v>
      </c>
      <c r="AC26" s="16">
        <f t="shared" si="21"/>
        <v>15</v>
      </c>
      <c r="AD26" s="16">
        <f t="shared" si="22"/>
        <v>0</v>
      </c>
      <c r="AE26" s="16">
        <f t="shared" si="34"/>
        <v>15</v>
      </c>
      <c r="AF26" s="16" t="str">
        <f t="shared" si="23"/>
        <v>C</v>
      </c>
      <c r="AG26" s="16">
        <f t="shared" si="24"/>
        <v>35</v>
      </c>
      <c r="AH26" s="16">
        <f t="shared" si="25"/>
        <v>0</v>
      </c>
      <c r="AI26" s="16">
        <f t="shared" si="35"/>
        <v>35</v>
      </c>
      <c r="AJ26" s="16" t="str">
        <f t="shared" si="26"/>
        <v>C</v>
      </c>
      <c r="AK26" s="16">
        <f t="shared" si="36"/>
        <v>154</v>
      </c>
      <c r="AL26" s="17">
        <f t="shared" si="37"/>
        <v>22</v>
      </c>
      <c r="AM26" s="16" t="str">
        <f t="shared" si="27"/>
        <v>C</v>
      </c>
      <c r="AN26" s="16">
        <f t="shared" si="38"/>
        <v>194</v>
      </c>
      <c r="AO26" s="17">
        <f t="shared" si="28"/>
        <v>85</v>
      </c>
      <c r="AP26" s="17" t="str">
        <f t="shared" si="39"/>
        <v>Passed</v>
      </c>
    </row>
    <row r="27" spans="1:42" ht="15.95" customHeight="1">
      <c r="A27" s="22">
        <v>20</v>
      </c>
      <c r="B27" s="23" t="str">
        <f t="shared" si="0"/>
        <v>Satya Prasad Nelli</v>
      </c>
      <c r="C27" s="22" t="str">
        <f t="shared" si="1"/>
        <v>B</v>
      </c>
      <c r="D27" s="22">
        <f t="shared" si="40"/>
        <v>9</v>
      </c>
      <c r="E27" s="39">
        <f t="shared" si="2"/>
        <v>36864</v>
      </c>
      <c r="F27" s="39" t="str">
        <f t="shared" si="3"/>
        <v>SC</v>
      </c>
      <c r="G27" s="9">
        <f t="shared" si="4"/>
        <v>1002</v>
      </c>
      <c r="H27" s="39">
        <f t="shared" si="5"/>
        <v>40710</v>
      </c>
      <c r="I27" s="16">
        <f t="shared" si="6"/>
        <v>49</v>
      </c>
      <c r="J27" s="16">
        <f t="shared" si="7"/>
        <v>0</v>
      </c>
      <c r="K27" s="16">
        <f t="shared" si="29"/>
        <v>49</v>
      </c>
      <c r="L27" s="16" t="str">
        <f t="shared" si="8"/>
        <v>B</v>
      </c>
      <c r="M27" s="16">
        <f t="shared" si="9"/>
        <v>37</v>
      </c>
      <c r="N27" s="16">
        <f t="shared" si="10"/>
        <v>0</v>
      </c>
      <c r="O27" s="16">
        <f t="shared" si="30"/>
        <v>37</v>
      </c>
      <c r="P27" s="16" t="str">
        <f t="shared" si="11"/>
        <v>C</v>
      </c>
      <c r="Q27" s="16">
        <f t="shared" si="12"/>
        <v>45</v>
      </c>
      <c r="R27" s="16">
        <f t="shared" si="13"/>
        <v>0</v>
      </c>
      <c r="S27" s="16">
        <f t="shared" si="31"/>
        <v>45</v>
      </c>
      <c r="T27" s="16" t="str">
        <f t="shared" si="14"/>
        <v>B</v>
      </c>
      <c r="U27" s="16">
        <f t="shared" si="15"/>
        <v>38</v>
      </c>
      <c r="V27" s="16">
        <f t="shared" si="16"/>
        <v>0</v>
      </c>
      <c r="W27" s="16">
        <f t="shared" si="32"/>
        <v>38</v>
      </c>
      <c r="X27" s="16" t="str">
        <f t="shared" si="17"/>
        <v>C</v>
      </c>
      <c r="Y27" s="16">
        <f t="shared" si="18"/>
        <v>16</v>
      </c>
      <c r="Z27" s="16">
        <f t="shared" si="19"/>
        <v>0</v>
      </c>
      <c r="AA27" s="16">
        <f t="shared" si="33"/>
        <v>16</v>
      </c>
      <c r="AB27" s="16" t="str">
        <f t="shared" si="20"/>
        <v>C</v>
      </c>
      <c r="AC27" s="16">
        <f t="shared" si="21"/>
        <v>24</v>
      </c>
      <c r="AD27" s="16">
        <f t="shared" si="22"/>
        <v>0</v>
      </c>
      <c r="AE27" s="16">
        <f t="shared" si="34"/>
        <v>24</v>
      </c>
      <c r="AF27" s="16" t="str">
        <f t="shared" si="23"/>
        <v>C</v>
      </c>
      <c r="AG27" s="16">
        <f t="shared" si="24"/>
        <v>33</v>
      </c>
      <c r="AH27" s="16">
        <f t="shared" si="25"/>
        <v>0</v>
      </c>
      <c r="AI27" s="16">
        <f t="shared" si="35"/>
        <v>33</v>
      </c>
      <c r="AJ27" s="16" t="str">
        <f t="shared" si="26"/>
        <v>C</v>
      </c>
      <c r="AK27" s="16">
        <f t="shared" si="36"/>
        <v>242</v>
      </c>
      <c r="AL27" s="17">
        <f t="shared" si="37"/>
        <v>35</v>
      </c>
      <c r="AM27" s="16" t="str">
        <f t="shared" si="27"/>
        <v>C</v>
      </c>
      <c r="AN27" s="16">
        <f t="shared" si="38"/>
        <v>193</v>
      </c>
      <c r="AO27" s="17">
        <f t="shared" si="28"/>
        <v>85</v>
      </c>
      <c r="AP27" s="17" t="str">
        <f t="shared" si="39"/>
        <v>Passed</v>
      </c>
    </row>
    <row r="28" spans="1:42" ht="15.95" customHeight="1">
      <c r="A28" s="22">
        <v>21</v>
      </c>
      <c r="B28" s="23" t="str">
        <f t="shared" si="0"/>
        <v>Satya Sai Durga Prasad Guthula</v>
      </c>
      <c r="C28" s="22" t="str">
        <f t="shared" si="1"/>
        <v>B</v>
      </c>
      <c r="D28" s="22">
        <f t="shared" si="40"/>
        <v>9</v>
      </c>
      <c r="E28" s="39">
        <f t="shared" si="2"/>
        <v>36849</v>
      </c>
      <c r="F28" s="39" t="str">
        <f t="shared" si="3"/>
        <v>BC</v>
      </c>
      <c r="G28" s="9">
        <f t="shared" si="4"/>
        <v>1021</v>
      </c>
      <c r="H28" s="39">
        <f t="shared" si="5"/>
        <v>40711</v>
      </c>
      <c r="I28" s="16">
        <f t="shared" si="6"/>
        <v>66</v>
      </c>
      <c r="J28" s="16">
        <f t="shared" si="7"/>
        <v>0</v>
      </c>
      <c r="K28" s="16">
        <f t="shared" si="29"/>
        <v>66</v>
      </c>
      <c r="L28" s="16" t="str">
        <f t="shared" si="8"/>
        <v>B+</v>
      </c>
      <c r="M28" s="16">
        <f t="shared" si="9"/>
        <v>60</v>
      </c>
      <c r="N28" s="16">
        <f t="shared" si="10"/>
        <v>0</v>
      </c>
      <c r="O28" s="16">
        <f t="shared" si="30"/>
        <v>60</v>
      </c>
      <c r="P28" s="16" t="str">
        <f t="shared" si="11"/>
        <v>B+</v>
      </c>
      <c r="Q28" s="16">
        <f t="shared" si="12"/>
        <v>65</v>
      </c>
      <c r="R28" s="16">
        <f t="shared" si="13"/>
        <v>0</v>
      </c>
      <c r="S28" s="16">
        <f t="shared" si="31"/>
        <v>65</v>
      </c>
      <c r="T28" s="16" t="str">
        <f t="shared" si="14"/>
        <v>B+</v>
      </c>
      <c r="U28" s="16">
        <f t="shared" si="15"/>
        <v>68</v>
      </c>
      <c r="V28" s="16">
        <f t="shared" si="16"/>
        <v>0</v>
      </c>
      <c r="W28" s="16">
        <f t="shared" si="32"/>
        <v>68</v>
      </c>
      <c r="X28" s="16" t="str">
        <f t="shared" si="17"/>
        <v>B+</v>
      </c>
      <c r="Y28" s="16">
        <f t="shared" si="18"/>
        <v>33</v>
      </c>
      <c r="Z28" s="16">
        <f t="shared" si="19"/>
        <v>0</v>
      </c>
      <c r="AA28" s="16">
        <f t="shared" si="33"/>
        <v>33</v>
      </c>
      <c r="AB28" s="16" t="str">
        <f t="shared" si="20"/>
        <v>C</v>
      </c>
      <c r="AC28" s="16">
        <f t="shared" si="21"/>
        <v>30</v>
      </c>
      <c r="AD28" s="16">
        <f t="shared" si="22"/>
        <v>0</v>
      </c>
      <c r="AE28" s="16">
        <f t="shared" si="34"/>
        <v>30</v>
      </c>
      <c r="AF28" s="16" t="str">
        <f t="shared" si="23"/>
        <v>C</v>
      </c>
      <c r="AG28" s="16">
        <f t="shared" si="24"/>
        <v>65</v>
      </c>
      <c r="AH28" s="16">
        <f t="shared" si="25"/>
        <v>0</v>
      </c>
      <c r="AI28" s="16">
        <f t="shared" si="35"/>
        <v>65</v>
      </c>
      <c r="AJ28" s="16" t="str">
        <f t="shared" si="26"/>
        <v>B+</v>
      </c>
      <c r="AK28" s="16">
        <f t="shared" si="36"/>
        <v>387</v>
      </c>
      <c r="AL28" s="17">
        <f t="shared" si="37"/>
        <v>55</v>
      </c>
      <c r="AM28" s="16" t="str">
        <f t="shared" si="27"/>
        <v>B+</v>
      </c>
      <c r="AN28" s="16">
        <f t="shared" si="38"/>
        <v>164</v>
      </c>
      <c r="AO28" s="17">
        <f t="shared" si="28"/>
        <v>72</v>
      </c>
      <c r="AP28" s="17" t="str">
        <f t="shared" si="39"/>
        <v>Passed</v>
      </c>
    </row>
    <row r="29" spans="1:42" ht="15.95" customHeight="1">
      <c r="A29" s="22">
        <v>22</v>
      </c>
      <c r="B29" s="23" t="str">
        <f t="shared" si="0"/>
        <v>Siva Kumar Guthula</v>
      </c>
      <c r="C29" s="22" t="str">
        <f t="shared" si="1"/>
        <v>B</v>
      </c>
      <c r="D29" s="22">
        <f t="shared" si="40"/>
        <v>9</v>
      </c>
      <c r="E29" s="39">
        <f t="shared" si="2"/>
        <v>36881</v>
      </c>
      <c r="F29" s="39" t="str">
        <f t="shared" si="3"/>
        <v>BC</v>
      </c>
      <c r="G29" s="9">
        <f t="shared" si="4"/>
        <v>1023</v>
      </c>
      <c r="H29" s="39">
        <f t="shared" si="5"/>
        <v>40711</v>
      </c>
      <c r="I29" s="16">
        <f t="shared" si="6"/>
        <v>62</v>
      </c>
      <c r="J29" s="16">
        <f t="shared" si="7"/>
        <v>0</v>
      </c>
      <c r="K29" s="16">
        <f t="shared" si="29"/>
        <v>62</v>
      </c>
      <c r="L29" s="16" t="str">
        <f t="shared" si="8"/>
        <v>B+</v>
      </c>
      <c r="M29" s="16">
        <f t="shared" si="9"/>
        <v>51</v>
      </c>
      <c r="N29" s="16">
        <f t="shared" si="10"/>
        <v>0</v>
      </c>
      <c r="O29" s="16">
        <f t="shared" si="30"/>
        <v>51</v>
      </c>
      <c r="P29" s="16" t="str">
        <f t="shared" si="11"/>
        <v>B+</v>
      </c>
      <c r="Q29" s="16">
        <f t="shared" si="12"/>
        <v>59</v>
      </c>
      <c r="R29" s="16">
        <f t="shared" si="13"/>
        <v>0</v>
      </c>
      <c r="S29" s="16">
        <f t="shared" si="31"/>
        <v>59</v>
      </c>
      <c r="T29" s="16" t="str">
        <f t="shared" si="14"/>
        <v>B+</v>
      </c>
      <c r="U29" s="16">
        <f t="shared" si="15"/>
        <v>57</v>
      </c>
      <c r="V29" s="16">
        <f t="shared" si="16"/>
        <v>0</v>
      </c>
      <c r="W29" s="16">
        <f t="shared" si="32"/>
        <v>57</v>
      </c>
      <c r="X29" s="16" t="str">
        <f t="shared" si="17"/>
        <v>B+</v>
      </c>
      <c r="Y29" s="16">
        <f t="shared" si="18"/>
        <v>25</v>
      </c>
      <c r="Z29" s="16">
        <f t="shared" si="19"/>
        <v>0</v>
      </c>
      <c r="AA29" s="16">
        <f t="shared" si="33"/>
        <v>25</v>
      </c>
      <c r="AB29" s="16" t="str">
        <f t="shared" si="20"/>
        <v>C</v>
      </c>
      <c r="AC29" s="16">
        <f t="shared" si="21"/>
        <v>28</v>
      </c>
      <c r="AD29" s="16">
        <f t="shared" si="22"/>
        <v>0</v>
      </c>
      <c r="AE29" s="16">
        <f t="shared" si="34"/>
        <v>28</v>
      </c>
      <c r="AF29" s="16" t="str">
        <f t="shared" si="23"/>
        <v>C</v>
      </c>
      <c r="AG29" s="16">
        <f t="shared" si="24"/>
        <v>64</v>
      </c>
      <c r="AH29" s="16">
        <f t="shared" si="25"/>
        <v>0</v>
      </c>
      <c r="AI29" s="16">
        <f t="shared" si="35"/>
        <v>64</v>
      </c>
      <c r="AJ29" s="16" t="str">
        <f t="shared" si="26"/>
        <v>B+</v>
      </c>
      <c r="AK29" s="16">
        <f t="shared" si="36"/>
        <v>346</v>
      </c>
      <c r="AL29" s="17">
        <f t="shared" si="37"/>
        <v>49</v>
      </c>
      <c r="AM29" s="16" t="str">
        <f t="shared" si="27"/>
        <v>B</v>
      </c>
      <c r="AN29" s="16">
        <f t="shared" si="38"/>
        <v>188</v>
      </c>
      <c r="AO29" s="17">
        <f t="shared" si="28"/>
        <v>83</v>
      </c>
      <c r="AP29" s="17" t="str">
        <f t="shared" si="39"/>
        <v>Passed</v>
      </c>
    </row>
    <row r="30" spans="1:42" ht="15.95" customHeight="1">
      <c r="A30" s="22">
        <v>23</v>
      </c>
      <c r="B30" s="23" t="str">
        <f t="shared" si="0"/>
        <v>Srinu Babu Nelli</v>
      </c>
      <c r="C30" s="22" t="str">
        <f t="shared" si="1"/>
        <v>B</v>
      </c>
      <c r="D30" s="22">
        <f t="shared" si="40"/>
        <v>9</v>
      </c>
      <c r="E30" s="39">
        <f t="shared" si="2"/>
        <v>36064</v>
      </c>
      <c r="F30" s="39" t="str">
        <f t="shared" si="3"/>
        <v>SC</v>
      </c>
      <c r="G30" s="9">
        <f t="shared" si="4"/>
        <v>1110</v>
      </c>
      <c r="H30" s="39">
        <f t="shared" si="5"/>
        <v>41086</v>
      </c>
      <c r="I30" s="16">
        <f t="shared" si="6"/>
        <v>63</v>
      </c>
      <c r="J30" s="16">
        <f t="shared" si="7"/>
        <v>0</v>
      </c>
      <c r="K30" s="16">
        <f t="shared" si="29"/>
        <v>63</v>
      </c>
      <c r="L30" s="16" t="str">
        <f t="shared" si="8"/>
        <v>B+</v>
      </c>
      <c r="M30" s="16">
        <f t="shared" si="9"/>
        <v>53</v>
      </c>
      <c r="N30" s="16">
        <f t="shared" si="10"/>
        <v>0</v>
      </c>
      <c r="O30" s="16">
        <f t="shared" si="30"/>
        <v>53</v>
      </c>
      <c r="P30" s="16" t="str">
        <f t="shared" si="11"/>
        <v>B+</v>
      </c>
      <c r="Q30" s="16">
        <f t="shared" si="12"/>
        <v>60</v>
      </c>
      <c r="R30" s="16">
        <f t="shared" si="13"/>
        <v>0</v>
      </c>
      <c r="S30" s="16">
        <f t="shared" si="31"/>
        <v>60</v>
      </c>
      <c r="T30" s="16" t="str">
        <f t="shared" si="14"/>
        <v>B+</v>
      </c>
      <c r="U30" s="16">
        <f t="shared" si="15"/>
        <v>54</v>
      </c>
      <c r="V30" s="16">
        <f t="shared" si="16"/>
        <v>0</v>
      </c>
      <c r="W30" s="16">
        <f t="shared" si="32"/>
        <v>54</v>
      </c>
      <c r="X30" s="16" t="str">
        <f t="shared" si="17"/>
        <v>B+</v>
      </c>
      <c r="Y30" s="16">
        <f t="shared" si="18"/>
        <v>27</v>
      </c>
      <c r="Z30" s="16">
        <f t="shared" si="19"/>
        <v>0</v>
      </c>
      <c r="AA30" s="16">
        <f t="shared" si="33"/>
        <v>27</v>
      </c>
      <c r="AB30" s="16" t="str">
        <f t="shared" si="20"/>
        <v>C</v>
      </c>
      <c r="AC30" s="16">
        <f t="shared" si="21"/>
        <v>26</v>
      </c>
      <c r="AD30" s="16">
        <f t="shared" si="22"/>
        <v>0</v>
      </c>
      <c r="AE30" s="16">
        <f t="shared" si="34"/>
        <v>26</v>
      </c>
      <c r="AF30" s="16" t="str">
        <f t="shared" si="23"/>
        <v>C</v>
      </c>
      <c r="AG30" s="16">
        <f t="shared" si="24"/>
        <v>55</v>
      </c>
      <c r="AH30" s="16">
        <f t="shared" si="25"/>
        <v>0</v>
      </c>
      <c r="AI30" s="16">
        <f t="shared" si="35"/>
        <v>55</v>
      </c>
      <c r="AJ30" s="16" t="str">
        <f t="shared" si="26"/>
        <v>B+</v>
      </c>
      <c r="AK30" s="16">
        <f t="shared" si="36"/>
        <v>338</v>
      </c>
      <c r="AL30" s="17">
        <f t="shared" si="37"/>
        <v>48</v>
      </c>
      <c r="AM30" s="16" t="str">
        <f t="shared" si="27"/>
        <v>B</v>
      </c>
      <c r="AN30" s="16">
        <f t="shared" si="38"/>
        <v>203</v>
      </c>
      <c r="AO30" s="17">
        <f t="shared" si="28"/>
        <v>89</v>
      </c>
      <c r="AP30" s="17" t="str">
        <f t="shared" si="39"/>
        <v>Passed</v>
      </c>
    </row>
    <row r="31" spans="1:42" ht="15.95" customHeight="1">
      <c r="A31" s="22">
        <v>24</v>
      </c>
      <c r="B31" s="23" t="str">
        <f t="shared" si="0"/>
        <v>Suresh Gunapati</v>
      </c>
      <c r="C31" s="22" t="str">
        <f t="shared" si="1"/>
        <v>B</v>
      </c>
      <c r="D31" s="22">
        <f t="shared" si="40"/>
        <v>9</v>
      </c>
      <c r="E31" s="39">
        <f t="shared" si="2"/>
        <v>36797</v>
      </c>
      <c r="F31" s="39" t="str">
        <f t="shared" si="3"/>
        <v>SC</v>
      </c>
      <c r="G31" s="9">
        <f t="shared" si="4"/>
        <v>1039</v>
      </c>
      <c r="H31" s="39">
        <f t="shared" si="5"/>
        <v>40717</v>
      </c>
      <c r="I31" s="16">
        <f t="shared" si="6"/>
        <v>2</v>
      </c>
      <c r="J31" s="16">
        <f t="shared" si="7"/>
        <v>0</v>
      </c>
      <c r="K31" s="16">
        <f t="shared" si="29"/>
        <v>2</v>
      </c>
      <c r="L31" s="16" t="str">
        <f t="shared" si="8"/>
        <v>C</v>
      </c>
      <c r="M31" s="16">
        <f t="shared" si="9"/>
        <v>0</v>
      </c>
      <c r="N31" s="16">
        <f t="shared" si="10"/>
        <v>0</v>
      </c>
      <c r="O31" s="16">
        <f t="shared" si="30"/>
        <v>0</v>
      </c>
      <c r="P31" s="16" t="str">
        <f t="shared" si="11"/>
        <v>C</v>
      </c>
      <c r="Q31" s="16">
        <f t="shared" si="12"/>
        <v>0</v>
      </c>
      <c r="R31" s="16">
        <f t="shared" si="13"/>
        <v>0</v>
      </c>
      <c r="S31" s="16">
        <f t="shared" si="31"/>
        <v>0</v>
      </c>
      <c r="T31" s="16" t="str">
        <f t="shared" si="14"/>
        <v>C</v>
      </c>
      <c r="U31" s="16">
        <f t="shared" si="15"/>
        <v>5</v>
      </c>
      <c r="V31" s="16">
        <f t="shared" si="16"/>
        <v>0</v>
      </c>
      <c r="W31" s="16">
        <f t="shared" si="32"/>
        <v>5</v>
      </c>
      <c r="X31" s="16" t="str">
        <f t="shared" si="17"/>
        <v>C</v>
      </c>
      <c r="Y31" s="16">
        <f t="shared" si="18"/>
        <v>0</v>
      </c>
      <c r="Z31" s="16">
        <f t="shared" si="19"/>
        <v>0</v>
      </c>
      <c r="AA31" s="16">
        <f t="shared" si="33"/>
        <v>0</v>
      </c>
      <c r="AB31" s="16" t="str">
        <f t="shared" si="20"/>
        <v>C</v>
      </c>
      <c r="AC31" s="16">
        <f t="shared" si="21"/>
        <v>1</v>
      </c>
      <c r="AD31" s="16">
        <f t="shared" si="22"/>
        <v>0</v>
      </c>
      <c r="AE31" s="16">
        <f t="shared" si="34"/>
        <v>1</v>
      </c>
      <c r="AF31" s="16" t="str">
        <f t="shared" si="23"/>
        <v>C</v>
      </c>
      <c r="AG31" s="16">
        <f t="shared" si="24"/>
        <v>0</v>
      </c>
      <c r="AH31" s="16">
        <f t="shared" si="25"/>
        <v>0</v>
      </c>
      <c r="AI31" s="16">
        <f t="shared" si="35"/>
        <v>0</v>
      </c>
      <c r="AJ31" s="16" t="str">
        <f t="shared" si="26"/>
        <v>C</v>
      </c>
      <c r="AK31" s="16">
        <f t="shared" si="36"/>
        <v>8</v>
      </c>
      <c r="AL31" s="17">
        <f t="shared" si="37"/>
        <v>1</v>
      </c>
      <c r="AM31" s="16" t="str">
        <f t="shared" si="27"/>
        <v>C</v>
      </c>
      <c r="AN31" s="16">
        <f t="shared" si="38"/>
        <v>172</v>
      </c>
      <c r="AO31" s="17">
        <f t="shared" si="28"/>
        <v>76</v>
      </c>
      <c r="AP31" s="17" t="str">
        <f t="shared" si="39"/>
        <v>Passed</v>
      </c>
    </row>
    <row r="32" spans="1:42" ht="15.95" customHeight="1">
      <c r="A32" s="22">
        <v>25</v>
      </c>
      <c r="B32" s="23" t="str">
        <f t="shared" si="0"/>
        <v>Suresh Nethala</v>
      </c>
      <c r="C32" s="22" t="str">
        <f t="shared" si="1"/>
        <v>B</v>
      </c>
      <c r="D32" s="22">
        <f t="shared" si="40"/>
        <v>9</v>
      </c>
      <c r="E32" s="39">
        <f t="shared" si="2"/>
        <v>36907</v>
      </c>
      <c r="F32" s="39" t="str">
        <f t="shared" si="3"/>
        <v>SC</v>
      </c>
      <c r="G32" s="9">
        <f t="shared" si="4"/>
        <v>1008</v>
      </c>
      <c r="H32" s="39">
        <f t="shared" si="5"/>
        <v>40711</v>
      </c>
      <c r="I32" s="16">
        <f t="shared" si="6"/>
        <v>53</v>
      </c>
      <c r="J32" s="16">
        <f t="shared" si="7"/>
        <v>0</v>
      </c>
      <c r="K32" s="16">
        <f t="shared" si="29"/>
        <v>53</v>
      </c>
      <c r="L32" s="16" t="str">
        <f t="shared" si="8"/>
        <v>B+</v>
      </c>
      <c r="M32" s="16">
        <f t="shared" si="9"/>
        <v>43</v>
      </c>
      <c r="N32" s="16">
        <f t="shared" si="10"/>
        <v>0</v>
      </c>
      <c r="O32" s="16">
        <f t="shared" si="30"/>
        <v>43</v>
      </c>
      <c r="P32" s="16" t="str">
        <f t="shared" si="11"/>
        <v>B</v>
      </c>
      <c r="Q32" s="16">
        <f t="shared" si="12"/>
        <v>49</v>
      </c>
      <c r="R32" s="16">
        <f t="shared" si="13"/>
        <v>0</v>
      </c>
      <c r="S32" s="16">
        <f t="shared" si="31"/>
        <v>49</v>
      </c>
      <c r="T32" s="16" t="str">
        <f t="shared" si="14"/>
        <v>B</v>
      </c>
      <c r="U32" s="16">
        <f t="shared" si="15"/>
        <v>43</v>
      </c>
      <c r="V32" s="16">
        <f t="shared" si="16"/>
        <v>0</v>
      </c>
      <c r="W32" s="16">
        <f t="shared" si="32"/>
        <v>43</v>
      </c>
      <c r="X32" s="16" t="str">
        <f t="shared" si="17"/>
        <v>B</v>
      </c>
      <c r="Y32" s="16">
        <f t="shared" si="18"/>
        <v>19</v>
      </c>
      <c r="Z32" s="16">
        <f t="shared" si="19"/>
        <v>0</v>
      </c>
      <c r="AA32" s="16">
        <f t="shared" si="33"/>
        <v>19</v>
      </c>
      <c r="AB32" s="16" t="str">
        <f t="shared" si="20"/>
        <v>C</v>
      </c>
      <c r="AC32" s="16">
        <f t="shared" si="21"/>
        <v>21</v>
      </c>
      <c r="AD32" s="16">
        <f t="shared" si="22"/>
        <v>0</v>
      </c>
      <c r="AE32" s="16">
        <f t="shared" si="34"/>
        <v>21</v>
      </c>
      <c r="AF32" s="16" t="str">
        <f t="shared" si="23"/>
        <v>C</v>
      </c>
      <c r="AG32" s="16">
        <f t="shared" si="24"/>
        <v>48</v>
      </c>
      <c r="AH32" s="16">
        <f t="shared" si="25"/>
        <v>0</v>
      </c>
      <c r="AI32" s="16">
        <f t="shared" si="35"/>
        <v>48</v>
      </c>
      <c r="AJ32" s="16" t="str">
        <f t="shared" si="26"/>
        <v>B</v>
      </c>
      <c r="AK32" s="16">
        <f t="shared" si="36"/>
        <v>276</v>
      </c>
      <c r="AL32" s="17">
        <f t="shared" si="37"/>
        <v>39</v>
      </c>
      <c r="AM32" s="16" t="str">
        <f t="shared" si="27"/>
        <v>C</v>
      </c>
      <c r="AN32" s="16">
        <f t="shared" si="38"/>
        <v>164</v>
      </c>
      <c r="AO32" s="17">
        <f t="shared" si="28"/>
        <v>72</v>
      </c>
      <c r="AP32" s="17" t="str">
        <f t="shared" si="39"/>
        <v>Passed</v>
      </c>
    </row>
    <row r="33" spans="1:42" ht="15.95" customHeight="1">
      <c r="A33" s="22">
        <v>26</v>
      </c>
      <c r="B33" s="23" t="str">
        <f t="shared" si="0"/>
        <v>Uma Mahesh Tarapatla</v>
      </c>
      <c r="C33" s="22" t="str">
        <f t="shared" si="1"/>
        <v>B</v>
      </c>
      <c r="D33" s="22">
        <f t="shared" si="40"/>
        <v>9</v>
      </c>
      <c r="E33" s="39">
        <f t="shared" si="2"/>
        <v>36988</v>
      </c>
      <c r="F33" s="39" t="str">
        <f t="shared" si="3"/>
        <v>SC</v>
      </c>
      <c r="G33" s="9">
        <f t="shared" si="4"/>
        <v>1097</v>
      </c>
      <c r="H33" s="39">
        <f t="shared" si="5"/>
        <v>41081</v>
      </c>
      <c r="I33" s="16">
        <f t="shared" si="6"/>
        <v>57</v>
      </c>
      <c r="J33" s="16">
        <f t="shared" si="7"/>
        <v>0</v>
      </c>
      <c r="K33" s="16">
        <f t="shared" si="29"/>
        <v>57</v>
      </c>
      <c r="L33" s="16" t="str">
        <f t="shared" si="8"/>
        <v>B+</v>
      </c>
      <c r="M33" s="16">
        <f t="shared" si="9"/>
        <v>48</v>
      </c>
      <c r="N33" s="16">
        <f t="shared" si="10"/>
        <v>0</v>
      </c>
      <c r="O33" s="16">
        <f t="shared" si="30"/>
        <v>48</v>
      </c>
      <c r="P33" s="16" t="str">
        <f t="shared" si="11"/>
        <v>B</v>
      </c>
      <c r="Q33" s="16">
        <f t="shared" si="12"/>
        <v>46</v>
      </c>
      <c r="R33" s="16">
        <f t="shared" si="13"/>
        <v>0</v>
      </c>
      <c r="S33" s="16">
        <f t="shared" si="31"/>
        <v>46</v>
      </c>
      <c r="T33" s="16" t="str">
        <f t="shared" si="14"/>
        <v>B</v>
      </c>
      <c r="U33" s="16">
        <f t="shared" si="15"/>
        <v>58</v>
      </c>
      <c r="V33" s="16">
        <f t="shared" si="16"/>
        <v>0</v>
      </c>
      <c r="W33" s="16">
        <f t="shared" si="32"/>
        <v>58</v>
      </c>
      <c r="X33" s="16" t="str">
        <f t="shared" si="17"/>
        <v>B+</v>
      </c>
      <c r="Y33" s="16">
        <f t="shared" si="18"/>
        <v>27</v>
      </c>
      <c r="Z33" s="16">
        <f t="shared" si="19"/>
        <v>0</v>
      </c>
      <c r="AA33" s="16">
        <f t="shared" si="33"/>
        <v>27</v>
      </c>
      <c r="AB33" s="16" t="str">
        <f t="shared" si="20"/>
        <v>C</v>
      </c>
      <c r="AC33" s="16">
        <f t="shared" si="21"/>
        <v>24</v>
      </c>
      <c r="AD33" s="16">
        <f t="shared" si="22"/>
        <v>0</v>
      </c>
      <c r="AE33" s="16">
        <f t="shared" si="34"/>
        <v>24</v>
      </c>
      <c r="AF33" s="16" t="str">
        <f t="shared" si="23"/>
        <v>C</v>
      </c>
      <c r="AG33" s="16">
        <f t="shared" si="24"/>
        <v>55</v>
      </c>
      <c r="AH33" s="16">
        <f t="shared" si="25"/>
        <v>0</v>
      </c>
      <c r="AI33" s="16">
        <f t="shared" si="35"/>
        <v>55</v>
      </c>
      <c r="AJ33" s="16" t="str">
        <f t="shared" si="26"/>
        <v>B+</v>
      </c>
      <c r="AK33" s="16">
        <f t="shared" si="36"/>
        <v>315</v>
      </c>
      <c r="AL33" s="17">
        <f t="shared" si="37"/>
        <v>45</v>
      </c>
      <c r="AM33" s="16" t="str">
        <f t="shared" si="27"/>
        <v>B</v>
      </c>
      <c r="AN33" s="16">
        <f t="shared" si="38"/>
        <v>216</v>
      </c>
      <c r="AO33" s="17">
        <f t="shared" si="28"/>
        <v>95</v>
      </c>
      <c r="AP33" s="17" t="str">
        <f t="shared" si="39"/>
        <v>Passed</v>
      </c>
    </row>
    <row r="34" spans="1:42" ht="15.95" customHeight="1">
      <c r="A34" s="22">
        <v>27</v>
      </c>
      <c r="B34" s="23" t="str">
        <f t="shared" si="0"/>
        <v>Venkat Muthabathula</v>
      </c>
      <c r="C34" s="22" t="str">
        <f t="shared" si="1"/>
        <v>B</v>
      </c>
      <c r="D34" s="22">
        <f t="shared" si="40"/>
        <v>9</v>
      </c>
      <c r="E34" s="39">
        <f t="shared" si="2"/>
        <v>36868</v>
      </c>
      <c r="F34" s="39" t="str">
        <f t="shared" si="3"/>
        <v>SC</v>
      </c>
      <c r="G34" s="9">
        <f t="shared" si="4"/>
        <v>1026</v>
      </c>
      <c r="H34" s="39">
        <f t="shared" si="5"/>
        <v>40714</v>
      </c>
      <c r="I34" s="16">
        <f t="shared" si="6"/>
        <v>46</v>
      </c>
      <c r="J34" s="16">
        <f t="shared" si="7"/>
        <v>0</v>
      </c>
      <c r="K34" s="16">
        <f t="shared" si="29"/>
        <v>46</v>
      </c>
      <c r="L34" s="16" t="str">
        <f t="shared" si="8"/>
        <v>B</v>
      </c>
      <c r="M34" s="16">
        <f t="shared" si="9"/>
        <v>24</v>
      </c>
      <c r="N34" s="16">
        <f t="shared" si="10"/>
        <v>0</v>
      </c>
      <c r="O34" s="16">
        <f t="shared" si="30"/>
        <v>24</v>
      </c>
      <c r="P34" s="16" t="str">
        <f t="shared" si="11"/>
        <v>C</v>
      </c>
      <c r="Q34" s="16">
        <f t="shared" si="12"/>
        <v>34</v>
      </c>
      <c r="R34" s="16">
        <f t="shared" si="13"/>
        <v>0</v>
      </c>
      <c r="S34" s="16">
        <f t="shared" si="31"/>
        <v>34</v>
      </c>
      <c r="T34" s="16" t="str">
        <f t="shared" si="14"/>
        <v>C</v>
      </c>
      <c r="U34" s="16">
        <f t="shared" si="15"/>
        <v>42</v>
      </c>
      <c r="V34" s="16">
        <f t="shared" si="16"/>
        <v>0</v>
      </c>
      <c r="W34" s="16">
        <f t="shared" si="32"/>
        <v>42</v>
      </c>
      <c r="X34" s="16" t="str">
        <f t="shared" si="17"/>
        <v>B</v>
      </c>
      <c r="Y34" s="16">
        <f t="shared" si="18"/>
        <v>20</v>
      </c>
      <c r="Z34" s="16">
        <f t="shared" si="19"/>
        <v>0</v>
      </c>
      <c r="AA34" s="16">
        <f t="shared" si="33"/>
        <v>20</v>
      </c>
      <c r="AB34" s="16" t="str">
        <f t="shared" si="20"/>
        <v>C</v>
      </c>
      <c r="AC34" s="16">
        <f t="shared" si="21"/>
        <v>21</v>
      </c>
      <c r="AD34" s="16">
        <f t="shared" si="22"/>
        <v>0</v>
      </c>
      <c r="AE34" s="16">
        <f t="shared" si="34"/>
        <v>21</v>
      </c>
      <c r="AF34" s="16" t="str">
        <f t="shared" si="23"/>
        <v>C</v>
      </c>
      <c r="AG34" s="16">
        <f t="shared" si="24"/>
        <v>42</v>
      </c>
      <c r="AH34" s="16">
        <f t="shared" si="25"/>
        <v>0</v>
      </c>
      <c r="AI34" s="16">
        <f t="shared" si="35"/>
        <v>42</v>
      </c>
      <c r="AJ34" s="16" t="str">
        <f t="shared" si="26"/>
        <v>B</v>
      </c>
      <c r="AK34" s="16">
        <f t="shared" si="36"/>
        <v>229</v>
      </c>
      <c r="AL34" s="17">
        <f t="shared" si="37"/>
        <v>33</v>
      </c>
      <c r="AM34" s="16" t="str">
        <f t="shared" si="27"/>
        <v>C</v>
      </c>
      <c r="AN34" s="16">
        <f t="shared" si="38"/>
        <v>190</v>
      </c>
      <c r="AO34" s="17">
        <f t="shared" si="28"/>
        <v>84</v>
      </c>
      <c r="AP34" s="17" t="str">
        <f t="shared" si="39"/>
        <v>Passed</v>
      </c>
    </row>
    <row r="35" spans="1:42" ht="15.95" customHeight="1">
      <c r="A35" s="22">
        <v>28</v>
      </c>
      <c r="B35" s="23" t="str">
        <f t="shared" si="0"/>
        <v>Venkata Navin Pechetti</v>
      </c>
      <c r="C35" s="22" t="str">
        <f t="shared" si="1"/>
        <v>B</v>
      </c>
      <c r="D35" s="22">
        <f t="shared" si="40"/>
        <v>9</v>
      </c>
      <c r="E35" s="39">
        <f t="shared" si="2"/>
        <v>37035</v>
      </c>
      <c r="F35" s="39" t="str">
        <f t="shared" si="3"/>
        <v>BC</v>
      </c>
      <c r="G35" s="9">
        <f t="shared" si="4"/>
        <v>997</v>
      </c>
      <c r="H35" s="39">
        <f t="shared" si="5"/>
        <v>40709</v>
      </c>
      <c r="I35" s="16">
        <f t="shared" si="6"/>
        <v>60</v>
      </c>
      <c r="J35" s="16">
        <f t="shared" si="7"/>
        <v>0</v>
      </c>
      <c r="K35" s="16">
        <f t="shared" si="29"/>
        <v>60</v>
      </c>
      <c r="L35" s="16" t="str">
        <f t="shared" si="8"/>
        <v>B+</v>
      </c>
      <c r="M35" s="16">
        <f t="shared" si="9"/>
        <v>33</v>
      </c>
      <c r="N35" s="16">
        <f t="shared" si="10"/>
        <v>0</v>
      </c>
      <c r="O35" s="16">
        <f t="shared" si="30"/>
        <v>33</v>
      </c>
      <c r="P35" s="16" t="str">
        <f t="shared" si="11"/>
        <v>C</v>
      </c>
      <c r="Q35" s="16">
        <f t="shared" si="12"/>
        <v>43</v>
      </c>
      <c r="R35" s="16">
        <f t="shared" si="13"/>
        <v>0</v>
      </c>
      <c r="S35" s="16">
        <f t="shared" si="31"/>
        <v>43</v>
      </c>
      <c r="T35" s="16" t="str">
        <f t="shared" si="14"/>
        <v>B</v>
      </c>
      <c r="U35" s="16">
        <f t="shared" si="15"/>
        <v>64</v>
      </c>
      <c r="V35" s="16">
        <f t="shared" si="16"/>
        <v>0</v>
      </c>
      <c r="W35" s="16">
        <f t="shared" si="32"/>
        <v>64</v>
      </c>
      <c r="X35" s="16" t="str">
        <f t="shared" si="17"/>
        <v>B+</v>
      </c>
      <c r="Y35" s="16">
        <f t="shared" si="18"/>
        <v>29</v>
      </c>
      <c r="Z35" s="16">
        <f t="shared" si="19"/>
        <v>0</v>
      </c>
      <c r="AA35" s="16">
        <f t="shared" si="33"/>
        <v>29</v>
      </c>
      <c r="AB35" s="16" t="str">
        <f t="shared" si="20"/>
        <v>C</v>
      </c>
      <c r="AC35" s="16">
        <f t="shared" si="21"/>
        <v>22</v>
      </c>
      <c r="AD35" s="16">
        <f t="shared" si="22"/>
        <v>0</v>
      </c>
      <c r="AE35" s="16">
        <f t="shared" si="34"/>
        <v>22</v>
      </c>
      <c r="AF35" s="16" t="str">
        <f t="shared" si="23"/>
        <v>C</v>
      </c>
      <c r="AG35" s="16">
        <f t="shared" si="24"/>
        <v>59</v>
      </c>
      <c r="AH35" s="16">
        <f t="shared" si="25"/>
        <v>0</v>
      </c>
      <c r="AI35" s="16">
        <f t="shared" si="35"/>
        <v>59</v>
      </c>
      <c r="AJ35" s="16" t="str">
        <f t="shared" si="26"/>
        <v>B+</v>
      </c>
      <c r="AK35" s="16">
        <f t="shared" si="36"/>
        <v>310</v>
      </c>
      <c r="AL35" s="17">
        <f t="shared" si="37"/>
        <v>44</v>
      </c>
      <c r="AM35" s="16" t="str">
        <f t="shared" si="27"/>
        <v>B</v>
      </c>
      <c r="AN35" s="16">
        <f t="shared" si="38"/>
        <v>172</v>
      </c>
      <c r="AO35" s="17">
        <f t="shared" si="28"/>
        <v>76</v>
      </c>
      <c r="AP35" s="17" t="str">
        <f t="shared" si="39"/>
        <v>Passed</v>
      </c>
    </row>
    <row r="36" spans="1:42" ht="15.95" customHeight="1">
      <c r="A36" s="22">
        <v>29</v>
      </c>
      <c r="B36" s="23" t="str">
        <f t="shared" si="0"/>
        <v>Aswani Giddi</v>
      </c>
      <c r="C36" s="22" t="str">
        <f t="shared" si="1"/>
        <v>G</v>
      </c>
      <c r="D36" s="22">
        <f t="shared" si="40"/>
        <v>9</v>
      </c>
      <c r="E36" s="39">
        <f t="shared" si="2"/>
        <v>36503</v>
      </c>
      <c r="F36" s="39" t="str">
        <f t="shared" si="3"/>
        <v>SC</v>
      </c>
      <c r="G36" s="9">
        <f t="shared" si="4"/>
        <v>972</v>
      </c>
      <c r="H36" s="39">
        <f t="shared" si="5"/>
        <v>40350</v>
      </c>
      <c r="I36" s="16">
        <f t="shared" si="6"/>
        <v>0</v>
      </c>
      <c r="J36" s="16">
        <f t="shared" si="7"/>
        <v>0</v>
      </c>
      <c r="K36" s="16">
        <f t="shared" si="29"/>
        <v>0</v>
      </c>
      <c r="L36" s="16" t="str">
        <f t="shared" si="8"/>
        <v>C</v>
      </c>
      <c r="M36" s="16">
        <f t="shared" si="9"/>
        <v>0</v>
      </c>
      <c r="N36" s="16">
        <f t="shared" si="10"/>
        <v>0</v>
      </c>
      <c r="O36" s="16">
        <f t="shared" si="30"/>
        <v>0</v>
      </c>
      <c r="P36" s="16" t="str">
        <f t="shared" si="11"/>
        <v>C</v>
      </c>
      <c r="Q36" s="16">
        <f t="shared" si="12"/>
        <v>0</v>
      </c>
      <c r="R36" s="16">
        <f t="shared" si="13"/>
        <v>0</v>
      </c>
      <c r="S36" s="16">
        <f t="shared" si="31"/>
        <v>0</v>
      </c>
      <c r="T36" s="16" t="str">
        <f t="shared" si="14"/>
        <v>C</v>
      </c>
      <c r="U36" s="16">
        <f t="shared" si="15"/>
        <v>3</v>
      </c>
      <c r="V36" s="16">
        <f t="shared" si="16"/>
        <v>0</v>
      </c>
      <c r="W36" s="16">
        <f t="shared" si="32"/>
        <v>3</v>
      </c>
      <c r="X36" s="16" t="str">
        <f t="shared" si="17"/>
        <v>C</v>
      </c>
      <c r="Y36" s="16">
        <f t="shared" si="18"/>
        <v>0</v>
      </c>
      <c r="Z36" s="16">
        <f t="shared" si="19"/>
        <v>0</v>
      </c>
      <c r="AA36" s="16">
        <f t="shared" si="33"/>
        <v>0</v>
      </c>
      <c r="AB36" s="16" t="str">
        <f t="shared" si="20"/>
        <v>C</v>
      </c>
      <c r="AC36" s="16">
        <f t="shared" si="21"/>
        <v>0</v>
      </c>
      <c r="AD36" s="16">
        <f t="shared" si="22"/>
        <v>0</v>
      </c>
      <c r="AE36" s="16">
        <f t="shared" si="34"/>
        <v>0</v>
      </c>
      <c r="AF36" s="16" t="str">
        <f t="shared" si="23"/>
        <v>C</v>
      </c>
      <c r="AG36" s="16">
        <f t="shared" si="24"/>
        <v>0</v>
      </c>
      <c r="AH36" s="16">
        <f t="shared" si="25"/>
        <v>0</v>
      </c>
      <c r="AI36" s="16">
        <f t="shared" si="35"/>
        <v>0</v>
      </c>
      <c r="AJ36" s="16" t="str">
        <f t="shared" si="26"/>
        <v>C</v>
      </c>
      <c r="AK36" s="16">
        <f t="shared" si="36"/>
        <v>3</v>
      </c>
      <c r="AL36" s="17">
        <f t="shared" si="37"/>
        <v>0</v>
      </c>
      <c r="AM36" s="16" t="str">
        <f t="shared" si="27"/>
        <v>C</v>
      </c>
      <c r="AN36" s="16">
        <f t="shared" si="38"/>
        <v>194</v>
      </c>
      <c r="AO36" s="17">
        <f t="shared" si="28"/>
        <v>85</v>
      </c>
      <c r="AP36" s="17" t="str">
        <f t="shared" si="39"/>
        <v>Passed</v>
      </c>
    </row>
    <row r="37" spans="1:42" ht="15.95" customHeight="1">
      <c r="A37" s="22">
        <v>30</v>
      </c>
      <c r="B37" s="23" t="str">
        <f t="shared" si="0"/>
        <v>Bhagya Sai Anusha Botta</v>
      </c>
      <c r="C37" s="22" t="str">
        <f t="shared" si="1"/>
        <v>G</v>
      </c>
      <c r="D37" s="22">
        <f t="shared" si="40"/>
        <v>9</v>
      </c>
      <c r="E37" s="39">
        <f t="shared" si="2"/>
        <v>36832</v>
      </c>
      <c r="F37" s="39" t="str">
        <f t="shared" si="3"/>
        <v>BC</v>
      </c>
      <c r="G37" s="9">
        <f t="shared" si="4"/>
        <v>1212</v>
      </c>
      <c r="H37" s="39">
        <f t="shared" si="5"/>
        <v>41820</v>
      </c>
      <c r="I37" s="16">
        <f t="shared" si="6"/>
        <v>64</v>
      </c>
      <c r="J37" s="16">
        <f t="shared" si="7"/>
        <v>0</v>
      </c>
      <c r="K37" s="16">
        <f t="shared" si="29"/>
        <v>64</v>
      </c>
      <c r="L37" s="16" t="str">
        <f t="shared" si="8"/>
        <v>B+</v>
      </c>
      <c r="M37" s="16">
        <f t="shared" si="9"/>
        <v>52</v>
      </c>
      <c r="N37" s="16">
        <f t="shared" si="10"/>
        <v>0</v>
      </c>
      <c r="O37" s="16">
        <f t="shared" si="30"/>
        <v>52</v>
      </c>
      <c r="P37" s="16" t="str">
        <f t="shared" si="11"/>
        <v>B+</v>
      </c>
      <c r="Q37" s="16">
        <f t="shared" si="12"/>
        <v>66</v>
      </c>
      <c r="R37" s="16">
        <f t="shared" si="13"/>
        <v>0</v>
      </c>
      <c r="S37" s="16">
        <f t="shared" si="31"/>
        <v>66</v>
      </c>
      <c r="T37" s="16" t="str">
        <f t="shared" si="14"/>
        <v>B+</v>
      </c>
      <c r="U37" s="16">
        <f t="shared" si="15"/>
        <v>55</v>
      </c>
      <c r="V37" s="16">
        <f t="shared" si="16"/>
        <v>0</v>
      </c>
      <c r="W37" s="16">
        <f t="shared" si="32"/>
        <v>55</v>
      </c>
      <c r="X37" s="16" t="str">
        <f t="shared" si="17"/>
        <v>B+</v>
      </c>
      <c r="Y37" s="16">
        <f t="shared" si="18"/>
        <v>26</v>
      </c>
      <c r="Z37" s="16">
        <f t="shared" si="19"/>
        <v>0</v>
      </c>
      <c r="AA37" s="16">
        <f t="shared" si="33"/>
        <v>26</v>
      </c>
      <c r="AB37" s="16" t="str">
        <f t="shared" si="20"/>
        <v>C</v>
      </c>
      <c r="AC37" s="16">
        <f t="shared" si="21"/>
        <v>26</v>
      </c>
      <c r="AD37" s="16">
        <f t="shared" si="22"/>
        <v>0</v>
      </c>
      <c r="AE37" s="16">
        <f t="shared" si="34"/>
        <v>26</v>
      </c>
      <c r="AF37" s="16" t="str">
        <f t="shared" si="23"/>
        <v>C</v>
      </c>
      <c r="AG37" s="16">
        <f t="shared" si="24"/>
        <v>62</v>
      </c>
      <c r="AH37" s="16">
        <f t="shared" si="25"/>
        <v>0</v>
      </c>
      <c r="AI37" s="16">
        <f t="shared" si="35"/>
        <v>62</v>
      </c>
      <c r="AJ37" s="16" t="str">
        <f t="shared" si="26"/>
        <v>B+</v>
      </c>
      <c r="AK37" s="16">
        <f t="shared" si="36"/>
        <v>351</v>
      </c>
      <c r="AL37" s="17">
        <f t="shared" si="37"/>
        <v>50</v>
      </c>
      <c r="AM37" s="16" t="str">
        <f t="shared" si="27"/>
        <v>B</v>
      </c>
      <c r="AN37" s="16">
        <f t="shared" si="38"/>
        <v>193</v>
      </c>
      <c r="AO37" s="17">
        <f t="shared" si="28"/>
        <v>85</v>
      </c>
      <c r="AP37" s="17" t="str">
        <f t="shared" si="39"/>
        <v>Passed</v>
      </c>
    </row>
    <row r="38" spans="1:42" ht="15.95" customHeight="1">
      <c r="A38" s="22">
        <v>31</v>
      </c>
      <c r="B38" s="23" t="str">
        <f t="shared" si="0"/>
        <v>Bharani Priyanka Kamisetti</v>
      </c>
      <c r="C38" s="22" t="str">
        <f t="shared" si="1"/>
        <v>G</v>
      </c>
      <c r="D38" s="22">
        <f t="shared" si="40"/>
        <v>9</v>
      </c>
      <c r="E38" s="39">
        <f t="shared" si="2"/>
        <v>36660</v>
      </c>
      <c r="F38" s="39" t="str">
        <f t="shared" si="3"/>
        <v>OC</v>
      </c>
      <c r="G38" s="9">
        <f t="shared" si="4"/>
        <v>1027</v>
      </c>
      <c r="H38" s="39">
        <f t="shared" si="5"/>
        <v>40714</v>
      </c>
      <c r="I38" s="16">
        <f t="shared" si="6"/>
        <v>63</v>
      </c>
      <c r="J38" s="16">
        <f t="shared" si="7"/>
        <v>0</v>
      </c>
      <c r="K38" s="16">
        <f t="shared" si="29"/>
        <v>63</v>
      </c>
      <c r="L38" s="16" t="str">
        <f t="shared" si="8"/>
        <v>B+</v>
      </c>
      <c r="M38" s="16">
        <f t="shared" si="9"/>
        <v>47</v>
      </c>
      <c r="N38" s="16">
        <f t="shared" si="10"/>
        <v>0</v>
      </c>
      <c r="O38" s="16">
        <f t="shared" si="30"/>
        <v>47</v>
      </c>
      <c r="P38" s="16" t="str">
        <f t="shared" si="11"/>
        <v>B</v>
      </c>
      <c r="Q38" s="16">
        <f t="shared" si="12"/>
        <v>43</v>
      </c>
      <c r="R38" s="16">
        <f t="shared" si="13"/>
        <v>0</v>
      </c>
      <c r="S38" s="16">
        <f t="shared" si="31"/>
        <v>43</v>
      </c>
      <c r="T38" s="16" t="str">
        <f t="shared" si="14"/>
        <v>B</v>
      </c>
      <c r="U38" s="16">
        <f t="shared" si="15"/>
        <v>53</v>
      </c>
      <c r="V38" s="16">
        <f t="shared" si="16"/>
        <v>0</v>
      </c>
      <c r="W38" s="16">
        <f t="shared" si="32"/>
        <v>53</v>
      </c>
      <c r="X38" s="16" t="str">
        <f t="shared" si="17"/>
        <v>B+</v>
      </c>
      <c r="Y38" s="16">
        <f t="shared" si="18"/>
        <v>24</v>
      </c>
      <c r="Z38" s="16">
        <f t="shared" si="19"/>
        <v>0</v>
      </c>
      <c r="AA38" s="16">
        <f t="shared" si="33"/>
        <v>24</v>
      </c>
      <c r="AB38" s="16" t="str">
        <f t="shared" si="20"/>
        <v>C</v>
      </c>
      <c r="AC38" s="16">
        <f t="shared" si="21"/>
        <v>25</v>
      </c>
      <c r="AD38" s="16">
        <f t="shared" si="22"/>
        <v>0</v>
      </c>
      <c r="AE38" s="16">
        <f t="shared" si="34"/>
        <v>25</v>
      </c>
      <c r="AF38" s="16" t="str">
        <f t="shared" si="23"/>
        <v>C</v>
      </c>
      <c r="AG38" s="16">
        <f t="shared" si="24"/>
        <v>65</v>
      </c>
      <c r="AH38" s="16">
        <f t="shared" si="25"/>
        <v>0</v>
      </c>
      <c r="AI38" s="16">
        <f t="shared" si="35"/>
        <v>65</v>
      </c>
      <c r="AJ38" s="16" t="str">
        <f t="shared" si="26"/>
        <v>B+</v>
      </c>
      <c r="AK38" s="16">
        <f t="shared" si="36"/>
        <v>320</v>
      </c>
      <c r="AL38" s="17">
        <f t="shared" si="37"/>
        <v>46</v>
      </c>
      <c r="AM38" s="16" t="str">
        <f t="shared" si="27"/>
        <v>B</v>
      </c>
      <c r="AN38" s="16">
        <f t="shared" si="38"/>
        <v>164</v>
      </c>
      <c r="AO38" s="17">
        <f t="shared" si="28"/>
        <v>72</v>
      </c>
      <c r="AP38" s="17" t="str">
        <f t="shared" si="39"/>
        <v>Passed</v>
      </c>
    </row>
    <row r="39" spans="1:42" ht="15.95" customHeight="1">
      <c r="A39" s="22">
        <v>32</v>
      </c>
      <c r="B39" s="23" t="str">
        <f t="shared" si="0"/>
        <v>Chandana Ethakota</v>
      </c>
      <c r="C39" s="22" t="str">
        <f t="shared" si="1"/>
        <v>G</v>
      </c>
      <c r="D39" s="22">
        <f t="shared" si="40"/>
        <v>9</v>
      </c>
      <c r="E39" s="39">
        <f t="shared" si="2"/>
        <v>36867</v>
      </c>
      <c r="F39" s="39" t="str">
        <f t="shared" si="3"/>
        <v>SC</v>
      </c>
      <c r="G39" s="9">
        <f t="shared" si="4"/>
        <v>1051</v>
      </c>
      <c r="H39" s="39">
        <f t="shared" si="5"/>
        <v>40723</v>
      </c>
      <c r="I39" s="16">
        <f t="shared" si="6"/>
        <v>32</v>
      </c>
      <c r="J39" s="16">
        <f t="shared" si="7"/>
        <v>0</v>
      </c>
      <c r="K39" s="16">
        <f t="shared" si="29"/>
        <v>32</v>
      </c>
      <c r="L39" s="16" t="str">
        <f t="shared" si="8"/>
        <v>C</v>
      </c>
      <c r="M39" s="16">
        <f t="shared" si="9"/>
        <v>23</v>
      </c>
      <c r="N39" s="16">
        <f t="shared" si="10"/>
        <v>0</v>
      </c>
      <c r="O39" s="16">
        <f t="shared" si="30"/>
        <v>23</v>
      </c>
      <c r="P39" s="16" t="str">
        <f t="shared" si="11"/>
        <v>C</v>
      </c>
      <c r="Q39" s="16">
        <f t="shared" si="12"/>
        <v>27</v>
      </c>
      <c r="R39" s="16">
        <f t="shared" si="13"/>
        <v>0</v>
      </c>
      <c r="S39" s="16">
        <f t="shared" si="31"/>
        <v>27</v>
      </c>
      <c r="T39" s="16" t="str">
        <f t="shared" si="14"/>
        <v>C</v>
      </c>
      <c r="U39" s="16">
        <f t="shared" si="15"/>
        <v>28</v>
      </c>
      <c r="V39" s="16">
        <f t="shared" si="16"/>
        <v>0</v>
      </c>
      <c r="W39" s="16">
        <f t="shared" si="32"/>
        <v>28</v>
      </c>
      <c r="X39" s="16" t="str">
        <f t="shared" si="17"/>
        <v>C</v>
      </c>
      <c r="Y39" s="16">
        <f t="shared" si="18"/>
        <v>12</v>
      </c>
      <c r="Z39" s="16">
        <f t="shared" si="19"/>
        <v>0</v>
      </c>
      <c r="AA39" s="16">
        <f t="shared" si="33"/>
        <v>12</v>
      </c>
      <c r="AB39" s="16" t="str">
        <f t="shared" si="20"/>
        <v>C</v>
      </c>
      <c r="AC39" s="16">
        <f t="shared" si="21"/>
        <v>16</v>
      </c>
      <c r="AD39" s="16">
        <f t="shared" si="22"/>
        <v>0</v>
      </c>
      <c r="AE39" s="16">
        <f t="shared" si="34"/>
        <v>16</v>
      </c>
      <c r="AF39" s="16" t="str">
        <f t="shared" si="23"/>
        <v>C</v>
      </c>
      <c r="AG39" s="16">
        <f t="shared" si="24"/>
        <v>30</v>
      </c>
      <c r="AH39" s="16">
        <f t="shared" si="25"/>
        <v>0</v>
      </c>
      <c r="AI39" s="16">
        <f t="shared" si="35"/>
        <v>30</v>
      </c>
      <c r="AJ39" s="16" t="str">
        <f t="shared" si="26"/>
        <v>C</v>
      </c>
      <c r="AK39" s="16">
        <f t="shared" si="36"/>
        <v>168</v>
      </c>
      <c r="AL39" s="17">
        <f t="shared" si="37"/>
        <v>24</v>
      </c>
      <c r="AM39" s="16" t="str">
        <f t="shared" si="27"/>
        <v>C</v>
      </c>
      <c r="AN39" s="16">
        <f t="shared" si="38"/>
        <v>188</v>
      </c>
      <c r="AO39" s="17">
        <f t="shared" si="28"/>
        <v>83</v>
      </c>
      <c r="AP39" s="17" t="str">
        <f t="shared" si="39"/>
        <v>Passed</v>
      </c>
    </row>
    <row r="40" spans="1:42" ht="15.95" customHeight="1">
      <c r="A40" s="22">
        <v>33</v>
      </c>
      <c r="B40" s="23" t="str">
        <f t="shared" ref="B40:B71" si="41">IF(A40="","",VLOOKUP($A40,data9,3,FALSE))</f>
        <v>Devi Pushpa Latha Nalam</v>
      </c>
      <c r="C40" s="22" t="str">
        <f t="shared" ref="C40:C71" si="42">IF(A40="","",VLOOKUP($A40,data9,4,FALSE))</f>
        <v>G</v>
      </c>
      <c r="D40" s="22">
        <f t="shared" si="40"/>
        <v>9</v>
      </c>
      <c r="E40" s="39">
        <f t="shared" ref="E40:E71" si="43">IF(A40="","",VLOOKUP($A40,data9,6,FALSE))</f>
        <v>36797</v>
      </c>
      <c r="F40" s="39" t="str">
        <f t="shared" ref="F40:F71" si="44">IF(A40="","",VLOOKUP($A40,data9,5,FALSE))</f>
        <v>BC</v>
      </c>
      <c r="G40" s="9">
        <f t="shared" ref="G40:G71" si="45">IF(A40="","",VLOOKUP($A40,data9,2,FALSE))</f>
        <v>1003</v>
      </c>
      <c r="H40" s="39">
        <f t="shared" ref="H40:H71" si="46">IF(A40="","",VLOOKUP($A40,data9,7,FALSE))</f>
        <v>40710</v>
      </c>
      <c r="I40" s="16">
        <f t="shared" ref="I40:I71" si="47">IF(A40="","",VLOOKUP($A40,data9,20,FALSE))</f>
        <v>29</v>
      </c>
      <c r="J40" s="16">
        <f t="shared" ref="J40:J71" si="48">IF(B40="","",VLOOKUP($A40,data9,21,FALSE))</f>
        <v>0</v>
      </c>
      <c r="K40" s="16">
        <f t="shared" si="29"/>
        <v>29</v>
      </c>
      <c r="L40" s="16" t="str">
        <f t="shared" ref="L40:L71" si="49">IF(A40="","",VLOOKUP(K40,Gr,2))</f>
        <v>C</v>
      </c>
      <c r="M40" s="16">
        <f t="shared" ref="M40:M71" si="50">IF(E40="","",VLOOKUP($A40,data9,33,FALSE))</f>
        <v>20</v>
      </c>
      <c r="N40" s="16">
        <f t="shared" ref="N40:N71" si="51">IF(F40="","",VLOOKUP($A40,data9,34,FALSE))</f>
        <v>0</v>
      </c>
      <c r="O40" s="16">
        <f t="shared" si="30"/>
        <v>20</v>
      </c>
      <c r="P40" s="16" t="str">
        <f t="shared" ref="P40:P71" si="52">IF(E40="","",VLOOKUP(O40,Gr,2))</f>
        <v>C</v>
      </c>
      <c r="Q40" s="16">
        <f t="shared" ref="Q40:Q71" si="53">IF(I40="","",VLOOKUP($A40,data9,46,FALSE))</f>
        <v>25</v>
      </c>
      <c r="R40" s="16">
        <f t="shared" ref="R40:R71" si="54">IF(J40="","",VLOOKUP($A40,data9,47,FALSE))</f>
        <v>0</v>
      </c>
      <c r="S40" s="16">
        <f t="shared" si="31"/>
        <v>25</v>
      </c>
      <c r="T40" s="16" t="str">
        <f t="shared" ref="T40:T71" si="55">IF(I40="","",VLOOKUP(S40,Gr,2))</f>
        <v>C</v>
      </c>
      <c r="U40" s="16">
        <f t="shared" ref="U40:U71" si="56">IF(M40="","",VLOOKUP($A40,data9,59,FALSE))</f>
        <v>26</v>
      </c>
      <c r="V40" s="16">
        <f t="shared" ref="V40:V71" si="57">IF(N40="","",VLOOKUP($A40,data9,60,FALSE))</f>
        <v>0</v>
      </c>
      <c r="W40" s="16">
        <f t="shared" si="32"/>
        <v>26</v>
      </c>
      <c r="X40" s="16" t="str">
        <f t="shared" ref="X40:X71" si="58">IF(M40="","",VLOOKUP(W40,Gr,2))</f>
        <v>C</v>
      </c>
      <c r="Y40" s="16">
        <f t="shared" ref="Y40:Y71" si="59">IF(Q40="","",VLOOKUP($A40,data9,72,FALSE))</f>
        <v>9</v>
      </c>
      <c r="Z40" s="16">
        <f t="shared" ref="Z40:Z71" si="60">IF(R40="","",VLOOKUP($A40,data9,73,FALSE))</f>
        <v>0</v>
      </c>
      <c r="AA40" s="16">
        <f t="shared" si="33"/>
        <v>9</v>
      </c>
      <c r="AB40" s="16" t="str">
        <f t="shared" ref="AB40:AB71" si="61">IF(Q40="","",VLOOKUP(AA40,Gr,2))</f>
        <v>C</v>
      </c>
      <c r="AC40" s="16">
        <f t="shared" ref="AC40:AC71" si="62">IF(U40="","",VLOOKUP($A40,data9,85,FALSE))</f>
        <v>16</v>
      </c>
      <c r="AD40" s="16">
        <f t="shared" ref="AD40:AD71" si="63">IF(V40="","",VLOOKUP($A40,data9,86,FALSE))</f>
        <v>0</v>
      </c>
      <c r="AE40" s="16">
        <f t="shared" si="34"/>
        <v>16</v>
      </c>
      <c r="AF40" s="16" t="str">
        <f t="shared" ref="AF40:AF71" si="64">IF(U40="","",VLOOKUP(AE40,Gr,2))</f>
        <v>C</v>
      </c>
      <c r="AG40" s="16">
        <f t="shared" ref="AG40:AG71" si="65">IF(Y40="","",VLOOKUP($A40,data9,98,FALSE))</f>
        <v>32</v>
      </c>
      <c r="AH40" s="16">
        <f t="shared" ref="AH40:AH71" si="66">IF(Z40="","",VLOOKUP($A40,data9,99,FALSE))</f>
        <v>0</v>
      </c>
      <c r="AI40" s="16">
        <f t="shared" si="35"/>
        <v>32</v>
      </c>
      <c r="AJ40" s="16" t="str">
        <f t="shared" ref="AJ40:AJ71" si="67">IF(Y40="","",VLOOKUP(AI40,Gr,2))</f>
        <v>C</v>
      </c>
      <c r="AK40" s="16">
        <f t="shared" si="36"/>
        <v>157</v>
      </c>
      <c r="AL40" s="17">
        <f t="shared" si="37"/>
        <v>22</v>
      </c>
      <c r="AM40" s="16" t="str">
        <f t="shared" ref="AM40:AM71" si="68">IF(AB40="","",VLOOKUP(AL40,Gr,2))</f>
        <v>C</v>
      </c>
      <c r="AN40" s="16">
        <f t="shared" ref="AN40:AN71" si="69">IF(AF40="","",VLOOKUP($A40,data9,101,FALSE))</f>
        <v>203</v>
      </c>
      <c r="AO40" s="17">
        <f t="shared" ref="AO40:AO71" si="70">IF(AF40="","",ROUND(AN40/NoW%,0))</f>
        <v>89</v>
      </c>
      <c r="AP40" s="17" t="str">
        <f t="shared" si="39"/>
        <v>Passed</v>
      </c>
    </row>
    <row r="41" spans="1:42" ht="15.95" customHeight="1">
      <c r="A41" s="22">
        <v>34</v>
      </c>
      <c r="B41" s="23" t="str">
        <f t="shared" si="41"/>
        <v>Dhana Lakshmi Yanamadala</v>
      </c>
      <c r="C41" s="22" t="str">
        <f t="shared" si="42"/>
        <v>G</v>
      </c>
      <c r="D41" s="22">
        <f t="shared" si="40"/>
        <v>9</v>
      </c>
      <c r="E41" s="39">
        <f t="shared" si="43"/>
        <v>36849</v>
      </c>
      <c r="F41" s="39" t="str">
        <f t="shared" si="44"/>
        <v>BC</v>
      </c>
      <c r="G41" s="9">
        <f t="shared" si="45"/>
        <v>1012</v>
      </c>
      <c r="H41" s="39">
        <f t="shared" si="46"/>
        <v>40711</v>
      </c>
      <c r="I41" s="16">
        <f t="shared" si="47"/>
        <v>31</v>
      </c>
      <c r="J41" s="16">
        <f t="shared" si="48"/>
        <v>0</v>
      </c>
      <c r="K41" s="16">
        <f t="shared" si="29"/>
        <v>31</v>
      </c>
      <c r="L41" s="16" t="str">
        <f t="shared" si="49"/>
        <v>C</v>
      </c>
      <c r="M41" s="16">
        <f t="shared" si="50"/>
        <v>25</v>
      </c>
      <c r="N41" s="16">
        <f t="shared" si="51"/>
        <v>0</v>
      </c>
      <c r="O41" s="16">
        <f t="shared" si="30"/>
        <v>25</v>
      </c>
      <c r="P41" s="16" t="str">
        <f t="shared" si="52"/>
        <v>C</v>
      </c>
      <c r="Q41" s="16">
        <f t="shared" si="53"/>
        <v>26</v>
      </c>
      <c r="R41" s="16">
        <f t="shared" si="54"/>
        <v>0</v>
      </c>
      <c r="S41" s="16">
        <f t="shared" si="31"/>
        <v>26</v>
      </c>
      <c r="T41" s="16" t="str">
        <f t="shared" si="55"/>
        <v>C</v>
      </c>
      <c r="U41" s="16">
        <f t="shared" si="56"/>
        <v>35</v>
      </c>
      <c r="V41" s="16">
        <f t="shared" si="57"/>
        <v>0</v>
      </c>
      <c r="W41" s="16">
        <f t="shared" si="32"/>
        <v>35</v>
      </c>
      <c r="X41" s="16" t="str">
        <f t="shared" si="58"/>
        <v>C</v>
      </c>
      <c r="Y41" s="16">
        <f t="shared" si="59"/>
        <v>9</v>
      </c>
      <c r="Z41" s="16">
        <f t="shared" si="60"/>
        <v>0</v>
      </c>
      <c r="AA41" s="16">
        <f t="shared" si="33"/>
        <v>9</v>
      </c>
      <c r="AB41" s="16" t="str">
        <f t="shared" si="61"/>
        <v>C</v>
      </c>
      <c r="AC41" s="16">
        <f t="shared" si="62"/>
        <v>24</v>
      </c>
      <c r="AD41" s="16">
        <f t="shared" si="63"/>
        <v>0</v>
      </c>
      <c r="AE41" s="16">
        <f t="shared" si="34"/>
        <v>24</v>
      </c>
      <c r="AF41" s="16" t="str">
        <f t="shared" si="64"/>
        <v>C</v>
      </c>
      <c r="AG41" s="16">
        <f t="shared" si="65"/>
        <v>35</v>
      </c>
      <c r="AH41" s="16">
        <f t="shared" si="66"/>
        <v>0</v>
      </c>
      <c r="AI41" s="16">
        <f t="shared" si="35"/>
        <v>35</v>
      </c>
      <c r="AJ41" s="16" t="str">
        <f t="shared" si="67"/>
        <v>C</v>
      </c>
      <c r="AK41" s="16">
        <f t="shared" si="36"/>
        <v>185</v>
      </c>
      <c r="AL41" s="17">
        <f t="shared" si="37"/>
        <v>26</v>
      </c>
      <c r="AM41" s="16" t="str">
        <f t="shared" si="68"/>
        <v>C</v>
      </c>
      <c r="AN41" s="16">
        <f t="shared" si="69"/>
        <v>172</v>
      </c>
      <c r="AO41" s="17">
        <f t="shared" si="70"/>
        <v>76</v>
      </c>
      <c r="AP41" s="17" t="str">
        <f t="shared" si="39"/>
        <v>Passed</v>
      </c>
    </row>
    <row r="42" spans="1:42" ht="15.95" customHeight="1">
      <c r="A42" s="22">
        <v>35</v>
      </c>
      <c r="B42" s="23" t="str">
        <f t="shared" si="41"/>
        <v>Durga Bhavani Kusume</v>
      </c>
      <c r="C42" s="22" t="str">
        <f t="shared" si="42"/>
        <v>G</v>
      </c>
      <c r="D42" s="22">
        <f t="shared" si="40"/>
        <v>9</v>
      </c>
      <c r="E42" s="39">
        <f t="shared" si="43"/>
        <v>36266</v>
      </c>
      <c r="F42" s="39" t="str">
        <f t="shared" si="44"/>
        <v>SC</v>
      </c>
      <c r="G42" s="9">
        <f t="shared" si="45"/>
        <v>1055</v>
      </c>
      <c r="H42" s="39">
        <f t="shared" si="46"/>
        <v>40730</v>
      </c>
      <c r="I42" s="16">
        <f t="shared" si="47"/>
        <v>24</v>
      </c>
      <c r="J42" s="16">
        <f t="shared" si="48"/>
        <v>0</v>
      </c>
      <c r="K42" s="16">
        <f t="shared" si="29"/>
        <v>24</v>
      </c>
      <c r="L42" s="16" t="str">
        <f t="shared" si="49"/>
        <v>C</v>
      </c>
      <c r="M42" s="16">
        <f t="shared" si="50"/>
        <v>21</v>
      </c>
      <c r="N42" s="16">
        <f t="shared" si="51"/>
        <v>0</v>
      </c>
      <c r="O42" s="16">
        <f t="shared" si="30"/>
        <v>21</v>
      </c>
      <c r="P42" s="16" t="str">
        <f t="shared" si="52"/>
        <v>C</v>
      </c>
      <c r="Q42" s="16">
        <f t="shared" si="53"/>
        <v>24</v>
      </c>
      <c r="R42" s="16">
        <f t="shared" si="54"/>
        <v>0</v>
      </c>
      <c r="S42" s="16">
        <f t="shared" si="31"/>
        <v>24</v>
      </c>
      <c r="T42" s="16" t="str">
        <f t="shared" si="55"/>
        <v>C</v>
      </c>
      <c r="U42" s="16">
        <f t="shared" si="56"/>
        <v>26</v>
      </c>
      <c r="V42" s="16">
        <f t="shared" si="57"/>
        <v>0</v>
      </c>
      <c r="W42" s="16">
        <f t="shared" si="32"/>
        <v>26</v>
      </c>
      <c r="X42" s="16" t="str">
        <f t="shared" si="58"/>
        <v>C</v>
      </c>
      <c r="Y42" s="16">
        <f t="shared" si="59"/>
        <v>5</v>
      </c>
      <c r="Z42" s="16">
        <f t="shared" si="60"/>
        <v>0</v>
      </c>
      <c r="AA42" s="16">
        <f t="shared" si="33"/>
        <v>5</v>
      </c>
      <c r="AB42" s="16" t="str">
        <f t="shared" si="61"/>
        <v>C</v>
      </c>
      <c r="AC42" s="16">
        <f t="shared" si="62"/>
        <v>16</v>
      </c>
      <c r="AD42" s="16">
        <f t="shared" si="63"/>
        <v>0</v>
      </c>
      <c r="AE42" s="16">
        <f t="shared" si="34"/>
        <v>16</v>
      </c>
      <c r="AF42" s="16" t="str">
        <f t="shared" si="64"/>
        <v>C</v>
      </c>
      <c r="AG42" s="16">
        <f t="shared" si="65"/>
        <v>33</v>
      </c>
      <c r="AH42" s="16">
        <f t="shared" si="66"/>
        <v>0</v>
      </c>
      <c r="AI42" s="16">
        <f t="shared" si="35"/>
        <v>33</v>
      </c>
      <c r="AJ42" s="16" t="str">
        <f t="shared" si="67"/>
        <v>C</v>
      </c>
      <c r="AK42" s="16">
        <f t="shared" si="36"/>
        <v>149</v>
      </c>
      <c r="AL42" s="17">
        <f t="shared" si="37"/>
        <v>21</v>
      </c>
      <c r="AM42" s="16" t="str">
        <f t="shared" si="68"/>
        <v>C</v>
      </c>
      <c r="AN42" s="16">
        <f t="shared" si="69"/>
        <v>164</v>
      </c>
      <c r="AO42" s="17">
        <f t="shared" si="70"/>
        <v>72</v>
      </c>
      <c r="AP42" s="17" t="str">
        <f t="shared" si="39"/>
        <v>Passed</v>
      </c>
    </row>
    <row r="43" spans="1:42" ht="15.95" customHeight="1">
      <c r="A43" s="22">
        <v>36</v>
      </c>
      <c r="B43" s="23" t="str">
        <f t="shared" si="41"/>
        <v>Gayathri Gutam</v>
      </c>
      <c r="C43" s="22" t="str">
        <f t="shared" si="42"/>
        <v>G</v>
      </c>
      <c r="D43" s="22">
        <f t="shared" si="40"/>
        <v>9</v>
      </c>
      <c r="E43" s="39">
        <f t="shared" si="43"/>
        <v>36959</v>
      </c>
      <c r="F43" s="39" t="str">
        <f t="shared" si="44"/>
        <v>SC</v>
      </c>
      <c r="G43" s="9">
        <f t="shared" si="45"/>
        <v>1020</v>
      </c>
      <c r="H43" s="39">
        <f t="shared" si="46"/>
        <v>40711</v>
      </c>
      <c r="I43" s="16">
        <f t="shared" si="47"/>
        <v>41</v>
      </c>
      <c r="J43" s="16">
        <f t="shared" si="48"/>
        <v>0</v>
      </c>
      <c r="K43" s="16">
        <f t="shared" si="29"/>
        <v>41</v>
      </c>
      <c r="L43" s="16" t="str">
        <f t="shared" si="49"/>
        <v>B</v>
      </c>
      <c r="M43" s="16">
        <f t="shared" si="50"/>
        <v>30</v>
      </c>
      <c r="N43" s="16">
        <f t="shared" si="51"/>
        <v>0</v>
      </c>
      <c r="O43" s="16">
        <f t="shared" si="30"/>
        <v>30</v>
      </c>
      <c r="P43" s="16" t="str">
        <f t="shared" si="52"/>
        <v>C</v>
      </c>
      <c r="Q43" s="16">
        <f t="shared" si="53"/>
        <v>29</v>
      </c>
      <c r="R43" s="16">
        <f t="shared" si="54"/>
        <v>0</v>
      </c>
      <c r="S43" s="16">
        <f t="shared" si="31"/>
        <v>29</v>
      </c>
      <c r="T43" s="16" t="str">
        <f t="shared" si="55"/>
        <v>C</v>
      </c>
      <c r="U43" s="16">
        <f t="shared" si="56"/>
        <v>49</v>
      </c>
      <c r="V43" s="16">
        <f t="shared" si="57"/>
        <v>0</v>
      </c>
      <c r="W43" s="16">
        <f t="shared" si="32"/>
        <v>49</v>
      </c>
      <c r="X43" s="16" t="str">
        <f t="shared" si="58"/>
        <v>B</v>
      </c>
      <c r="Y43" s="16">
        <f t="shared" si="59"/>
        <v>17</v>
      </c>
      <c r="Z43" s="16">
        <f t="shared" si="60"/>
        <v>0</v>
      </c>
      <c r="AA43" s="16">
        <f t="shared" si="33"/>
        <v>17</v>
      </c>
      <c r="AB43" s="16" t="str">
        <f t="shared" si="61"/>
        <v>C</v>
      </c>
      <c r="AC43" s="16">
        <f t="shared" si="62"/>
        <v>22</v>
      </c>
      <c r="AD43" s="16">
        <f t="shared" si="63"/>
        <v>0</v>
      </c>
      <c r="AE43" s="16">
        <f t="shared" si="34"/>
        <v>22</v>
      </c>
      <c r="AF43" s="16" t="str">
        <f t="shared" si="64"/>
        <v>C</v>
      </c>
      <c r="AG43" s="16">
        <f t="shared" si="65"/>
        <v>37</v>
      </c>
      <c r="AH43" s="16">
        <f t="shared" si="66"/>
        <v>0</v>
      </c>
      <c r="AI43" s="16">
        <f t="shared" si="35"/>
        <v>37</v>
      </c>
      <c r="AJ43" s="16" t="str">
        <f t="shared" si="67"/>
        <v>C</v>
      </c>
      <c r="AK43" s="16">
        <f t="shared" si="36"/>
        <v>225</v>
      </c>
      <c r="AL43" s="17">
        <f t="shared" si="37"/>
        <v>32</v>
      </c>
      <c r="AM43" s="16" t="str">
        <f t="shared" si="68"/>
        <v>C</v>
      </c>
      <c r="AN43" s="16">
        <f t="shared" si="69"/>
        <v>216</v>
      </c>
      <c r="AO43" s="17">
        <f t="shared" si="70"/>
        <v>95</v>
      </c>
      <c r="AP43" s="17" t="str">
        <f t="shared" si="39"/>
        <v>Passed</v>
      </c>
    </row>
    <row r="44" spans="1:42" ht="15.95" customHeight="1">
      <c r="A44" s="22">
        <v>37</v>
      </c>
      <c r="B44" s="23" t="str">
        <f t="shared" si="41"/>
        <v>Gayathri Devi Koppisetti</v>
      </c>
      <c r="C44" s="22" t="str">
        <f t="shared" si="42"/>
        <v>G</v>
      </c>
      <c r="D44" s="22">
        <f t="shared" si="40"/>
        <v>9</v>
      </c>
      <c r="E44" s="39">
        <f t="shared" si="43"/>
        <v>37054</v>
      </c>
      <c r="F44" s="39" t="str">
        <f t="shared" si="44"/>
        <v>BC</v>
      </c>
      <c r="G44" s="9">
        <f t="shared" si="45"/>
        <v>996</v>
      </c>
      <c r="H44" s="39">
        <f t="shared" si="46"/>
        <v>40709</v>
      </c>
      <c r="I44" s="16">
        <f t="shared" si="47"/>
        <v>47</v>
      </c>
      <c r="J44" s="16">
        <f t="shared" si="48"/>
        <v>0</v>
      </c>
      <c r="K44" s="16">
        <f t="shared" si="29"/>
        <v>47</v>
      </c>
      <c r="L44" s="16" t="str">
        <f t="shared" si="49"/>
        <v>B</v>
      </c>
      <c r="M44" s="16">
        <f t="shared" si="50"/>
        <v>37</v>
      </c>
      <c r="N44" s="16">
        <f t="shared" si="51"/>
        <v>0</v>
      </c>
      <c r="O44" s="16">
        <f t="shared" si="30"/>
        <v>37</v>
      </c>
      <c r="P44" s="16" t="str">
        <f t="shared" si="52"/>
        <v>C</v>
      </c>
      <c r="Q44" s="16">
        <f t="shared" si="53"/>
        <v>37</v>
      </c>
      <c r="R44" s="16">
        <f t="shared" si="54"/>
        <v>0</v>
      </c>
      <c r="S44" s="16">
        <f t="shared" si="31"/>
        <v>37</v>
      </c>
      <c r="T44" s="16" t="str">
        <f t="shared" si="55"/>
        <v>C</v>
      </c>
      <c r="U44" s="16">
        <f t="shared" si="56"/>
        <v>51</v>
      </c>
      <c r="V44" s="16">
        <f t="shared" si="57"/>
        <v>0</v>
      </c>
      <c r="W44" s="16">
        <f t="shared" si="32"/>
        <v>51</v>
      </c>
      <c r="X44" s="16" t="str">
        <f t="shared" si="58"/>
        <v>B+</v>
      </c>
      <c r="Y44" s="16">
        <f t="shared" si="59"/>
        <v>20</v>
      </c>
      <c r="Z44" s="16">
        <f t="shared" si="60"/>
        <v>0</v>
      </c>
      <c r="AA44" s="16">
        <f t="shared" si="33"/>
        <v>20</v>
      </c>
      <c r="AB44" s="16" t="str">
        <f t="shared" si="61"/>
        <v>C</v>
      </c>
      <c r="AC44" s="16">
        <f t="shared" si="62"/>
        <v>24</v>
      </c>
      <c r="AD44" s="16">
        <f t="shared" si="63"/>
        <v>0</v>
      </c>
      <c r="AE44" s="16">
        <f t="shared" si="34"/>
        <v>24</v>
      </c>
      <c r="AF44" s="16" t="str">
        <f t="shared" si="64"/>
        <v>C</v>
      </c>
      <c r="AG44" s="16">
        <f t="shared" si="65"/>
        <v>46</v>
      </c>
      <c r="AH44" s="16">
        <f t="shared" si="66"/>
        <v>0</v>
      </c>
      <c r="AI44" s="16">
        <f t="shared" si="35"/>
        <v>46</v>
      </c>
      <c r="AJ44" s="16" t="str">
        <f t="shared" si="67"/>
        <v>B</v>
      </c>
      <c r="AK44" s="16">
        <f t="shared" si="36"/>
        <v>262</v>
      </c>
      <c r="AL44" s="17">
        <f t="shared" si="37"/>
        <v>37</v>
      </c>
      <c r="AM44" s="16" t="str">
        <f t="shared" si="68"/>
        <v>C</v>
      </c>
      <c r="AN44" s="16">
        <f t="shared" si="69"/>
        <v>190</v>
      </c>
      <c r="AO44" s="17">
        <f t="shared" si="70"/>
        <v>84</v>
      </c>
      <c r="AP44" s="17" t="str">
        <f t="shared" si="39"/>
        <v>Passed</v>
      </c>
    </row>
    <row r="45" spans="1:42" ht="15.95" customHeight="1">
      <c r="A45" s="22">
        <v>38</v>
      </c>
      <c r="B45" s="23" t="str">
        <f t="shared" si="41"/>
        <v>Hemalatha Ethakota</v>
      </c>
      <c r="C45" s="22" t="str">
        <f t="shared" si="42"/>
        <v>G</v>
      </c>
      <c r="D45" s="22">
        <f t="shared" si="40"/>
        <v>9</v>
      </c>
      <c r="E45" s="39">
        <f t="shared" si="43"/>
        <v>37130</v>
      </c>
      <c r="F45" s="39" t="str">
        <f t="shared" si="44"/>
        <v>SC</v>
      </c>
      <c r="G45" s="9">
        <f t="shared" si="45"/>
        <v>1036</v>
      </c>
      <c r="H45" s="39">
        <f t="shared" si="46"/>
        <v>40715</v>
      </c>
      <c r="I45" s="16">
        <f t="shared" si="47"/>
        <v>54</v>
      </c>
      <c r="J45" s="16">
        <f t="shared" si="48"/>
        <v>0</v>
      </c>
      <c r="K45" s="16">
        <f t="shared" si="29"/>
        <v>54</v>
      </c>
      <c r="L45" s="16" t="str">
        <f t="shared" si="49"/>
        <v>B+</v>
      </c>
      <c r="M45" s="16">
        <f t="shared" si="50"/>
        <v>29</v>
      </c>
      <c r="N45" s="16">
        <f t="shared" si="51"/>
        <v>0</v>
      </c>
      <c r="O45" s="16">
        <f t="shared" si="30"/>
        <v>29</v>
      </c>
      <c r="P45" s="16" t="str">
        <f t="shared" si="52"/>
        <v>C</v>
      </c>
      <c r="Q45" s="16">
        <f t="shared" si="53"/>
        <v>36</v>
      </c>
      <c r="R45" s="16">
        <f t="shared" si="54"/>
        <v>0</v>
      </c>
      <c r="S45" s="16">
        <f t="shared" si="31"/>
        <v>36</v>
      </c>
      <c r="T45" s="16" t="str">
        <f t="shared" si="55"/>
        <v>C</v>
      </c>
      <c r="U45" s="16">
        <f t="shared" si="56"/>
        <v>55</v>
      </c>
      <c r="V45" s="16">
        <f t="shared" si="57"/>
        <v>0</v>
      </c>
      <c r="W45" s="16">
        <f t="shared" si="32"/>
        <v>55</v>
      </c>
      <c r="X45" s="16" t="str">
        <f t="shared" si="58"/>
        <v>B+</v>
      </c>
      <c r="Y45" s="16">
        <f t="shared" si="59"/>
        <v>20</v>
      </c>
      <c r="Z45" s="16">
        <f t="shared" si="60"/>
        <v>0</v>
      </c>
      <c r="AA45" s="16">
        <f t="shared" si="33"/>
        <v>20</v>
      </c>
      <c r="AB45" s="16" t="str">
        <f t="shared" si="61"/>
        <v>C</v>
      </c>
      <c r="AC45" s="16">
        <f t="shared" si="62"/>
        <v>28</v>
      </c>
      <c r="AD45" s="16">
        <f t="shared" si="63"/>
        <v>0</v>
      </c>
      <c r="AE45" s="16">
        <f t="shared" si="34"/>
        <v>28</v>
      </c>
      <c r="AF45" s="16" t="str">
        <f t="shared" si="64"/>
        <v>C</v>
      </c>
      <c r="AG45" s="16">
        <f t="shared" si="65"/>
        <v>56</v>
      </c>
      <c r="AH45" s="16">
        <f t="shared" si="66"/>
        <v>0</v>
      </c>
      <c r="AI45" s="16">
        <f t="shared" si="35"/>
        <v>56</v>
      </c>
      <c r="AJ45" s="16" t="str">
        <f t="shared" si="67"/>
        <v>B+</v>
      </c>
      <c r="AK45" s="16">
        <f t="shared" si="36"/>
        <v>278</v>
      </c>
      <c r="AL45" s="17">
        <f t="shared" si="37"/>
        <v>40</v>
      </c>
      <c r="AM45" s="16" t="str">
        <f t="shared" si="68"/>
        <v>C</v>
      </c>
      <c r="AN45" s="16">
        <f t="shared" si="69"/>
        <v>172</v>
      </c>
      <c r="AO45" s="17">
        <f t="shared" si="70"/>
        <v>76</v>
      </c>
      <c r="AP45" s="17" t="str">
        <f t="shared" si="39"/>
        <v>Passed</v>
      </c>
    </row>
    <row r="46" spans="1:42" ht="15.95" customHeight="1">
      <c r="A46" s="22">
        <v>39</v>
      </c>
      <c r="B46" s="23" t="str">
        <f t="shared" si="41"/>
        <v>Jyothi Palla</v>
      </c>
      <c r="C46" s="22" t="str">
        <f t="shared" si="42"/>
        <v>G</v>
      </c>
      <c r="D46" s="22">
        <f t="shared" si="40"/>
        <v>9</v>
      </c>
      <c r="E46" s="39">
        <f t="shared" si="43"/>
        <v>36784</v>
      </c>
      <c r="F46" s="39" t="str">
        <f t="shared" si="44"/>
        <v>OC</v>
      </c>
      <c r="G46" s="9">
        <f t="shared" si="45"/>
        <v>1200</v>
      </c>
      <c r="H46" s="39">
        <f t="shared" si="46"/>
        <v>41816</v>
      </c>
      <c r="I46" s="16">
        <f t="shared" si="47"/>
        <v>38</v>
      </c>
      <c r="J46" s="16">
        <f t="shared" si="48"/>
        <v>0</v>
      </c>
      <c r="K46" s="16">
        <f t="shared" si="29"/>
        <v>38</v>
      </c>
      <c r="L46" s="16" t="str">
        <f t="shared" si="49"/>
        <v>C</v>
      </c>
      <c r="M46" s="16">
        <f t="shared" si="50"/>
        <v>23</v>
      </c>
      <c r="N46" s="16">
        <f t="shared" si="51"/>
        <v>0</v>
      </c>
      <c r="O46" s="16">
        <f t="shared" si="30"/>
        <v>23</v>
      </c>
      <c r="P46" s="16" t="str">
        <f t="shared" si="52"/>
        <v>C</v>
      </c>
      <c r="Q46" s="16">
        <f t="shared" si="53"/>
        <v>63</v>
      </c>
      <c r="R46" s="16">
        <f t="shared" si="54"/>
        <v>0</v>
      </c>
      <c r="S46" s="16">
        <f t="shared" si="31"/>
        <v>63</v>
      </c>
      <c r="T46" s="16" t="str">
        <f t="shared" si="55"/>
        <v>B+</v>
      </c>
      <c r="U46" s="16">
        <f t="shared" si="56"/>
        <v>44</v>
      </c>
      <c r="V46" s="16">
        <f t="shared" si="57"/>
        <v>0</v>
      </c>
      <c r="W46" s="16">
        <f t="shared" si="32"/>
        <v>44</v>
      </c>
      <c r="X46" s="16" t="str">
        <f t="shared" si="58"/>
        <v>B</v>
      </c>
      <c r="Y46" s="16">
        <f t="shared" si="59"/>
        <v>16</v>
      </c>
      <c r="Z46" s="16">
        <f t="shared" si="60"/>
        <v>0</v>
      </c>
      <c r="AA46" s="16">
        <f t="shared" si="33"/>
        <v>16</v>
      </c>
      <c r="AB46" s="16" t="str">
        <f t="shared" si="61"/>
        <v>C</v>
      </c>
      <c r="AC46" s="16">
        <f t="shared" si="62"/>
        <v>66</v>
      </c>
      <c r="AD46" s="16">
        <f t="shared" si="63"/>
        <v>0</v>
      </c>
      <c r="AE46" s="16">
        <f t="shared" si="34"/>
        <v>66</v>
      </c>
      <c r="AF46" s="16" t="str">
        <f t="shared" si="64"/>
        <v>B+</v>
      </c>
      <c r="AG46" s="16">
        <f t="shared" si="65"/>
        <v>33</v>
      </c>
      <c r="AH46" s="16">
        <f t="shared" si="66"/>
        <v>0</v>
      </c>
      <c r="AI46" s="16">
        <f t="shared" si="35"/>
        <v>33</v>
      </c>
      <c r="AJ46" s="16" t="str">
        <f t="shared" si="67"/>
        <v>C</v>
      </c>
      <c r="AK46" s="16">
        <f t="shared" si="36"/>
        <v>283</v>
      </c>
      <c r="AL46" s="17">
        <f t="shared" si="37"/>
        <v>40</v>
      </c>
      <c r="AM46" s="16" t="str">
        <f t="shared" si="68"/>
        <v>C</v>
      </c>
      <c r="AN46" s="16">
        <f t="shared" si="69"/>
        <v>194</v>
      </c>
      <c r="AO46" s="17">
        <f t="shared" si="70"/>
        <v>85</v>
      </c>
      <c r="AP46" s="17" t="str">
        <f t="shared" si="39"/>
        <v>Passed</v>
      </c>
    </row>
    <row r="47" spans="1:42" ht="15.95" customHeight="1">
      <c r="A47" s="22">
        <v>40</v>
      </c>
      <c r="B47" s="23" t="str">
        <f t="shared" si="41"/>
        <v>Kumari Yanamadala</v>
      </c>
      <c r="C47" s="22" t="str">
        <f t="shared" si="42"/>
        <v>G</v>
      </c>
      <c r="D47" s="22">
        <f t="shared" si="40"/>
        <v>9</v>
      </c>
      <c r="E47" s="39">
        <f t="shared" si="43"/>
        <v>36900</v>
      </c>
      <c r="F47" s="39" t="str">
        <f t="shared" si="44"/>
        <v>BC</v>
      </c>
      <c r="G47" s="9">
        <f t="shared" si="45"/>
        <v>1042</v>
      </c>
      <c r="H47" s="39">
        <f t="shared" si="46"/>
        <v>40718</v>
      </c>
      <c r="I47" s="16">
        <f t="shared" si="47"/>
        <v>37</v>
      </c>
      <c r="J47" s="16">
        <f t="shared" si="48"/>
        <v>0</v>
      </c>
      <c r="K47" s="16">
        <f t="shared" si="29"/>
        <v>37</v>
      </c>
      <c r="L47" s="16" t="str">
        <f t="shared" si="49"/>
        <v>C</v>
      </c>
      <c r="M47" s="16">
        <f t="shared" si="50"/>
        <v>32</v>
      </c>
      <c r="N47" s="16">
        <f t="shared" si="51"/>
        <v>0</v>
      </c>
      <c r="O47" s="16">
        <f t="shared" si="30"/>
        <v>32</v>
      </c>
      <c r="P47" s="16" t="str">
        <f t="shared" si="52"/>
        <v>C</v>
      </c>
      <c r="Q47" s="16">
        <f t="shared" si="53"/>
        <v>33</v>
      </c>
      <c r="R47" s="16">
        <f t="shared" si="54"/>
        <v>0</v>
      </c>
      <c r="S47" s="16">
        <f t="shared" si="31"/>
        <v>33</v>
      </c>
      <c r="T47" s="16" t="str">
        <f t="shared" si="55"/>
        <v>C</v>
      </c>
      <c r="U47" s="16">
        <f t="shared" si="56"/>
        <v>38</v>
      </c>
      <c r="V47" s="16">
        <f t="shared" si="57"/>
        <v>0</v>
      </c>
      <c r="W47" s="16">
        <f t="shared" si="32"/>
        <v>38</v>
      </c>
      <c r="X47" s="16" t="str">
        <f t="shared" si="58"/>
        <v>C</v>
      </c>
      <c r="Y47" s="16">
        <f t="shared" si="59"/>
        <v>17</v>
      </c>
      <c r="Z47" s="16">
        <f t="shared" si="60"/>
        <v>0</v>
      </c>
      <c r="AA47" s="16">
        <f t="shared" si="33"/>
        <v>17</v>
      </c>
      <c r="AB47" s="16" t="str">
        <f t="shared" si="61"/>
        <v>C</v>
      </c>
      <c r="AC47" s="16">
        <f t="shared" si="62"/>
        <v>69</v>
      </c>
      <c r="AD47" s="16">
        <f t="shared" si="63"/>
        <v>0</v>
      </c>
      <c r="AE47" s="16">
        <f t="shared" si="34"/>
        <v>69</v>
      </c>
      <c r="AF47" s="16" t="str">
        <f t="shared" si="64"/>
        <v>B+</v>
      </c>
      <c r="AG47" s="16">
        <f t="shared" si="65"/>
        <v>35</v>
      </c>
      <c r="AH47" s="16">
        <f t="shared" si="66"/>
        <v>0</v>
      </c>
      <c r="AI47" s="16">
        <f t="shared" si="35"/>
        <v>35</v>
      </c>
      <c r="AJ47" s="16" t="str">
        <f t="shared" si="67"/>
        <v>C</v>
      </c>
      <c r="AK47" s="16">
        <f t="shared" si="36"/>
        <v>261</v>
      </c>
      <c r="AL47" s="17">
        <f t="shared" si="37"/>
        <v>37</v>
      </c>
      <c r="AM47" s="16" t="str">
        <f t="shared" si="68"/>
        <v>C</v>
      </c>
      <c r="AN47" s="16">
        <f t="shared" si="69"/>
        <v>193</v>
      </c>
      <c r="AO47" s="17">
        <f t="shared" si="70"/>
        <v>85</v>
      </c>
      <c r="AP47" s="17" t="str">
        <f t="shared" si="39"/>
        <v>Passed</v>
      </c>
    </row>
    <row r="48" spans="1:42" ht="15.95" customHeight="1">
      <c r="A48" s="22">
        <v>41</v>
      </c>
      <c r="B48" s="23" t="str">
        <f t="shared" si="41"/>
        <v>Lakshmi Bandaru</v>
      </c>
      <c r="C48" s="22" t="str">
        <f t="shared" si="42"/>
        <v>G</v>
      </c>
      <c r="D48" s="22">
        <f t="shared" si="40"/>
        <v>9</v>
      </c>
      <c r="E48" s="39">
        <f t="shared" si="43"/>
        <v>37026</v>
      </c>
      <c r="F48" s="39" t="str">
        <f t="shared" si="44"/>
        <v>OC</v>
      </c>
      <c r="G48" s="9">
        <f t="shared" si="45"/>
        <v>1010</v>
      </c>
      <c r="H48" s="39">
        <f t="shared" si="46"/>
        <v>40711</v>
      </c>
      <c r="I48" s="16">
        <f t="shared" si="47"/>
        <v>31</v>
      </c>
      <c r="J48" s="16">
        <f t="shared" si="48"/>
        <v>0</v>
      </c>
      <c r="K48" s="16">
        <f t="shared" si="29"/>
        <v>31</v>
      </c>
      <c r="L48" s="16" t="str">
        <f t="shared" si="49"/>
        <v>C</v>
      </c>
      <c r="M48" s="16">
        <f t="shared" si="50"/>
        <v>17</v>
      </c>
      <c r="N48" s="16">
        <f t="shared" si="51"/>
        <v>0</v>
      </c>
      <c r="O48" s="16">
        <f t="shared" si="30"/>
        <v>17</v>
      </c>
      <c r="P48" s="16" t="str">
        <f t="shared" si="52"/>
        <v>C</v>
      </c>
      <c r="Q48" s="16">
        <f t="shared" si="53"/>
        <v>24</v>
      </c>
      <c r="R48" s="16">
        <f t="shared" si="54"/>
        <v>0</v>
      </c>
      <c r="S48" s="16">
        <f t="shared" si="31"/>
        <v>24</v>
      </c>
      <c r="T48" s="16" t="str">
        <f t="shared" si="55"/>
        <v>C</v>
      </c>
      <c r="U48" s="16">
        <f t="shared" si="56"/>
        <v>19</v>
      </c>
      <c r="V48" s="16">
        <f t="shared" si="57"/>
        <v>0</v>
      </c>
      <c r="W48" s="16">
        <f t="shared" si="32"/>
        <v>19</v>
      </c>
      <c r="X48" s="16" t="str">
        <f t="shared" si="58"/>
        <v>C</v>
      </c>
      <c r="Y48" s="16">
        <f t="shared" si="59"/>
        <v>9</v>
      </c>
      <c r="Z48" s="16">
        <f t="shared" si="60"/>
        <v>0</v>
      </c>
      <c r="AA48" s="16">
        <f t="shared" si="33"/>
        <v>9</v>
      </c>
      <c r="AB48" s="16" t="str">
        <f t="shared" si="61"/>
        <v>C</v>
      </c>
      <c r="AC48" s="16">
        <f t="shared" si="62"/>
        <v>17</v>
      </c>
      <c r="AD48" s="16">
        <f t="shared" si="63"/>
        <v>0</v>
      </c>
      <c r="AE48" s="16">
        <f t="shared" si="34"/>
        <v>17</v>
      </c>
      <c r="AF48" s="16" t="str">
        <f t="shared" si="64"/>
        <v>C</v>
      </c>
      <c r="AG48" s="16">
        <f t="shared" si="65"/>
        <v>34</v>
      </c>
      <c r="AH48" s="16">
        <f t="shared" si="66"/>
        <v>0</v>
      </c>
      <c r="AI48" s="16">
        <f t="shared" si="35"/>
        <v>34</v>
      </c>
      <c r="AJ48" s="16" t="str">
        <f t="shared" si="67"/>
        <v>C</v>
      </c>
      <c r="AK48" s="16">
        <f t="shared" si="36"/>
        <v>151</v>
      </c>
      <c r="AL48" s="17">
        <f t="shared" si="37"/>
        <v>22</v>
      </c>
      <c r="AM48" s="16" t="str">
        <f t="shared" si="68"/>
        <v>C</v>
      </c>
      <c r="AN48" s="16">
        <f t="shared" si="69"/>
        <v>164</v>
      </c>
      <c r="AO48" s="17">
        <f t="shared" si="70"/>
        <v>72</v>
      </c>
      <c r="AP48" s="17" t="str">
        <f t="shared" si="39"/>
        <v>Passed</v>
      </c>
    </row>
    <row r="49" spans="1:42" ht="15.95" customHeight="1">
      <c r="A49" s="22">
        <v>42</v>
      </c>
      <c r="B49" s="23" t="str">
        <f t="shared" si="41"/>
        <v>Lakshmi Jyothi Lanka</v>
      </c>
      <c r="C49" s="22" t="str">
        <f t="shared" si="42"/>
        <v>G</v>
      </c>
      <c r="D49" s="22">
        <f t="shared" si="40"/>
        <v>9</v>
      </c>
      <c r="E49" s="39">
        <f t="shared" si="43"/>
        <v>37039</v>
      </c>
      <c r="F49" s="39" t="str">
        <f t="shared" si="44"/>
        <v>SC</v>
      </c>
      <c r="G49" s="9">
        <f t="shared" si="45"/>
        <v>1035</v>
      </c>
      <c r="H49" s="39">
        <f t="shared" si="46"/>
        <v>40714</v>
      </c>
      <c r="I49" s="16">
        <f t="shared" si="47"/>
        <v>23</v>
      </c>
      <c r="J49" s="16">
        <f t="shared" si="48"/>
        <v>0</v>
      </c>
      <c r="K49" s="16">
        <f t="shared" si="29"/>
        <v>23</v>
      </c>
      <c r="L49" s="16" t="str">
        <f t="shared" si="49"/>
        <v>C</v>
      </c>
      <c r="M49" s="16">
        <f t="shared" si="50"/>
        <v>20</v>
      </c>
      <c r="N49" s="16">
        <f t="shared" si="51"/>
        <v>0</v>
      </c>
      <c r="O49" s="16">
        <f t="shared" si="30"/>
        <v>20</v>
      </c>
      <c r="P49" s="16" t="str">
        <f t="shared" si="52"/>
        <v>C</v>
      </c>
      <c r="Q49" s="16">
        <f t="shared" si="53"/>
        <v>27</v>
      </c>
      <c r="R49" s="16">
        <f t="shared" si="54"/>
        <v>0</v>
      </c>
      <c r="S49" s="16">
        <f t="shared" si="31"/>
        <v>27</v>
      </c>
      <c r="T49" s="16" t="str">
        <f t="shared" si="55"/>
        <v>C</v>
      </c>
      <c r="U49" s="16">
        <f t="shared" si="56"/>
        <v>30</v>
      </c>
      <c r="V49" s="16">
        <f t="shared" si="57"/>
        <v>0</v>
      </c>
      <c r="W49" s="16">
        <f t="shared" si="32"/>
        <v>30</v>
      </c>
      <c r="X49" s="16" t="str">
        <f t="shared" si="58"/>
        <v>C</v>
      </c>
      <c r="Y49" s="16">
        <f t="shared" si="59"/>
        <v>15</v>
      </c>
      <c r="Z49" s="16">
        <f t="shared" si="60"/>
        <v>0</v>
      </c>
      <c r="AA49" s="16">
        <f t="shared" si="33"/>
        <v>15</v>
      </c>
      <c r="AB49" s="16" t="str">
        <f t="shared" si="61"/>
        <v>C</v>
      </c>
      <c r="AC49" s="16">
        <f t="shared" si="62"/>
        <v>14</v>
      </c>
      <c r="AD49" s="16">
        <f t="shared" si="63"/>
        <v>0</v>
      </c>
      <c r="AE49" s="16">
        <f t="shared" si="34"/>
        <v>14</v>
      </c>
      <c r="AF49" s="16" t="str">
        <f t="shared" si="64"/>
        <v>C</v>
      </c>
      <c r="AG49" s="16">
        <f t="shared" si="65"/>
        <v>34</v>
      </c>
      <c r="AH49" s="16">
        <f t="shared" si="66"/>
        <v>0</v>
      </c>
      <c r="AI49" s="16">
        <f t="shared" si="35"/>
        <v>34</v>
      </c>
      <c r="AJ49" s="16" t="str">
        <f t="shared" si="67"/>
        <v>C</v>
      </c>
      <c r="AK49" s="16">
        <f t="shared" si="36"/>
        <v>163</v>
      </c>
      <c r="AL49" s="17">
        <f t="shared" si="37"/>
        <v>23</v>
      </c>
      <c r="AM49" s="16" t="str">
        <f t="shared" si="68"/>
        <v>C</v>
      </c>
      <c r="AN49" s="16">
        <f t="shared" si="69"/>
        <v>188</v>
      </c>
      <c r="AO49" s="17">
        <f t="shared" si="70"/>
        <v>83</v>
      </c>
      <c r="AP49" s="17" t="str">
        <f t="shared" si="39"/>
        <v>Passed</v>
      </c>
    </row>
    <row r="50" spans="1:42" ht="15.95" customHeight="1">
      <c r="A50" s="22">
        <v>43</v>
      </c>
      <c r="B50" s="23" t="str">
        <f t="shared" si="41"/>
        <v>Mangadevi Pepakayala</v>
      </c>
      <c r="C50" s="22" t="str">
        <f t="shared" si="42"/>
        <v>G</v>
      </c>
      <c r="D50" s="22">
        <f t="shared" si="40"/>
        <v>9</v>
      </c>
      <c r="E50" s="39">
        <f t="shared" si="43"/>
        <v>37054</v>
      </c>
      <c r="F50" s="39" t="str">
        <f t="shared" si="44"/>
        <v>OC</v>
      </c>
      <c r="G50" s="9">
        <f t="shared" si="45"/>
        <v>1009</v>
      </c>
      <c r="H50" s="39">
        <f t="shared" si="46"/>
        <v>40711</v>
      </c>
      <c r="I50" s="16">
        <f t="shared" si="47"/>
        <v>60</v>
      </c>
      <c r="J50" s="16">
        <f t="shared" si="48"/>
        <v>0</v>
      </c>
      <c r="K50" s="16">
        <f t="shared" si="29"/>
        <v>60</v>
      </c>
      <c r="L50" s="16" t="str">
        <f t="shared" si="49"/>
        <v>B+</v>
      </c>
      <c r="M50" s="16">
        <f t="shared" si="50"/>
        <v>50</v>
      </c>
      <c r="N50" s="16">
        <f t="shared" si="51"/>
        <v>0</v>
      </c>
      <c r="O50" s="16">
        <f t="shared" si="30"/>
        <v>50</v>
      </c>
      <c r="P50" s="16" t="str">
        <f t="shared" si="52"/>
        <v>B</v>
      </c>
      <c r="Q50" s="16">
        <f t="shared" si="53"/>
        <v>49</v>
      </c>
      <c r="R50" s="16">
        <f t="shared" si="54"/>
        <v>0</v>
      </c>
      <c r="S50" s="16">
        <f t="shared" si="31"/>
        <v>49</v>
      </c>
      <c r="T50" s="16" t="str">
        <f t="shared" si="55"/>
        <v>B</v>
      </c>
      <c r="U50" s="16">
        <f t="shared" si="56"/>
        <v>67</v>
      </c>
      <c r="V50" s="16">
        <f t="shared" si="57"/>
        <v>0</v>
      </c>
      <c r="W50" s="16">
        <f t="shared" si="32"/>
        <v>67</v>
      </c>
      <c r="X50" s="16" t="str">
        <f t="shared" si="58"/>
        <v>B+</v>
      </c>
      <c r="Y50" s="16">
        <f t="shared" si="59"/>
        <v>28</v>
      </c>
      <c r="Z50" s="16">
        <f t="shared" si="60"/>
        <v>0</v>
      </c>
      <c r="AA50" s="16">
        <f t="shared" si="33"/>
        <v>28</v>
      </c>
      <c r="AB50" s="16" t="str">
        <f t="shared" si="61"/>
        <v>C</v>
      </c>
      <c r="AC50" s="16">
        <f t="shared" si="62"/>
        <v>34</v>
      </c>
      <c r="AD50" s="16">
        <f t="shared" si="63"/>
        <v>0</v>
      </c>
      <c r="AE50" s="16">
        <f t="shared" si="34"/>
        <v>34</v>
      </c>
      <c r="AF50" s="16" t="str">
        <f t="shared" si="64"/>
        <v>C</v>
      </c>
      <c r="AG50" s="16">
        <f t="shared" si="65"/>
        <v>66</v>
      </c>
      <c r="AH50" s="16">
        <f t="shared" si="66"/>
        <v>0</v>
      </c>
      <c r="AI50" s="16">
        <f t="shared" si="35"/>
        <v>66</v>
      </c>
      <c r="AJ50" s="16" t="str">
        <f t="shared" si="67"/>
        <v>B+</v>
      </c>
      <c r="AK50" s="16">
        <f t="shared" si="36"/>
        <v>354</v>
      </c>
      <c r="AL50" s="17">
        <f t="shared" si="37"/>
        <v>51</v>
      </c>
      <c r="AM50" s="16" t="str">
        <f t="shared" si="68"/>
        <v>B+</v>
      </c>
      <c r="AN50" s="16">
        <f t="shared" si="69"/>
        <v>203</v>
      </c>
      <c r="AO50" s="17">
        <f t="shared" si="70"/>
        <v>89</v>
      </c>
      <c r="AP50" s="17" t="str">
        <f t="shared" si="39"/>
        <v>Passed</v>
      </c>
    </row>
    <row r="51" spans="1:42" ht="15.95" customHeight="1">
      <c r="A51" s="22">
        <v>44</v>
      </c>
      <c r="B51" s="23" t="str">
        <f t="shared" si="41"/>
        <v>Naga Durga Bhavani Manupati</v>
      </c>
      <c r="C51" s="22" t="str">
        <f t="shared" si="42"/>
        <v>G</v>
      </c>
      <c r="D51" s="22">
        <f t="shared" si="40"/>
        <v>9</v>
      </c>
      <c r="E51" s="39">
        <f t="shared" si="43"/>
        <v>36901</v>
      </c>
      <c r="F51" s="39" t="str">
        <f t="shared" si="44"/>
        <v>ST</v>
      </c>
      <c r="G51" s="9">
        <f t="shared" si="45"/>
        <v>1014</v>
      </c>
      <c r="H51" s="39">
        <f t="shared" si="46"/>
        <v>40711</v>
      </c>
      <c r="I51" s="16">
        <f t="shared" si="47"/>
        <v>44</v>
      </c>
      <c r="J51" s="16">
        <f t="shared" si="48"/>
        <v>0</v>
      </c>
      <c r="K51" s="16">
        <f t="shared" si="29"/>
        <v>44</v>
      </c>
      <c r="L51" s="16" t="str">
        <f t="shared" si="49"/>
        <v>B</v>
      </c>
      <c r="M51" s="16">
        <f t="shared" si="50"/>
        <v>36</v>
      </c>
      <c r="N51" s="16">
        <f t="shared" si="51"/>
        <v>0</v>
      </c>
      <c r="O51" s="16">
        <f t="shared" si="30"/>
        <v>36</v>
      </c>
      <c r="P51" s="16" t="str">
        <f t="shared" si="52"/>
        <v>C</v>
      </c>
      <c r="Q51" s="16">
        <f t="shared" si="53"/>
        <v>38</v>
      </c>
      <c r="R51" s="16">
        <f t="shared" si="54"/>
        <v>0</v>
      </c>
      <c r="S51" s="16">
        <f t="shared" si="31"/>
        <v>38</v>
      </c>
      <c r="T51" s="16" t="str">
        <f t="shared" si="55"/>
        <v>C</v>
      </c>
      <c r="U51" s="16">
        <f t="shared" si="56"/>
        <v>56</v>
      </c>
      <c r="V51" s="16">
        <f t="shared" si="57"/>
        <v>0</v>
      </c>
      <c r="W51" s="16">
        <f t="shared" si="32"/>
        <v>56</v>
      </c>
      <c r="X51" s="16" t="str">
        <f t="shared" si="58"/>
        <v>B+</v>
      </c>
      <c r="Y51" s="16">
        <f t="shared" si="59"/>
        <v>19</v>
      </c>
      <c r="Z51" s="16">
        <f t="shared" si="60"/>
        <v>0</v>
      </c>
      <c r="AA51" s="16">
        <f t="shared" si="33"/>
        <v>19</v>
      </c>
      <c r="AB51" s="16" t="str">
        <f t="shared" si="61"/>
        <v>C</v>
      </c>
      <c r="AC51" s="16">
        <f t="shared" si="62"/>
        <v>22</v>
      </c>
      <c r="AD51" s="16">
        <f t="shared" si="63"/>
        <v>0</v>
      </c>
      <c r="AE51" s="16">
        <f t="shared" si="34"/>
        <v>22</v>
      </c>
      <c r="AF51" s="16" t="str">
        <f t="shared" si="64"/>
        <v>C</v>
      </c>
      <c r="AG51" s="16">
        <f t="shared" si="65"/>
        <v>46</v>
      </c>
      <c r="AH51" s="16">
        <f t="shared" si="66"/>
        <v>0</v>
      </c>
      <c r="AI51" s="16">
        <f t="shared" si="35"/>
        <v>46</v>
      </c>
      <c r="AJ51" s="16" t="str">
        <f t="shared" si="67"/>
        <v>B</v>
      </c>
      <c r="AK51" s="16">
        <f t="shared" si="36"/>
        <v>261</v>
      </c>
      <c r="AL51" s="17">
        <f t="shared" si="37"/>
        <v>37</v>
      </c>
      <c r="AM51" s="16" t="str">
        <f t="shared" si="68"/>
        <v>C</v>
      </c>
      <c r="AN51" s="16">
        <f t="shared" si="69"/>
        <v>172</v>
      </c>
      <c r="AO51" s="17">
        <f t="shared" si="70"/>
        <v>76</v>
      </c>
      <c r="AP51" s="17" t="str">
        <f t="shared" si="39"/>
        <v>Passed</v>
      </c>
    </row>
    <row r="52" spans="1:42" ht="15.95" customHeight="1">
      <c r="A52" s="22">
        <v>45</v>
      </c>
      <c r="B52" s="23" t="str">
        <f t="shared" si="41"/>
        <v>Navya Syamala Pepakayala</v>
      </c>
      <c r="C52" s="22" t="str">
        <f t="shared" si="42"/>
        <v>G</v>
      </c>
      <c r="D52" s="22">
        <f t="shared" si="40"/>
        <v>9</v>
      </c>
      <c r="E52" s="39">
        <f t="shared" si="43"/>
        <v>36969</v>
      </c>
      <c r="F52" s="39" t="str">
        <f t="shared" si="44"/>
        <v>OC</v>
      </c>
      <c r="G52" s="9">
        <f t="shared" si="45"/>
        <v>1016</v>
      </c>
      <c r="H52" s="39">
        <f t="shared" si="46"/>
        <v>40711</v>
      </c>
      <c r="I52" s="16">
        <f t="shared" si="47"/>
        <v>69</v>
      </c>
      <c r="J52" s="16">
        <f t="shared" si="48"/>
        <v>0</v>
      </c>
      <c r="K52" s="16">
        <f t="shared" si="29"/>
        <v>69</v>
      </c>
      <c r="L52" s="16" t="str">
        <f t="shared" si="49"/>
        <v>B+</v>
      </c>
      <c r="M52" s="16">
        <f t="shared" si="50"/>
        <v>60</v>
      </c>
      <c r="N52" s="16">
        <f t="shared" si="51"/>
        <v>0</v>
      </c>
      <c r="O52" s="16">
        <f t="shared" si="30"/>
        <v>60</v>
      </c>
      <c r="P52" s="16" t="str">
        <f t="shared" si="52"/>
        <v>B+</v>
      </c>
      <c r="Q52" s="16">
        <f t="shared" si="53"/>
        <v>63</v>
      </c>
      <c r="R52" s="16">
        <f t="shared" si="54"/>
        <v>0</v>
      </c>
      <c r="S52" s="16">
        <f t="shared" si="31"/>
        <v>63</v>
      </c>
      <c r="T52" s="16" t="str">
        <f t="shared" si="55"/>
        <v>B+</v>
      </c>
      <c r="U52" s="16">
        <f t="shared" si="56"/>
        <v>67</v>
      </c>
      <c r="V52" s="16">
        <f t="shared" si="57"/>
        <v>0</v>
      </c>
      <c r="W52" s="16">
        <f t="shared" si="32"/>
        <v>67</v>
      </c>
      <c r="X52" s="16" t="str">
        <f t="shared" si="58"/>
        <v>B+</v>
      </c>
      <c r="Y52" s="16">
        <f t="shared" si="59"/>
        <v>28</v>
      </c>
      <c r="Z52" s="16">
        <f t="shared" si="60"/>
        <v>0</v>
      </c>
      <c r="AA52" s="16">
        <f t="shared" si="33"/>
        <v>28</v>
      </c>
      <c r="AB52" s="16" t="str">
        <f t="shared" si="61"/>
        <v>C</v>
      </c>
      <c r="AC52" s="16">
        <f t="shared" si="62"/>
        <v>34</v>
      </c>
      <c r="AD52" s="16">
        <f t="shared" si="63"/>
        <v>0</v>
      </c>
      <c r="AE52" s="16">
        <f t="shared" si="34"/>
        <v>34</v>
      </c>
      <c r="AF52" s="16" t="str">
        <f t="shared" si="64"/>
        <v>C</v>
      </c>
      <c r="AG52" s="16">
        <f t="shared" si="65"/>
        <v>60</v>
      </c>
      <c r="AH52" s="16">
        <f t="shared" si="66"/>
        <v>0</v>
      </c>
      <c r="AI52" s="16">
        <f t="shared" si="35"/>
        <v>60</v>
      </c>
      <c r="AJ52" s="16" t="str">
        <f t="shared" si="67"/>
        <v>B+</v>
      </c>
      <c r="AK52" s="16">
        <f t="shared" si="36"/>
        <v>381</v>
      </c>
      <c r="AL52" s="17">
        <f t="shared" si="37"/>
        <v>54</v>
      </c>
      <c r="AM52" s="16" t="str">
        <f t="shared" si="68"/>
        <v>B+</v>
      </c>
      <c r="AN52" s="16">
        <f t="shared" si="69"/>
        <v>164</v>
      </c>
      <c r="AO52" s="17">
        <f t="shared" si="70"/>
        <v>72</v>
      </c>
      <c r="AP52" s="17" t="str">
        <f t="shared" si="39"/>
        <v>Passed</v>
      </c>
    </row>
    <row r="53" spans="1:42" ht="15.95" customHeight="1">
      <c r="A53" s="22">
        <v>46</v>
      </c>
      <c r="B53" s="23" t="str">
        <f t="shared" si="41"/>
        <v>Nirmala Jyothi Gunapati</v>
      </c>
      <c r="C53" s="22" t="str">
        <f t="shared" si="42"/>
        <v>G</v>
      </c>
      <c r="D53" s="22">
        <f t="shared" si="40"/>
        <v>9</v>
      </c>
      <c r="E53" s="39">
        <f t="shared" si="43"/>
        <v>36491</v>
      </c>
      <c r="F53" s="39" t="str">
        <f t="shared" si="44"/>
        <v>SC</v>
      </c>
      <c r="G53" s="9">
        <f t="shared" si="45"/>
        <v>1045</v>
      </c>
      <c r="H53" s="39">
        <f t="shared" si="46"/>
        <v>40719</v>
      </c>
      <c r="I53" s="16">
        <f t="shared" si="47"/>
        <v>15</v>
      </c>
      <c r="J53" s="16">
        <f t="shared" si="48"/>
        <v>0</v>
      </c>
      <c r="K53" s="16">
        <f t="shared" si="29"/>
        <v>15</v>
      </c>
      <c r="L53" s="16" t="str">
        <f t="shared" si="49"/>
        <v>C</v>
      </c>
      <c r="M53" s="16">
        <f t="shared" si="50"/>
        <v>17</v>
      </c>
      <c r="N53" s="16">
        <f t="shared" si="51"/>
        <v>0</v>
      </c>
      <c r="O53" s="16">
        <f t="shared" si="30"/>
        <v>17</v>
      </c>
      <c r="P53" s="16" t="str">
        <f t="shared" si="52"/>
        <v>C</v>
      </c>
      <c r="Q53" s="16">
        <f t="shared" si="53"/>
        <v>13</v>
      </c>
      <c r="R53" s="16">
        <f t="shared" si="54"/>
        <v>0</v>
      </c>
      <c r="S53" s="16">
        <f t="shared" si="31"/>
        <v>13</v>
      </c>
      <c r="T53" s="16" t="str">
        <f t="shared" si="55"/>
        <v>C</v>
      </c>
      <c r="U53" s="16">
        <f t="shared" si="56"/>
        <v>18</v>
      </c>
      <c r="V53" s="16">
        <f t="shared" si="57"/>
        <v>0</v>
      </c>
      <c r="W53" s="16">
        <f t="shared" si="32"/>
        <v>18</v>
      </c>
      <c r="X53" s="16" t="str">
        <f t="shared" si="58"/>
        <v>C</v>
      </c>
      <c r="Y53" s="16">
        <f t="shared" si="59"/>
        <v>1</v>
      </c>
      <c r="Z53" s="16">
        <f t="shared" si="60"/>
        <v>0</v>
      </c>
      <c r="AA53" s="16">
        <f t="shared" si="33"/>
        <v>1</v>
      </c>
      <c r="AB53" s="16" t="str">
        <f t="shared" si="61"/>
        <v>C</v>
      </c>
      <c r="AC53" s="16">
        <f t="shared" si="62"/>
        <v>5</v>
      </c>
      <c r="AD53" s="16">
        <f t="shared" si="63"/>
        <v>0</v>
      </c>
      <c r="AE53" s="16">
        <f t="shared" si="34"/>
        <v>5</v>
      </c>
      <c r="AF53" s="16" t="str">
        <f t="shared" si="64"/>
        <v>C</v>
      </c>
      <c r="AG53" s="16">
        <f t="shared" si="65"/>
        <v>15</v>
      </c>
      <c r="AH53" s="16">
        <f t="shared" si="66"/>
        <v>0</v>
      </c>
      <c r="AI53" s="16">
        <f t="shared" si="35"/>
        <v>15</v>
      </c>
      <c r="AJ53" s="16" t="str">
        <f t="shared" si="67"/>
        <v>C</v>
      </c>
      <c r="AK53" s="16">
        <f t="shared" si="36"/>
        <v>84</v>
      </c>
      <c r="AL53" s="17">
        <f t="shared" si="37"/>
        <v>12</v>
      </c>
      <c r="AM53" s="16" t="str">
        <f t="shared" si="68"/>
        <v>C</v>
      </c>
      <c r="AN53" s="16">
        <f t="shared" si="69"/>
        <v>216</v>
      </c>
      <c r="AO53" s="17">
        <f t="shared" si="70"/>
        <v>95</v>
      </c>
      <c r="AP53" s="17" t="str">
        <f t="shared" si="39"/>
        <v>Passed</v>
      </c>
    </row>
    <row r="54" spans="1:42" ht="15.95" customHeight="1">
      <c r="A54" s="22">
        <v>47</v>
      </c>
      <c r="B54" s="23" t="str">
        <f t="shared" si="41"/>
        <v>Prathibha Kanapala</v>
      </c>
      <c r="C54" s="22" t="str">
        <f t="shared" si="42"/>
        <v>G</v>
      </c>
      <c r="D54" s="22">
        <f t="shared" si="40"/>
        <v>9</v>
      </c>
      <c r="E54" s="39">
        <f t="shared" si="43"/>
        <v>37024</v>
      </c>
      <c r="F54" s="39" t="str">
        <f t="shared" si="44"/>
        <v>SC</v>
      </c>
      <c r="G54" s="9">
        <f t="shared" si="45"/>
        <v>1018</v>
      </c>
      <c r="H54" s="39">
        <f t="shared" si="46"/>
        <v>40711</v>
      </c>
      <c r="I54" s="16">
        <f t="shared" si="47"/>
        <v>56</v>
      </c>
      <c r="J54" s="16">
        <f t="shared" si="48"/>
        <v>0</v>
      </c>
      <c r="K54" s="16">
        <f t="shared" si="29"/>
        <v>56</v>
      </c>
      <c r="L54" s="16" t="str">
        <f t="shared" si="49"/>
        <v>B+</v>
      </c>
      <c r="M54" s="16">
        <f t="shared" si="50"/>
        <v>43</v>
      </c>
      <c r="N54" s="16">
        <f t="shared" si="51"/>
        <v>0</v>
      </c>
      <c r="O54" s="16">
        <f t="shared" si="30"/>
        <v>43</v>
      </c>
      <c r="P54" s="16" t="str">
        <f t="shared" si="52"/>
        <v>B</v>
      </c>
      <c r="Q54" s="16">
        <f t="shared" si="53"/>
        <v>33</v>
      </c>
      <c r="R54" s="16">
        <f t="shared" si="54"/>
        <v>0</v>
      </c>
      <c r="S54" s="16">
        <f t="shared" si="31"/>
        <v>33</v>
      </c>
      <c r="T54" s="16" t="str">
        <f t="shared" si="55"/>
        <v>C</v>
      </c>
      <c r="U54" s="16">
        <f t="shared" si="56"/>
        <v>44</v>
      </c>
      <c r="V54" s="16">
        <f t="shared" si="57"/>
        <v>0</v>
      </c>
      <c r="W54" s="16">
        <f t="shared" si="32"/>
        <v>44</v>
      </c>
      <c r="X54" s="16" t="str">
        <f t="shared" si="58"/>
        <v>B</v>
      </c>
      <c r="Y54" s="16">
        <f t="shared" si="59"/>
        <v>22</v>
      </c>
      <c r="Z54" s="16">
        <f t="shared" si="60"/>
        <v>0</v>
      </c>
      <c r="AA54" s="16">
        <f t="shared" si="33"/>
        <v>22</v>
      </c>
      <c r="AB54" s="16" t="str">
        <f t="shared" si="61"/>
        <v>C</v>
      </c>
      <c r="AC54" s="16">
        <f t="shared" si="62"/>
        <v>21</v>
      </c>
      <c r="AD54" s="16">
        <f t="shared" si="63"/>
        <v>0</v>
      </c>
      <c r="AE54" s="16">
        <f t="shared" si="34"/>
        <v>21</v>
      </c>
      <c r="AF54" s="16" t="str">
        <f t="shared" si="64"/>
        <v>C</v>
      </c>
      <c r="AG54" s="16">
        <f t="shared" si="65"/>
        <v>57</v>
      </c>
      <c r="AH54" s="16">
        <f t="shared" si="66"/>
        <v>0</v>
      </c>
      <c r="AI54" s="16">
        <f t="shared" si="35"/>
        <v>57</v>
      </c>
      <c r="AJ54" s="16" t="str">
        <f t="shared" si="67"/>
        <v>B+</v>
      </c>
      <c r="AK54" s="16">
        <f t="shared" si="36"/>
        <v>276</v>
      </c>
      <c r="AL54" s="17">
        <f t="shared" si="37"/>
        <v>39</v>
      </c>
      <c r="AM54" s="16" t="str">
        <f t="shared" si="68"/>
        <v>C</v>
      </c>
      <c r="AN54" s="16">
        <f t="shared" si="69"/>
        <v>190</v>
      </c>
      <c r="AO54" s="17">
        <f t="shared" si="70"/>
        <v>84</v>
      </c>
      <c r="AP54" s="17" t="str">
        <f t="shared" si="39"/>
        <v>Passed</v>
      </c>
    </row>
    <row r="55" spans="1:42" ht="15.95" customHeight="1">
      <c r="A55" s="22">
        <v>48</v>
      </c>
      <c r="B55" s="23" t="str">
        <f t="shared" si="41"/>
        <v>Rekha Gosangi</v>
      </c>
      <c r="C55" s="22" t="str">
        <f t="shared" si="42"/>
        <v>G</v>
      </c>
      <c r="D55" s="22">
        <f t="shared" si="40"/>
        <v>9</v>
      </c>
      <c r="E55" s="39">
        <f t="shared" si="43"/>
        <v>36794</v>
      </c>
      <c r="F55" s="39" t="str">
        <f t="shared" si="44"/>
        <v>SC</v>
      </c>
      <c r="G55" s="9">
        <f t="shared" si="45"/>
        <v>1047</v>
      </c>
      <c r="H55" s="39">
        <f t="shared" si="46"/>
        <v>40721</v>
      </c>
      <c r="I55" s="16">
        <f t="shared" si="47"/>
        <v>42</v>
      </c>
      <c r="J55" s="16">
        <f t="shared" si="48"/>
        <v>0</v>
      </c>
      <c r="K55" s="16">
        <f t="shared" si="29"/>
        <v>42</v>
      </c>
      <c r="L55" s="16" t="str">
        <f t="shared" si="49"/>
        <v>B</v>
      </c>
      <c r="M55" s="16">
        <f t="shared" si="50"/>
        <v>31</v>
      </c>
      <c r="N55" s="16">
        <f t="shared" si="51"/>
        <v>0</v>
      </c>
      <c r="O55" s="16">
        <f t="shared" si="30"/>
        <v>31</v>
      </c>
      <c r="P55" s="16" t="str">
        <f t="shared" si="52"/>
        <v>C</v>
      </c>
      <c r="Q55" s="16">
        <f t="shared" si="53"/>
        <v>34</v>
      </c>
      <c r="R55" s="16">
        <f t="shared" si="54"/>
        <v>0</v>
      </c>
      <c r="S55" s="16">
        <f t="shared" si="31"/>
        <v>34</v>
      </c>
      <c r="T55" s="16" t="str">
        <f t="shared" si="55"/>
        <v>C</v>
      </c>
      <c r="U55" s="16">
        <f t="shared" si="56"/>
        <v>47</v>
      </c>
      <c r="V55" s="16">
        <f t="shared" si="57"/>
        <v>0</v>
      </c>
      <c r="W55" s="16">
        <f t="shared" si="32"/>
        <v>47</v>
      </c>
      <c r="X55" s="16" t="str">
        <f t="shared" si="58"/>
        <v>B</v>
      </c>
      <c r="Y55" s="16">
        <f t="shared" si="59"/>
        <v>13</v>
      </c>
      <c r="Z55" s="16">
        <f t="shared" si="60"/>
        <v>0</v>
      </c>
      <c r="AA55" s="16">
        <f t="shared" si="33"/>
        <v>13</v>
      </c>
      <c r="AB55" s="16" t="str">
        <f t="shared" si="61"/>
        <v>C</v>
      </c>
      <c r="AC55" s="16">
        <f t="shared" si="62"/>
        <v>15</v>
      </c>
      <c r="AD55" s="16">
        <f t="shared" si="63"/>
        <v>0</v>
      </c>
      <c r="AE55" s="16">
        <f t="shared" si="34"/>
        <v>15</v>
      </c>
      <c r="AF55" s="16" t="str">
        <f t="shared" si="64"/>
        <v>C</v>
      </c>
      <c r="AG55" s="16">
        <f t="shared" si="65"/>
        <v>36</v>
      </c>
      <c r="AH55" s="16">
        <f t="shared" si="66"/>
        <v>0</v>
      </c>
      <c r="AI55" s="16">
        <f t="shared" si="35"/>
        <v>36</v>
      </c>
      <c r="AJ55" s="16" t="str">
        <f t="shared" si="67"/>
        <v>C</v>
      </c>
      <c r="AK55" s="16">
        <f t="shared" si="36"/>
        <v>218</v>
      </c>
      <c r="AL55" s="17">
        <f t="shared" si="37"/>
        <v>31</v>
      </c>
      <c r="AM55" s="16" t="str">
        <f t="shared" si="68"/>
        <v>C</v>
      </c>
      <c r="AN55" s="16">
        <f t="shared" si="69"/>
        <v>172</v>
      </c>
      <c r="AO55" s="17">
        <f t="shared" si="70"/>
        <v>76</v>
      </c>
      <c r="AP55" s="17" t="str">
        <f t="shared" si="39"/>
        <v>Passed</v>
      </c>
    </row>
    <row r="56" spans="1:42" ht="15.95" customHeight="1">
      <c r="A56" s="22">
        <v>49</v>
      </c>
      <c r="B56" s="23" t="str">
        <f t="shared" si="41"/>
        <v>Sai Kala Pilli</v>
      </c>
      <c r="C56" s="22" t="str">
        <f t="shared" si="42"/>
        <v>G</v>
      </c>
      <c r="D56" s="22">
        <f t="shared" si="40"/>
        <v>9</v>
      </c>
      <c r="E56" s="39">
        <f t="shared" si="43"/>
        <v>36897</v>
      </c>
      <c r="F56" s="39" t="str">
        <f t="shared" si="44"/>
        <v>BC</v>
      </c>
      <c r="G56" s="9">
        <f t="shared" si="45"/>
        <v>992</v>
      </c>
      <c r="H56" s="39">
        <f t="shared" si="46"/>
        <v>40707</v>
      </c>
      <c r="I56" s="16">
        <f t="shared" si="47"/>
        <v>51</v>
      </c>
      <c r="J56" s="16">
        <f t="shared" si="48"/>
        <v>0</v>
      </c>
      <c r="K56" s="16">
        <f t="shared" si="29"/>
        <v>51</v>
      </c>
      <c r="L56" s="16" t="str">
        <f t="shared" si="49"/>
        <v>B+</v>
      </c>
      <c r="M56" s="16">
        <f t="shared" si="50"/>
        <v>39</v>
      </c>
      <c r="N56" s="16">
        <f t="shared" si="51"/>
        <v>0</v>
      </c>
      <c r="O56" s="16">
        <f t="shared" si="30"/>
        <v>39</v>
      </c>
      <c r="P56" s="16" t="str">
        <f t="shared" si="52"/>
        <v>C</v>
      </c>
      <c r="Q56" s="16">
        <f t="shared" si="53"/>
        <v>44</v>
      </c>
      <c r="R56" s="16">
        <f t="shared" si="54"/>
        <v>0</v>
      </c>
      <c r="S56" s="16">
        <f t="shared" si="31"/>
        <v>44</v>
      </c>
      <c r="T56" s="16" t="str">
        <f t="shared" si="55"/>
        <v>B</v>
      </c>
      <c r="U56" s="16">
        <f t="shared" si="56"/>
        <v>39</v>
      </c>
      <c r="V56" s="16">
        <f t="shared" si="57"/>
        <v>0</v>
      </c>
      <c r="W56" s="16">
        <f t="shared" si="32"/>
        <v>39</v>
      </c>
      <c r="X56" s="16" t="str">
        <f t="shared" si="58"/>
        <v>C</v>
      </c>
      <c r="Y56" s="16">
        <f t="shared" si="59"/>
        <v>20</v>
      </c>
      <c r="Z56" s="16">
        <f t="shared" si="60"/>
        <v>0</v>
      </c>
      <c r="AA56" s="16">
        <f t="shared" si="33"/>
        <v>20</v>
      </c>
      <c r="AB56" s="16" t="str">
        <f t="shared" si="61"/>
        <v>C</v>
      </c>
      <c r="AC56" s="16">
        <f t="shared" si="62"/>
        <v>19</v>
      </c>
      <c r="AD56" s="16">
        <f t="shared" si="63"/>
        <v>0</v>
      </c>
      <c r="AE56" s="16">
        <f t="shared" si="34"/>
        <v>19</v>
      </c>
      <c r="AF56" s="16" t="str">
        <f t="shared" si="64"/>
        <v>C</v>
      </c>
      <c r="AG56" s="16">
        <f t="shared" si="65"/>
        <v>45</v>
      </c>
      <c r="AH56" s="16">
        <f t="shared" si="66"/>
        <v>0</v>
      </c>
      <c r="AI56" s="16">
        <f t="shared" si="35"/>
        <v>45</v>
      </c>
      <c r="AJ56" s="16" t="str">
        <f t="shared" si="67"/>
        <v>B</v>
      </c>
      <c r="AK56" s="16">
        <f t="shared" si="36"/>
        <v>257</v>
      </c>
      <c r="AL56" s="17">
        <f t="shared" si="37"/>
        <v>37</v>
      </c>
      <c r="AM56" s="16" t="str">
        <f t="shared" si="68"/>
        <v>C</v>
      </c>
      <c r="AN56" s="16">
        <f t="shared" si="69"/>
        <v>194</v>
      </c>
      <c r="AO56" s="17">
        <f t="shared" si="70"/>
        <v>85</v>
      </c>
      <c r="AP56" s="17" t="str">
        <f t="shared" si="39"/>
        <v>Passed</v>
      </c>
    </row>
    <row r="57" spans="1:42" ht="15.95" customHeight="1">
      <c r="A57" s="22">
        <v>50</v>
      </c>
      <c r="B57" s="23" t="str">
        <f t="shared" si="41"/>
        <v>Sai Prasanna Kota</v>
      </c>
      <c r="C57" s="22" t="str">
        <f t="shared" si="42"/>
        <v>G</v>
      </c>
      <c r="D57" s="22">
        <f t="shared" si="40"/>
        <v>9</v>
      </c>
      <c r="E57" s="39">
        <f t="shared" si="43"/>
        <v>37109</v>
      </c>
      <c r="F57" s="39" t="str">
        <f t="shared" si="44"/>
        <v>SC</v>
      </c>
      <c r="G57" s="9">
        <f t="shared" si="45"/>
        <v>999</v>
      </c>
      <c r="H57" s="39">
        <f t="shared" si="46"/>
        <v>40710</v>
      </c>
      <c r="I57" s="16">
        <f t="shared" si="47"/>
        <v>66</v>
      </c>
      <c r="J57" s="16">
        <f t="shared" si="48"/>
        <v>0</v>
      </c>
      <c r="K57" s="16">
        <f t="shared" si="29"/>
        <v>66</v>
      </c>
      <c r="L57" s="16" t="str">
        <f t="shared" si="49"/>
        <v>B+</v>
      </c>
      <c r="M57" s="16">
        <f t="shared" si="50"/>
        <v>60</v>
      </c>
      <c r="N57" s="16">
        <f t="shared" si="51"/>
        <v>0</v>
      </c>
      <c r="O57" s="16">
        <f t="shared" si="30"/>
        <v>60</v>
      </c>
      <c r="P57" s="16" t="str">
        <f t="shared" si="52"/>
        <v>B+</v>
      </c>
      <c r="Q57" s="16">
        <f t="shared" si="53"/>
        <v>59</v>
      </c>
      <c r="R57" s="16">
        <f t="shared" si="54"/>
        <v>0</v>
      </c>
      <c r="S57" s="16">
        <f t="shared" si="31"/>
        <v>59</v>
      </c>
      <c r="T57" s="16" t="str">
        <f t="shared" si="55"/>
        <v>B+</v>
      </c>
      <c r="U57" s="16">
        <f t="shared" si="56"/>
        <v>68</v>
      </c>
      <c r="V57" s="16">
        <f t="shared" si="57"/>
        <v>0</v>
      </c>
      <c r="W57" s="16">
        <f t="shared" si="32"/>
        <v>68</v>
      </c>
      <c r="X57" s="16" t="str">
        <f t="shared" si="58"/>
        <v>B+</v>
      </c>
      <c r="Y57" s="16">
        <f t="shared" si="59"/>
        <v>32</v>
      </c>
      <c r="Z57" s="16">
        <f t="shared" si="60"/>
        <v>0</v>
      </c>
      <c r="AA57" s="16">
        <f t="shared" si="33"/>
        <v>32</v>
      </c>
      <c r="AB57" s="16" t="str">
        <f t="shared" si="61"/>
        <v>C</v>
      </c>
      <c r="AC57" s="16">
        <f t="shared" si="62"/>
        <v>37</v>
      </c>
      <c r="AD57" s="16">
        <f t="shared" si="63"/>
        <v>0</v>
      </c>
      <c r="AE57" s="16">
        <f t="shared" si="34"/>
        <v>37</v>
      </c>
      <c r="AF57" s="16" t="str">
        <f t="shared" si="64"/>
        <v>C</v>
      </c>
      <c r="AG57" s="16">
        <f t="shared" si="65"/>
        <v>70</v>
      </c>
      <c r="AH57" s="16">
        <f t="shared" si="66"/>
        <v>0</v>
      </c>
      <c r="AI57" s="16">
        <f t="shared" si="35"/>
        <v>70</v>
      </c>
      <c r="AJ57" s="16" t="str">
        <f t="shared" si="67"/>
        <v>B+</v>
      </c>
      <c r="AK57" s="16">
        <f t="shared" si="36"/>
        <v>392</v>
      </c>
      <c r="AL57" s="17">
        <f t="shared" si="37"/>
        <v>56</v>
      </c>
      <c r="AM57" s="16" t="str">
        <f t="shared" si="68"/>
        <v>B+</v>
      </c>
      <c r="AN57" s="16">
        <f t="shared" si="69"/>
        <v>193</v>
      </c>
      <c r="AO57" s="17">
        <f t="shared" si="70"/>
        <v>85</v>
      </c>
      <c r="AP57" s="17" t="str">
        <f t="shared" si="39"/>
        <v>Passed</v>
      </c>
    </row>
    <row r="58" spans="1:42" ht="15.95" customHeight="1">
      <c r="A58" s="22">
        <v>51</v>
      </c>
      <c r="B58" s="23" t="str">
        <f t="shared" si="41"/>
        <v>Satyadevi Dunaboina</v>
      </c>
      <c r="C58" s="22" t="str">
        <f t="shared" si="42"/>
        <v>G</v>
      </c>
      <c r="D58" s="22">
        <f t="shared" si="40"/>
        <v>9</v>
      </c>
      <c r="E58" s="39">
        <f t="shared" si="43"/>
        <v>36864</v>
      </c>
      <c r="F58" s="39" t="str">
        <f t="shared" si="44"/>
        <v>BC</v>
      </c>
      <c r="G58" s="9">
        <f t="shared" si="45"/>
        <v>1007</v>
      </c>
      <c r="H58" s="39">
        <f t="shared" si="46"/>
        <v>40711</v>
      </c>
      <c r="I58" s="16">
        <f t="shared" si="47"/>
        <v>65</v>
      </c>
      <c r="J58" s="16">
        <f t="shared" si="48"/>
        <v>0</v>
      </c>
      <c r="K58" s="16">
        <f t="shared" si="29"/>
        <v>65</v>
      </c>
      <c r="L58" s="16" t="str">
        <f t="shared" si="49"/>
        <v>B+</v>
      </c>
      <c r="M58" s="16">
        <f t="shared" si="50"/>
        <v>49</v>
      </c>
      <c r="N58" s="16">
        <f t="shared" si="51"/>
        <v>0</v>
      </c>
      <c r="O58" s="16">
        <f t="shared" si="30"/>
        <v>49</v>
      </c>
      <c r="P58" s="16" t="str">
        <f t="shared" si="52"/>
        <v>B</v>
      </c>
      <c r="Q58" s="16">
        <f t="shared" si="53"/>
        <v>52</v>
      </c>
      <c r="R58" s="16">
        <f t="shared" si="54"/>
        <v>0</v>
      </c>
      <c r="S58" s="16">
        <f t="shared" si="31"/>
        <v>52</v>
      </c>
      <c r="T58" s="16" t="str">
        <f t="shared" si="55"/>
        <v>B+</v>
      </c>
      <c r="U58" s="16">
        <f t="shared" si="56"/>
        <v>67</v>
      </c>
      <c r="V58" s="16">
        <f t="shared" si="57"/>
        <v>0</v>
      </c>
      <c r="W58" s="16">
        <f t="shared" si="32"/>
        <v>67</v>
      </c>
      <c r="X58" s="16" t="str">
        <f t="shared" si="58"/>
        <v>B+</v>
      </c>
      <c r="Y58" s="16">
        <f t="shared" si="59"/>
        <v>25</v>
      </c>
      <c r="Z58" s="16">
        <f t="shared" si="60"/>
        <v>0</v>
      </c>
      <c r="AA58" s="16">
        <f t="shared" si="33"/>
        <v>25</v>
      </c>
      <c r="AB58" s="16" t="str">
        <f t="shared" si="61"/>
        <v>C</v>
      </c>
      <c r="AC58" s="16">
        <f t="shared" si="62"/>
        <v>33</v>
      </c>
      <c r="AD58" s="16">
        <f t="shared" si="63"/>
        <v>0</v>
      </c>
      <c r="AE58" s="16">
        <f t="shared" si="34"/>
        <v>33</v>
      </c>
      <c r="AF58" s="16" t="str">
        <f t="shared" si="64"/>
        <v>C</v>
      </c>
      <c r="AG58" s="16">
        <f t="shared" si="65"/>
        <v>68</v>
      </c>
      <c r="AH58" s="16">
        <f t="shared" si="66"/>
        <v>0</v>
      </c>
      <c r="AI58" s="16">
        <f t="shared" si="35"/>
        <v>68</v>
      </c>
      <c r="AJ58" s="16" t="str">
        <f t="shared" si="67"/>
        <v>B+</v>
      </c>
      <c r="AK58" s="16">
        <f t="shared" si="36"/>
        <v>359</v>
      </c>
      <c r="AL58" s="17">
        <f t="shared" si="37"/>
        <v>51</v>
      </c>
      <c r="AM58" s="16" t="str">
        <f t="shared" si="68"/>
        <v>B+</v>
      </c>
      <c r="AN58" s="16">
        <f t="shared" si="69"/>
        <v>164</v>
      </c>
      <c r="AO58" s="17">
        <f t="shared" si="70"/>
        <v>72</v>
      </c>
      <c r="AP58" s="17" t="str">
        <f t="shared" si="39"/>
        <v>Passed</v>
      </c>
    </row>
    <row r="59" spans="1:42" ht="18.75" customHeight="1">
      <c r="A59" s="22">
        <v>52</v>
      </c>
      <c r="B59" s="23" t="str">
        <f t="shared" si="41"/>
        <v>Suneetha Tavitika</v>
      </c>
      <c r="C59" s="22" t="str">
        <f t="shared" si="42"/>
        <v>G</v>
      </c>
      <c r="D59" s="22">
        <f t="shared" si="40"/>
        <v>9</v>
      </c>
      <c r="E59" s="39">
        <f t="shared" si="43"/>
        <v>37047</v>
      </c>
      <c r="F59" s="39" t="str">
        <f t="shared" si="44"/>
        <v>SC</v>
      </c>
      <c r="G59" s="9">
        <f t="shared" si="45"/>
        <v>1015</v>
      </c>
      <c r="H59" s="39">
        <f t="shared" si="46"/>
        <v>40711</v>
      </c>
      <c r="I59" s="16">
        <f t="shared" si="47"/>
        <v>35</v>
      </c>
      <c r="J59" s="16">
        <f t="shared" si="48"/>
        <v>0</v>
      </c>
      <c r="K59" s="16">
        <f t="shared" si="29"/>
        <v>35</v>
      </c>
      <c r="L59" s="16" t="str">
        <f t="shared" si="49"/>
        <v>C</v>
      </c>
      <c r="M59" s="16">
        <f t="shared" si="50"/>
        <v>34</v>
      </c>
      <c r="N59" s="16">
        <f t="shared" si="51"/>
        <v>0</v>
      </c>
      <c r="O59" s="16">
        <f t="shared" si="30"/>
        <v>34</v>
      </c>
      <c r="P59" s="16" t="str">
        <f t="shared" si="52"/>
        <v>C</v>
      </c>
      <c r="Q59" s="16">
        <f t="shared" si="53"/>
        <v>33</v>
      </c>
      <c r="R59" s="16">
        <f t="shared" si="54"/>
        <v>0</v>
      </c>
      <c r="S59" s="16">
        <f t="shared" si="31"/>
        <v>33</v>
      </c>
      <c r="T59" s="16" t="str">
        <f t="shared" si="55"/>
        <v>C</v>
      </c>
      <c r="U59" s="16">
        <f t="shared" si="56"/>
        <v>44</v>
      </c>
      <c r="V59" s="16">
        <f t="shared" si="57"/>
        <v>0</v>
      </c>
      <c r="W59" s="16">
        <f t="shared" si="32"/>
        <v>44</v>
      </c>
      <c r="X59" s="16" t="str">
        <f t="shared" si="58"/>
        <v>B</v>
      </c>
      <c r="Y59" s="16">
        <f t="shared" si="59"/>
        <v>14</v>
      </c>
      <c r="Z59" s="16">
        <f t="shared" si="60"/>
        <v>0</v>
      </c>
      <c r="AA59" s="16">
        <f t="shared" si="33"/>
        <v>14</v>
      </c>
      <c r="AB59" s="16" t="str">
        <f t="shared" si="61"/>
        <v>C</v>
      </c>
      <c r="AC59" s="16">
        <f t="shared" si="62"/>
        <v>18</v>
      </c>
      <c r="AD59" s="16">
        <f t="shared" si="63"/>
        <v>0</v>
      </c>
      <c r="AE59" s="16">
        <f t="shared" si="34"/>
        <v>18</v>
      </c>
      <c r="AF59" s="16" t="str">
        <f t="shared" si="64"/>
        <v>C</v>
      </c>
      <c r="AG59" s="16">
        <f t="shared" si="65"/>
        <v>47</v>
      </c>
      <c r="AH59" s="16">
        <f t="shared" si="66"/>
        <v>0</v>
      </c>
      <c r="AI59" s="16">
        <f t="shared" si="35"/>
        <v>47</v>
      </c>
      <c r="AJ59" s="16" t="str">
        <f t="shared" si="67"/>
        <v>B</v>
      </c>
      <c r="AK59" s="16">
        <f t="shared" si="36"/>
        <v>225</v>
      </c>
      <c r="AL59" s="17">
        <f t="shared" si="37"/>
        <v>32</v>
      </c>
      <c r="AM59" s="16" t="str">
        <f t="shared" si="68"/>
        <v>C</v>
      </c>
      <c r="AN59" s="16">
        <f t="shared" si="69"/>
        <v>188</v>
      </c>
      <c r="AO59" s="17">
        <f t="shared" si="70"/>
        <v>83</v>
      </c>
      <c r="AP59" s="17" t="str">
        <f t="shared" si="39"/>
        <v>Passed</v>
      </c>
    </row>
    <row r="60" spans="1:42" ht="18.75" customHeight="1">
      <c r="A60" s="22"/>
      <c r="B60" s="23" t="str">
        <f t="shared" si="41"/>
        <v/>
      </c>
      <c r="C60" s="22" t="str">
        <f t="shared" si="42"/>
        <v/>
      </c>
      <c r="D60" s="22" t="str">
        <f t="shared" si="40"/>
        <v/>
      </c>
      <c r="E60" s="39" t="str">
        <f t="shared" si="43"/>
        <v/>
      </c>
      <c r="F60" s="39" t="str">
        <f t="shared" si="44"/>
        <v/>
      </c>
      <c r="G60" s="9" t="str">
        <f t="shared" si="45"/>
        <v/>
      </c>
      <c r="H60" s="39" t="str">
        <f t="shared" si="46"/>
        <v/>
      </c>
      <c r="I60" s="16" t="str">
        <f t="shared" si="47"/>
        <v/>
      </c>
      <c r="J60" s="16" t="str">
        <f t="shared" si="48"/>
        <v/>
      </c>
      <c r="K60" s="16" t="str">
        <f t="shared" si="29"/>
        <v/>
      </c>
      <c r="L60" s="16" t="str">
        <f t="shared" si="49"/>
        <v/>
      </c>
      <c r="M60" s="16" t="str">
        <f t="shared" si="50"/>
        <v/>
      </c>
      <c r="N60" s="16" t="str">
        <f t="shared" si="51"/>
        <v/>
      </c>
      <c r="O60" s="16" t="str">
        <f t="shared" si="30"/>
        <v/>
      </c>
      <c r="P60" s="16" t="str">
        <f t="shared" si="52"/>
        <v/>
      </c>
      <c r="Q60" s="16" t="str">
        <f t="shared" si="53"/>
        <v/>
      </c>
      <c r="R60" s="16" t="str">
        <f t="shared" si="54"/>
        <v/>
      </c>
      <c r="S60" s="16" t="str">
        <f t="shared" si="31"/>
        <v/>
      </c>
      <c r="T60" s="16" t="str">
        <f t="shared" si="55"/>
        <v/>
      </c>
      <c r="U60" s="16" t="str">
        <f t="shared" si="56"/>
        <v/>
      </c>
      <c r="V60" s="16" t="str">
        <f t="shared" si="57"/>
        <v/>
      </c>
      <c r="W60" s="16" t="str">
        <f t="shared" si="32"/>
        <v/>
      </c>
      <c r="X60" s="16" t="str">
        <f t="shared" si="58"/>
        <v/>
      </c>
      <c r="Y60" s="16" t="str">
        <f t="shared" si="59"/>
        <v/>
      </c>
      <c r="Z60" s="16" t="str">
        <f t="shared" si="60"/>
        <v/>
      </c>
      <c r="AA60" s="16" t="str">
        <f t="shared" si="33"/>
        <v/>
      </c>
      <c r="AB60" s="16" t="str">
        <f t="shared" si="61"/>
        <v/>
      </c>
      <c r="AC60" s="16" t="str">
        <f t="shared" si="62"/>
        <v/>
      </c>
      <c r="AD60" s="16" t="str">
        <f t="shared" si="63"/>
        <v/>
      </c>
      <c r="AE60" s="16" t="str">
        <f t="shared" si="34"/>
        <v/>
      </c>
      <c r="AF60" s="16" t="str">
        <f t="shared" si="64"/>
        <v/>
      </c>
      <c r="AG60" s="16" t="str">
        <f t="shared" si="65"/>
        <v/>
      </c>
      <c r="AH60" s="16" t="str">
        <f t="shared" si="66"/>
        <v/>
      </c>
      <c r="AI60" s="16" t="str">
        <f t="shared" si="35"/>
        <v/>
      </c>
      <c r="AJ60" s="16" t="str">
        <f t="shared" si="67"/>
        <v/>
      </c>
      <c r="AK60" s="16" t="str">
        <f t="shared" si="36"/>
        <v/>
      </c>
      <c r="AL60" s="17" t="str">
        <f t="shared" si="37"/>
        <v/>
      </c>
      <c r="AM60" s="16" t="str">
        <f t="shared" si="68"/>
        <v/>
      </c>
      <c r="AN60" s="16" t="str">
        <f t="shared" si="69"/>
        <v/>
      </c>
      <c r="AO60" s="17" t="str">
        <f t="shared" si="70"/>
        <v/>
      </c>
      <c r="AP60" s="17" t="str">
        <f t="shared" si="39"/>
        <v/>
      </c>
    </row>
    <row r="61" spans="1:42" ht="18.75" customHeight="1">
      <c r="A61" s="22"/>
      <c r="B61" s="23" t="str">
        <f t="shared" si="41"/>
        <v/>
      </c>
      <c r="C61" s="22" t="str">
        <f t="shared" si="42"/>
        <v/>
      </c>
      <c r="D61" s="22" t="str">
        <f t="shared" si="40"/>
        <v/>
      </c>
      <c r="E61" s="39" t="str">
        <f t="shared" si="43"/>
        <v/>
      </c>
      <c r="F61" s="39" t="str">
        <f t="shared" si="44"/>
        <v/>
      </c>
      <c r="G61" s="9" t="str">
        <f t="shared" si="45"/>
        <v/>
      </c>
      <c r="H61" s="39" t="str">
        <f t="shared" si="46"/>
        <v/>
      </c>
      <c r="I61" s="16" t="str">
        <f t="shared" si="47"/>
        <v/>
      </c>
      <c r="J61" s="16" t="str">
        <f t="shared" si="48"/>
        <v/>
      </c>
      <c r="K61" s="16" t="str">
        <f t="shared" si="29"/>
        <v/>
      </c>
      <c r="L61" s="16" t="str">
        <f t="shared" si="49"/>
        <v/>
      </c>
      <c r="M61" s="16" t="str">
        <f t="shared" si="50"/>
        <v/>
      </c>
      <c r="N61" s="16" t="str">
        <f t="shared" si="51"/>
        <v/>
      </c>
      <c r="O61" s="16" t="str">
        <f t="shared" si="30"/>
        <v/>
      </c>
      <c r="P61" s="16" t="str">
        <f t="shared" si="52"/>
        <v/>
      </c>
      <c r="Q61" s="16" t="str">
        <f t="shared" si="53"/>
        <v/>
      </c>
      <c r="R61" s="16" t="str">
        <f t="shared" si="54"/>
        <v/>
      </c>
      <c r="S61" s="16" t="str">
        <f t="shared" si="31"/>
        <v/>
      </c>
      <c r="T61" s="16" t="str">
        <f t="shared" si="55"/>
        <v/>
      </c>
      <c r="U61" s="16" t="str">
        <f t="shared" si="56"/>
        <v/>
      </c>
      <c r="V61" s="16" t="str">
        <f t="shared" si="57"/>
        <v/>
      </c>
      <c r="W61" s="16" t="str">
        <f t="shared" si="32"/>
        <v/>
      </c>
      <c r="X61" s="16" t="str">
        <f t="shared" si="58"/>
        <v/>
      </c>
      <c r="Y61" s="16" t="str">
        <f t="shared" si="59"/>
        <v/>
      </c>
      <c r="Z61" s="16" t="str">
        <f t="shared" si="60"/>
        <v/>
      </c>
      <c r="AA61" s="16" t="str">
        <f t="shared" si="33"/>
        <v/>
      </c>
      <c r="AB61" s="16" t="str">
        <f t="shared" si="61"/>
        <v/>
      </c>
      <c r="AC61" s="16" t="str">
        <f t="shared" si="62"/>
        <v/>
      </c>
      <c r="AD61" s="16" t="str">
        <f t="shared" si="63"/>
        <v/>
      </c>
      <c r="AE61" s="16" t="str">
        <f t="shared" si="34"/>
        <v/>
      </c>
      <c r="AF61" s="16" t="str">
        <f t="shared" si="64"/>
        <v/>
      </c>
      <c r="AG61" s="16" t="str">
        <f t="shared" si="65"/>
        <v/>
      </c>
      <c r="AH61" s="16" t="str">
        <f t="shared" si="66"/>
        <v/>
      </c>
      <c r="AI61" s="16" t="str">
        <f t="shared" si="35"/>
        <v/>
      </c>
      <c r="AJ61" s="16" t="str">
        <f t="shared" si="67"/>
        <v/>
      </c>
      <c r="AK61" s="16" t="str">
        <f t="shared" si="36"/>
        <v/>
      </c>
      <c r="AL61" s="17" t="str">
        <f t="shared" si="37"/>
        <v/>
      </c>
      <c r="AM61" s="16" t="str">
        <f t="shared" si="68"/>
        <v/>
      </c>
      <c r="AN61" s="16" t="str">
        <f t="shared" si="69"/>
        <v/>
      </c>
      <c r="AO61" s="17" t="str">
        <f t="shared" si="70"/>
        <v/>
      </c>
      <c r="AP61" s="17" t="str">
        <f t="shared" si="39"/>
        <v/>
      </c>
    </row>
    <row r="62" spans="1:42" ht="18.75" customHeight="1">
      <c r="A62" s="22"/>
      <c r="B62" s="23" t="str">
        <f t="shared" si="41"/>
        <v/>
      </c>
      <c r="C62" s="22" t="str">
        <f t="shared" si="42"/>
        <v/>
      </c>
      <c r="D62" s="22" t="str">
        <f t="shared" si="40"/>
        <v/>
      </c>
      <c r="E62" s="39" t="str">
        <f t="shared" si="43"/>
        <v/>
      </c>
      <c r="F62" s="39" t="str">
        <f t="shared" si="44"/>
        <v/>
      </c>
      <c r="G62" s="9" t="str">
        <f t="shared" si="45"/>
        <v/>
      </c>
      <c r="H62" s="39" t="str">
        <f t="shared" si="46"/>
        <v/>
      </c>
      <c r="I62" s="16" t="str">
        <f t="shared" si="47"/>
        <v/>
      </c>
      <c r="J62" s="16" t="str">
        <f t="shared" si="48"/>
        <v/>
      </c>
      <c r="K62" s="16" t="str">
        <f t="shared" si="29"/>
        <v/>
      </c>
      <c r="L62" s="16" t="str">
        <f t="shared" si="49"/>
        <v/>
      </c>
      <c r="M62" s="16" t="str">
        <f t="shared" si="50"/>
        <v/>
      </c>
      <c r="N62" s="16" t="str">
        <f t="shared" si="51"/>
        <v/>
      </c>
      <c r="O62" s="16" t="str">
        <f t="shared" si="30"/>
        <v/>
      </c>
      <c r="P62" s="16" t="str">
        <f t="shared" si="52"/>
        <v/>
      </c>
      <c r="Q62" s="16" t="str">
        <f t="shared" si="53"/>
        <v/>
      </c>
      <c r="R62" s="16" t="str">
        <f t="shared" si="54"/>
        <v/>
      </c>
      <c r="S62" s="16" t="str">
        <f t="shared" si="31"/>
        <v/>
      </c>
      <c r="T62" s="16" t="str">
        <f t="shared" si="55"/>
        <v/>
      </c>
      <c r="U62" s="16" t="str">
        <f t="shared" si="56"/>
        <v/>
      </c>
      <c r="V62" s="16" t="str">
        <f t="shared" si="57"/>
        <v/>
      </c>
      <c r="W62" s="16" t="str">
        <f t="shared" si="32"/>
        <v/>
      </c>
      <c r="X62" s="16" t="str">
        <f t="shared" si="58"/>
        <v/>
      </c>
      <c r="Y62" s="16" t="str">
        <f t="shared" si="59"/>
        <v/>
      </c>
      <c r="Z62" s="16" t="str">
        <f t="shared" si="60"/>
        <v/>
      </c>
      <c r="AA62" s="16" t="str">
        <f t="shared" si="33"/>
        <v/>
      </c>
      <c r="AB62" s="16" t="str">
        <f t="shared" si="61"/>
        <v/>
      </c>
      <c r="AC62" s="16" t="str">
        <f t="shared" si="62"/>
        <v/>
      </c>
      <c r="AD62" s="16" t="str">
        <f t="shared" si="63"/>
        <v/>
      </c>
      <c r="AE62" s="16" t="str">
        <f t="shared" si="34"/>
        <v/>
      </c>
      <c r="AF62" s="16" t="str">
        <f t="shared" si="64"/>
        <v/>
      </c>
      <c r="AG62" s="16" t="str">
        <f t="shared" si="65"/>
        <v/>
      </c>
      <c r="AH62" s="16" t="str">
        <f t="shared" si="66"/>
        <v/>
      </c>
      <c r="AI62" s="16" t="str">
        <f t="shared" si="35"/>
        <v/>
      </c>
      <c r="AJ62" s="16" t="str">
        <f t="shared" si="67"/>
        <v/>
      </c>
      <c r="AK62" s="16" t="str">
        <f t="shared" si="36"/>
        <v/>
      </c>
      <c r="AL62" s="17" t="str">
        <f t="shared" si="37"/>
        <v/>
      </c>
      <c r="AM62" s="16" t="str">
        <f t="shared" si="68"/>
        <v/>
      </c>
      <c r="AN62" s="16" t="str">
        <f t="shared" si="69"/>
        <v/>
      </c>
      <c r="AO62" s="17" t="str">
        <f t="shared" si="70"/>
        <v/>
      </c>
      <c r="AP62" s="17" t="str">
        <f t="shared" si="39"/>
        <v/>
      </c>
    </row>
    <row r="63" spans="1:42" ht="18.75" customHeight="1">
      <c r="A63" s="22"/>
      <c r="B63" s="23" t="str">
        <f t="shared" si="41"/>
        <v/>
      </c>
      <c r="C63" s="22" t="str">
        <f t="shared" si="42"/>
        <v/>
      </c>
      <c r="D63" s="22" t="str">
        <f t="shared" si="40"/>
        <v/>
      </c>
      <c r="E63" s="39" t="str">
        <f t="shared" si="43"/>
        <v/>
      </c>
      <c r="F63" s="39" t="str">
        <f t="shared" si="44"/>
        <v/>
      </c>
      <c r="G63" s="9" t="str">
        <f t="shared" si="45"/>
        <v/>
      </c>
      <c r="H63" s="39" t="str">
        <f t="shared" si="46"/>
        <v/>
      </c>
      <c r="I63" s="16" t="str">
        <f t="shared" si="47"/>
        <v/>
      </c>
      <c r="J63" s="16" t="str">
        <f t="shared" si="48"/>
        <v/>
      </c>
      <c r="K63" s="16" t="str">
        <f t="shared" si="29"/>
        <v/>
      </c>
      <c r="L63" s="16" t="str">
        <f t="shared" si="49"/>
        <v/>
      </c>
      <c r="M63" s="16" t="str">
        <f t="shared" si="50"/>
        <v/>
      </c>
      <c r="N63" s="16" t="str">
        <f t="shared" si="51"/>
        <v/>
      </c>
      <c r="O63" s="16" t="str">
        <f t="shared" si="30"/>
        <v/>
      </c>
      <c r="P63" s="16" t="str">
        <f t="shared" si="52"/>
        <v/>
      </c>
      <c r="Q63" s="16" t="str">
        <f t="shared" si="53"/>
        <v/>
      </c>
      <c r="R63" s="16" t="str">
        <f t="shared" si="54"/>
        <v/>
      </c>
      <c r="S63" s="16" t="str">
        <f t="shared" si="31"/>
        <v/>
      </c>
      <c r="T63" s="16" t="str">
        <f t="shared" si="55"/>
        <v/>
      </c>
      <c r="U63" s="16" t="str">
        <f t="shared" si="56"/>
        <v/>
      </c>
      <c r="V63" s="16" t="str">
        <f t="shared" si="57"/>
        <v/>
      </c>
      <c r="W63" s="16" t="str">
        <f t="shared" si="32"/>
        <v/>
      </c>
      <c r="X63" s="16" t="str">
        <f t="shared" si="58"/>
        <v/>
      </c>
      <c r="Y63" s="16" t="str">
        <f t="shared" si="59"/>
        <v/>
      </c>
      <c r="Z63" s="16" t="str">
        <f t="shared" si="60"/>
        <v/>
      </c>
      <c r="AA63" s="16" t="str">
        <f t="shared" si="33"/>
        <v/>
      </c>
      <c r="AB63" s="16" t="str">
        <f t="shared" si="61"/>
        <v/>
      </c>
      <c r="AC63" s="16" t="str">
        <f t="shared" si="62"/>
        <v/>
      </c>
      <c r="AD63" s="16" t="str">
        <f t="shared" si="63"/>
        <v/>
      </c>
      <c r="AE63" s="16" t="str">
        <f t="shared" si="34"/>
        <v/>
      </c>
      <c r="AF63" s="16" t="str">
        <f t="shared" si="64"/>
        <v/>
      </c>
      <c r="AG63" s="16" t="str">
        <f t="shared" si="65"/>
        <v/>
      </c>
      <c r="AH63" s="16" t="str">
        <f t="shared" si="66"/>
        <v/>
      </c>
      <c r="AI63" s="16" t="str">
        <f t="shared" si="35"/>
        <v/>
      </c>
      <c r="AJ63" s="16" t="str">
        <f t="shared" si="67"/>
        <v/>
      </c>
      <c r="AK63" s="16" t="str">
        <f t="shared" si="36"/>
        <v/>
      </c>
      <c r="AL63" s="17" t="str">
        <f t="shared" si="37"/>
        <v/>
      </c>
      <c r="AM63" s="16" t="str">
        <f t="shared" si="68"/>
        <v/>
      </c>
      <c r="AN63" s="16" t="str">
        <f t="shared" si="69"/>
        <v/>
      </c>
      <c r="AO63" s="17" t="str">
        <f t="shared" si="70"/>
        <v/>
      </c>
      <c r="AP63" s="17" t="str">
        <f t="shared" si="39"/>
        <v/>
      </c>
    </row>
    <row r="64" spans="1:42" ht="18.75" customHeight="1">
      <c r="A64" s="22"/>
      <c r="B64" s="23" t="str">
        <f t="shared" si="41"/>
        <v/>
      </c>
      <c r="C64" s="22" t="str">
        <f t="shared" si="42"/>
        <v/>
      </c>
      <c r="D64" s="22" t="str">
        <f t="shared" si="40"/>
        <v/>
      </c>
      <c r="E64" s="39" t="str">
        <f t="shared" si="43"/>
        <v/>
      </c>
      <c r="F64" s="39" t="str">
        <f t="shared" si="44"/>
        <v/>
      </c>
      <c r="G64" s="9" t="str">
        <f t="shared" si="45"/>
        <v/>
      </c>
      <c r="H64" s="39" t="str">
        <f t="shared" si="46"/>
        <v/>
      </c>
      <c r="I64" s="16" t="str">
        <f t="shared" si="47"/>
        <v/>
      </c>
      <c r="J64" s="16" t="str">
        <f t="shared" si="48"/>
        <v/>
      </c>
      <c r="K64" s="16" t="str">
        <f t="shared" si="29"/>
        <v/>
      </c>
      <c r="L64" s="16" t="str">
        <f t="shared" si="49"/>
        <v/>
      </c>
      <c r="M64" s="16" t="str">
        <f t="shared" si="50"/>
        <v/>
      </c>
      <c r="N64" s="16" t="str">
        <f t="shared" si="51"/>
        <v/>
      </c>
      <c r="O64" s="16" t="str">
        <f t="shared" si="30"/>
        <v/>
      </c>
      <c r="P64" s="16" t="str">
        <f t="shared" si="52"/>
        <v/>
      </c>
      <c r="Q64" s="16" t="str">
        <f t="shared" si="53"/>
        <v/>
      </c>
      <c r="R64" s="16" t="str">
        <f t="shared" si="54"/>
        <v/>
      </c>
      <c r="S64" s="16" t="str">
        <f t="shared" si="31"/>
        <v/>
      </c>
      <c r="T64" s="16" t="str">
        <f t="shared" si="55"/>
        <v/>
      </c>
      <c r="U64" s="16" t="str">
        <f t="shared" si="56"/>
        <v/>
      </c>
      <c r="V64" s="16" t="str">
        <f t="shared" si="57"/>
        <v/>
      </c>
      <c r="W64" s="16" t="str">
        <f t="shared" si="32"/>
        <v/>
      </c>
      <c r="X64" s="16" t="str">
        <f t="shared" si="58"/>
        <v/>
      </c>
      <c r="Y64" s="16" t="str">
        <f t="shared" si="59"/>
        <v/>
      </c>
      <c r="Z64" s="16" t="str">
        <f t="shared" si="60"/>
        <v/>
      </c>
      <c r="AA64" s="16" t="str">
        <f t="shared" si="33"/>
        <v/>
      </c>
      <c r="AB64" s="16" t="str">
        <f t="shared" si="61"/>
        <v/>
      </c>
      <c r="AC64" s="16" t="str">
        <f t="shared" si="62"/>
        <v/>
      </c>
      <c r="AD64" s="16" t="str">
        <f t="shared" si="63"/>
        <v/>
      </c>
      <c r="AE64" s="16" t="str">
        <f t="shared" si="34"/>
        <v/>
      </c>
      <c r="AF64" s="16" t="str">
        <f t="shared" si="64"/>
        <v/>
      </c>
      <c r="AG64" s="16" t="str">
        <f t="shared" si="65"/>
        <v/>
      </c>
      <c r="AH64" s="16" t="str">
        <f t="shared" si="66"/>
        <v/>
      </c>
      <c r="AI64" s="16" t="str">
        <f t="shared" si="35"/>
        <v/>
      </c>
      <c r="AJ64" s="16" t="str">
        <f t="shared" si="67"/>
        <v/>
      </c>
      <c r="AK64" s="16" t="str">
        <f t="shared" si="36"/>
        <v/>
      </c>
      <c r="AL64" s="17" t="str">
        <f t="shared" si="37"/>
        <v/>
      </c>
      <c r="AM64" s="16" t="str">
        <f t="shared" si="68"/>
        <v/>
      </c>
      <c r="AN64" s="16" t="str">
        <f t="shared" si="69"/>
        <v/>
      </c>
      <c r="AO64" s="17" t="str">
        <f t="shared" si="70"/>
        <v/>
      </c>
      <c r="AP64" s="17" t="str">
        <f t="shared" si="39"/>
        <v/>
      </c>
    </row>
    <row r="65" spans="1:42" ht="18.75" customHeight="1">
      <c r="A65" s="22"/>
      <c r="B65" s="23" t="str">
        <f t="shared" si="41"/>
        <v/>
      </c>
      <c r="C65" s="22" t="str">
        <f t="shared" si="42"/>
        <v/>
      </c>
      <c r="D65" s="22" t="str">
        <f t="shared" si="40"/>
        <v/>
      </c>
      <c r="E65" s="39" t="str">
        <f t="shared" si="43"/>
        <v/>
      </c>
      <c r="F65" s="39" t="str">
        <f t="shared" si="44"/>
        <v/>
      </c>
      <c r="G65" s="9" t="str">
        <f t="shared" si="45"/>
        <v/>
      </c>
      <c r="H65" s="39" t="str">
        <f t="shared" si="46"/>
        <v/>
      </c>
      <c r="I65" s="16" t="str">
        <f t="shared" si="47"/>
        <v/>
      </c>
      <c r="J65" s="16" t="str">
        <f t="shared" si="48"/>
        <v/>
      </c>
      <c r="K65" s="16" t="str">
        <f t="shared" si="29"/>
        <v/>
      </c>
      <c r="L65" s="16" t="str">
        <f t="shared" si="49"/>
        <v/>
      </c>
      <c r="M65" s="16" t="str">
        <f t="shared" si="50"/>
        <v/>
      </c>
      <c r="N65" s="16" t="str">
        <f t="shared" si="51"/>
        <v/>
      </c>
      <c r="O65" s="16" t="str">
        <f t="shared" si="30"/>
        <v/>
      </c>
      <c r="P65" s="16" t="str">
        <f t="shared" si="52"/>
        <v/>
      </c>
      <c r="Q65" s="16" t="str">
        <f t="shared" si="53"/>
        <v/>
      </c>
      <c r="R65" s="16" t="str">
        <f t="shared" si="54"/>
        <v/>
      </c>
      <c r="S65" s="16" t="str">
        <f t="shared" si="31"/>
        <v/>
      </c>
      <c r="T65" s="16" t="str">
        <f t="shared" si="55"/>
        <v/>
      </c>
      <c r="U65" s="16" t="str">
        <f t="shared" si="56"/>
        <v/>
      </c>
      <c r="V65" s="16" t="str">
        <f t="shared" si="57"/>
        <v/>
      </c>
      <c r="W65" s="16" t="str">
        <f t="shared" si="32"/>
        <v/>
      </c>
      <c r="X65" s="16" t="str">
        <f t="shared" si="58"/>
        <v/>
      </c>
      <c r="Y65" s="16" t="str">
        <f t="shared" si="59"/>
        <v/>
      </c>
      <c r="Z65" s="16" t="str">
        <f t="shared" si="60"/>
        <v/>
      </c>
      <c r="AA65" s="16" t="str">
        <f t="shared" si="33"/>
        <v/>
      </c>
      <c r="AB65" s="16" t="str">
        <f t="shared" si="61"/>
        <v/>
      </c>
      <c r="AC65" s="16" t="str">
        <f t="shared" si="62"/>
        <v/>
      </c>
      <c r="AD65" s="16" t="str">
        <f t="shared" si="63"/>
        <v/>
      </c>
      <c r="AE65" s="16" t="str">
        <f t="shared" si="34"/>
        <v/>
      </c>
      <c r="AF65" s="16" t="str">
        <f t="shared" si="64"/>
        <v/>
      </c>
      <c r="AG65" s="16" t="str">
        <f t="shared" si="65"/>
        <v/>
      </c>
      <c r="AH65" s="16" t="str">
        <f t="shared" si="66"/>
        <v/>
      </c>
      <c r="AI65" s="16" t="str">
        <f t="shared" si="35"/>
        <v/>
      </c>
      <c r="AJ65" s="16" t="str">
        <f t="shared" si="67"/>
        <v/>
      </c>
      <c r="AK65" s="16" t="str">
        <f t="shared" si="36"/>
        <v/>
      </c>
      <c r="AL65" s="17" t="str">
        <f t="shared" si="37"/>
        <v/>
      </c>
      <c r="AM65" s="16" t="str">
        <f t="shared" si="68"/>
        <v/>
      </c>
      <c r="AN65" s="16" t="str">
        <f t="shared" si="69"/>
        <v/>
      </c>
      <c r="AO65" s="17" t="str">
        <f t="shared" si="70"/>
        <v/>
      </c>
      <c r="AP65" s="17" t="str">
        <f t="shared" si="39"/>
        <v/>
      </c>
    </row>
    <row r="66" spans="1:42" ht="18.75" customHeight="1">
      <c r="A66" s="22"/>
      <c r="B66" s="23" t="str">
        <f t="shared" si="41"/>
        <v/>
      </c>
      <c r="C66" s="22" t="str">
        <f t="shared" si="42"/>
        <v/>
      </c>
      <c r="D66" s="22" t="str">
        <f t="shared" si="40"/>
        <v/>
      </c>
      <c r="E66" s="39" t="str">
        <f t="shared" si="43"/>
        <v/>
      </c>
      <c r="F66" s="39" t="str">
        <f t="shared" si="44"/>
        <v/>
      </c>
      <c r="G66" s="9" t="str">
        <f t="shared" si="45"/>
        <v/>
      </c>
      <c r="H66" s="39" t="str">
        <f t="shared" si="46"/>
        <v/>
      </c>
      <c r="I66" s="16" t="str">
        <f t="shared" si="47"/>
        <v/>
      </c>
      <c r="J66" s="16" t="str">
        <f t="shared" si="48"/>
        <v/>
      </c>
      <c r="K66" s="16" t="str">
        <f t="shared" si="29"/>
        <v/>
      </c>
      <c r="L66" s="16" t="str">
        <f t="shared" si="49"/>
        <v/>
      </c>
      <c r="M66" s="16" t="str">
        <f t="shared" si="50"/>
        <v/>
      </c>
      <c r="N66" s="16" t="str">
        <f t="shared" si="51"/>
        <v/>
      </c>
      <c r="O66" s="16" t="str">
        <f t="shared" si="30"/>
        <v/>
      </c>
      <c r="P66" s="16" t="str">
        <f t="shared" si="52"/>
        <v/>
      </c>
      <c r="Q66" s="16" t="str">
        <f t="shared" si="53"/>
        <v/>
      </c>
      <c r="R66" s="16" t="str">
        <f t="shared" si="54"/>
        <v/>
      </c>
      <c r="S66" s="16" t="str">
        <f t="shared" si="31"/>
        <v/>
      </c>
      <c r="T66" s="16" t="str">
        <f t="shared" si="55"/>
        <v/>
      </c>
      <c r="U66" s="16" t="str">
        <f t="shared" si="56"/>
        <v/>
      </c>
      <c r="V66" s="16" t="str">
        <f t="shared" si="57"/>
        <v/>
      </c>
      <c r="W66" s="16" t="str">
        <f t="shared" si="32"/>
        <v/>
      </c>
      <c r="X66" s="16" t="str">
        <f t="shared" si="58"/>
        <v/>
      </c>
      <c r="Y66" s="16" t="str">
        <f t="shared" si="59"/>
        <v/>
      </c>
      <c r="Z66" s="16" t="str">
        <f t="shared" si="60"/>
        <v/>
      </c>
      <c r="AA66" s="16" t="str">
        <f t="shared" si="33"/>
        <v/>
      </c>
      <c r="AB66" s="16" t="str">
        <f t="shared" si="61"/>
        <v/>
      </c>
      <c r="AC66" s="16" t="str">
        <f t="shared" si="62"/>
        <v/>
      </c>
      <c r="AD66" s="16" t="str">
        <f t="shared" si="63"/>
        <v/>
      </c>
      <c r="AE66" s="16" t="str">
        <f t="shared" si="34"/>
        <v/>
      </c>
      <c r="AF66" s="16" t="str">
        <f t="shared" si="64"/>
        <v/>
      </c>
      <c r="AG66" s="16" t="str">
        <f t="shared" si="65"/>
        <v/>
      </c>
      <c r="AH66" s="16" t="str">
        <f t="shared" si="66"/>
        <v/>
      </c>
      <c r="AI66" s="16" t="str">
        <f t="shared" si="35"/>
        <v/>
      </c>
      <c r="AJ66" s="16" t="str">
        <f t="shared" si="67"/>
        <v/>
      </c>
      <c r="AK66" s="16" t="str">
        <f t="shared" si="36"/>
        <v/>
      </c>
      <c r="AL66" s="17" t="str">
        <f t="shared" si="37"/>
        <v/>
      </c>
      <c r="AM66" s="16" t="str">
        <f t="shared" si="68"/>
        <v/>
      </c>
      <c r="AN66" s="16" t="str">
        <f t="shared" si="69"/>
        <v/>
      </c>
      <c r="AO66" s="17" t="str">
        <f t="shared" si="70"/>
        <v/>
      </c>
      <c r="AP66" s="17" t="str">
        <f t="shared" si="39"/>
        <v/>
      </c>
    </row>
    <row r="67" spans="1:42" ht="18.75" customHeight="1">
      <c r="A67" s="22"/>
      <c r="B67" s="23" t="str">
        <f t="shared" si="41"/>
        <v/>
      </c>
      <c r="C67" s="22" t="str">
        <f t="shared" si="42"/>
        <v/>
      </c>
      <c r="D67" s="22" t="str">
        <f t="shared" si="40"/>
        <v/>
      </c>
      <c r="E67" s="39" t="str">
        <f t="shared" si="43"/>
        <v/>
      </c>
      <c r="F67" s="39" t="str">
        <f t="shared" si="44"/>
        <v/>
      </c>
      <c r="G67" s="9" t="str">
        <f t="shared" si="45"/>
        <v/>
      </c>
      <c r="H67" s="39" t="str">
        <f t="shared" si="46"/>
        <v/>
      </c>
      <c r="I67" s="16" t="str">
        <f t="shared" si="47"/>
        <v/>
      </c>
      <c r="J67" s="16" t="str">
        <f t="shared" si="48"/>
        <v/>
      </c>
      <c r="K67" s="16" t="str">
        <f t="shared" si="29"/>
        <v/>
      </c>
      <c r="L67" s="16" t="str">
        <f t="shared" si="49"/>
        <v/>
      </c>
      <c r="M67" s="16" t="str">
        <f t="shared" si="50"/>
        <v/>
      </c>
      <c r="N67" s="16" t="str">
        <f t="shared" si="51"/>
        <v/>
      </c>
      <c r="O67" s="16" t="str">
        <f t="shared" si="30"/>
        <v/>
      </c>
      <c r="P67" s="16" t="str">
        <f t="shared" si="52"/>
        <v/>
      </c>
      <c r="Q67" s="16" t="str">
        <f t="shared" si="53"/>
        <v/>
      </c>
      <c r="R67" s="16" t="str">
        <f t="shared" si="54"/>
        <v/>
      </c>
      <c r="S67" s="16" t="str">
        <f t="shared" si="31"/>
        <v/>
      </c>
      <c r="T67" s="16" t="str">
        <f t="shared" si="55"/>
        <v/>
      </c>
      <c r="U67" s="16" t="str">
        <f t="shared" si="56"/>
        <v/>
      </c>
      <c r="V67" s="16" t="str">
        <f t="shared" si="57"/>
        <v/>
      </c>
      <c r="W67" s="16" t="str">
        <f t="shared" si="32"/>
        <v/>
      </c>
      <c r="X67" s="16" t="str">
        <f t="shared" si="58"/>
        <v/>
      </c>
      <c r="Y67" s="16" t="str">
        <f t="shared" si="59"/>
        <v/>
      </c>
      <c r="Z67" s="16" t="str">
        <f t="shared" si="60"/>
        <v/>
      </c>
      <c r="AA67" s="16" t="str">
        <f t="shared" si="33"/>
        <v/>
      </c>
      <c r="AB67" s="16" t="str">
        <f t="shared" si="61"/>
        <v/>
      </c>
      <c r="AC67" s="16" t="str">
        <f t="shared" si="62"/>
        <v/>
      </c>
      <c r="AD67" s="16" t="str">
        <f t="shared" si="63"/>
        <v/>
      </c>
      <c r="AE67" s="16" t="str">
        <f t="shared" si="34"/>
        <v/>
      </c>
      <c r="AF67" s="16" t="str">
        <f t="shared" si="64"/>
        <v/>
      </c>
      <c r="AG67" s="16" t="str">
        <f t="shared" si="65"/>
        <v/>
      </c>
      <c r="AH67" s="16" t="str">
        <f t="shared" si="66"/>
        <v/>
      </c>
      <c r="AI67" s="16" t="str">
        <f t="shared" si="35"/>
        <v/>
      </c>
      <c r="AJ67" s="16" t="str">
        <f t="shared" si="67"/>
        <v/>
      </c>
      <c r="AK67" s="16" t="str">
        <f t="shared" si="36"/>
        <v/>
      </c>
      <c r="AL67" s="17" t="str">
        <f t="shared" si="37"/>
        <v/>
      </c>
      <c r="AM67" s="16" t="str">
        <f t="shared" si="68"/>
        <v/>
      </c>
      <c r="AN67" s="16" t="str">
        <f t="shared" si="69"/>
        <v/>
      </c>
      <c r="AO67" s="17" t="str">
        <f t="shared" si="70"/>
        <v/>
      </c>
      <c r="AP67" s="17" t="str">
        <f t="shared" si="39"/>
        <v/>
      </c>
    </row>
    <row r="68" spans="1:42" ht="18.75" customHeight="1">
      <c r="A68" s="22"/>
      <c r="B68" s="23" t="str">
        <f t="shared" si="41"/>
        <v/>
      </c>
      <c r="C68" s="22" t="str">
        <f t="shared" si="42"/>
        <v/>
      </c>
      <c r="D68" s="22" t="str">
        <f t="shared" si="40"/>
        <v/>
      </c>
      <c r="E68" s="39" t="str">
        <f t="shared" si="43"/>
        <v/>
      </c>
      <c r="F68" s="39" t="str">
        <f t="shared" si="44"/>
        <v/>
      </c>
      <c r="G68" s="9" t="str">
        <f t="shared" si="45"/>
        <v/>
      </c>
      <c r="H68" s="39" t="str">
        <f t="shared" si="46"/>
        <v/>
      </c>
      <c r="I68" s="16" t="str">
        <f t="shared" si="47"/>
        <v/>
      </c>
      <c r="J68" s="16" t="str">
        <f t="shared" si="48"/>
        <v/>
      </c>
      <c r="K68" s="16" t="str">
        <f t="shared" si="29"/>
        <v/>
      </c>
      <c r="L68" s="16" t="str">
        <f t="shared" si="49"/>
        <v/>
      </c>
      <c r="M68" s="16" t="str">
        <f t="shared" si="50"/>
        <v/>
      </c>
      <c r="N68" s="16" t="str">
        <f t="shared" si="51"/>
        <v/>
      </c>
      <c r="O68" s="16" t="str">
        <f t="shared" si="30"/>
        <v/>
      </c>
      <c r="P68" s="16" t="str">
        <f t="shared" si="52"/>
        <v/>
      </c>
      <c r="Q68" s="16" t="str">
        <f t="shared" si="53"/>
        <v/>
      </c>
      <c r="R68" s="16" t="str">
        <f t="shared" si="54"/>
        <v/>
      </c>
      <c r="S68" s="16" t="str">
        <f t="shared" si="31"/>
        <v/>
      </c>
      <c r="T68" s="16" t="str">
        <f t="shared" si="55"/>
        <v/>
      </c>
      <c r="U68" s="16" t="str">
        <f t="shared" si="56"/>
        <v/>
      </c>
      <c r="V68" s="16" t="str">
        <f t="shared" si="57"/>
        <v/>
      </c>
      <c r="W68" s="16" t="str">
        <f t="shared" si="32"/>
        <v/>
      </c>
      <c r="X68" s="16" t="str">
        <f t="shared" si="58"/>
        <v/>
      </c>
      <c r="Y68" s="16" t="str">
        <f t="shared" si="59"/>
        <v/>
      </c>
      <c r="Z68" s="16" t="str">
        <f t="shared" si="60"/>
        <v/>
      </c>
      <c r="AA68" s="16" t="str">
        <f t="shared" si="33"/>
        <v/>
      </c>
      <c r="AB68" s="16" t="str">
        <f t="shared" si="61"/>
        <v/>
      </c>
      <c r="AC68" s="16" t="str">
        <f t="shared" si="62"/>
        <v/>
      </c>
      <c r="AD68" s="16" t="str">
        <f t="shared" si="63"/>
        <v/>
      </c>
      <c r="AE68" s="16" t="str">
        <f t="shared" si="34"/>
        <v/>
      </c>
      <c r="AF68" s="16" t="str">
        <f t="shared" si="64"/>
        <v/>
      </c>
      <c r="AG68" s="16" t="str">
        <f t="shared" si="65"/>
        <v/>
      </c>
      <c r="AH68" s="16" t="str">
        <f t="shared" si="66"/>
        <v/>
      </c>
      <c r="AI68" s="16" t="str">
        <f t="shared" si="35"/>
        <v/>
      </c>
      <c r="AJ68" s="16" t="str">
        <f t="shared" si="67"/>
        <v/>
      </c>
      <c r="AK68" s="16" t="str">
        <f t="shared" si="36"/>
        <v/>
      </c>
      <c r="AL68" s="17" t="str">
        <f t="shared" si="37"/>
        <v/>
      </c>
      <c r="AM68" s="16" t="str">
        <f t="shared" si="68"/>
        <v/>
      </c>
      <c r="AN68" s="16" t="str">
        <f t="shared" si="69"/>
        <v/>
      </c>
      <c r="AO68" s="17" t="str">
        <f t="shared" si="70"/>
        <v/>
      </c>
      <c r="AP68" s="17" t="str">
        <f t="shared" si="39"/>
        <v/>
      </c>
    </row>
    <row r="69" spans="1:42" ht="18.75" customHeight="1">
      <c r="A69" s="22"/>
      <c r="B69" s="23" t="str">
        <f t="shared" si="41"/>
        <v/>
      </c>
      <c r="C69" s="22" t="str">
        <f t="shared" si="42"/>
        <v/>
      </c>
      <c r="D69" s="22" t="str">
        <f t="shared" si="40"/>
        <v/>
      </c>
      <c r="E69" s="39" t="str">
        <f t="shared" si="43"/>
        <v/>
      </c>
      <c r="F69" s="39" t="str">
        <f t="shared" si="44"/>
        <v/>
      </c>
      <c r="G69" s="9" t="str">
        <f t="shared" si="45"/>
        <v/>
      </c>
      <c r="H69" s="39" t="str">
        <f t="shared" si="46"/>
        <v/>
      </c>
      <c r="I69" s="16" t="str">
        <f t="shared" si="47"/>
        <v/>
      </c>
      <c r="J69" s="16" t="str">
        <f t="shared" si="48"/>
        <v/>
      </c>
      <c r="K69" s="16" t="str">
        <f t="shared" si="29"/>
        <v/>
      </c>
      <c r="L69" s="16" t="str">
        <f t="shared" si="49"/>
        <v/>
      </c>
      <c r="M69" s="16" t="str">
        <f t="shared" si="50"/>
        <v/>
      </c>
      <c r="N69" s="16" t="str">
        <f t="shared" si="51"/>
        <v/>
      </c>
      <c r="O69" s="16" t="str">
        <f t="shared" si="30"/>
        <v/>
      </c>
      <c r="P69" s="16" t="str">
        <f t="shared" si="52"/>
        <v/>
      </c>
      <c r="Q69" s="16" t="str">
        <f t="shared" si="53"/>
        <v/>
      </c>
      <c r="R69" s="16" t="str">
        <f t="shared" si="54"/>
        <v/>
      </c>
      <c r="S69" s="16" t="str">
        <f t="shared" si="31"/>
        <v/>
      </c>
      <c r="T69" s="16" t="str">
        <f t="shared" si="55"/>
        <v/>
      </c>
      <c r="U69" s="16" t="str">
        <f t="shared" si="56"/>
        <v/>
      </c>
      <c r="V69" s="16" t="str">
        <f t="shared" si="57"/>
        <v/>
      </c>
      <c r="W69" s="16" t="str">
        <f t="shared" si="32"/>
        <v/>
      </c>
      <c r="X69" s="16" t="str">
        <f t="shared" si="58"/>
        <v/>
      </c>
      <c r="Y69" s="16" t="str">
        <f t="shared" si="59"/>
        <v/>
      </c>
      <c r="Z69" s="16" t="str">
        <f t="shared" si="60"/>
        <v/>
      </c>
      <c r="AA69" s="16" t="str">
        <f t="shared" si="33"/>
        <v/>
      </c>
      <c r="AB69" s="16" t="str">
        <f t="shared" si="61"/>
        <v/>
      </c>
      <c r="AC69" s="16" t="str">
        <f t="shared" si="62"/>
        <v/>
      </c>
      <c r="AD69" s="16" t="str">
        <f t="shared" si="63"/>
        <v/>
      </c>
      <c r="AE69" s="16" t="str">
        <f t="shared" si="34"/>
        <v/>
      </c>
      <c r="AF69" s="16" t="str">
        <f t="shared" si="64"/>
        <v/>
      </c>
      <c r="AG69" s="16" t="str">
        <f t="shared" si="65"/>
        <v/>
      </c>
      <c r="AH69" s="16" t="str">
        <f t="shared" si="66"/>
        <v/>
      </c>
      <c r="AI69" s="16" t="str">
        <f t="shared" si="35"/>
        <v/>
      </c>
      <c r="AJ69" s="16" t="str">
        <f t="shared" si="67"/>
        <v/>
      </c>
      <c r="AK69" s="16" t="str">
        <f t="shared" si="36"/>
        <v/>
      </c>
      <c r="AL69" s="17" t="str">
        <f t="shared" si="37"/>
        <v/>
      </c>
      <c r="AM69" s="16" t="str">
        <f t="shared" si="68"/>
        <v/>
      </c>
      <c r="AN69" s="16" t="str">
        <f t="shared" si="69"/>
        <v/>
      </c>
      <c r="AO69" s="17" t="str">
        <f t="shared" si="70"/>
        <v/>
      </c>
      <c r="AP69" s="17" t="str">
        <f t="shared" si="39"/>
        <v/>
      </c>
    </row>
    <row r="70" spans="1:42" ht="18.75" customHeight="1">
      <c r="A70" s="22"/>
      <c r="B70" s="23" t="str">
        <f t="shared" si="41"/>
        <v/>
      </c>
      <c r="C70" s="22" t="str">
        <f t="shared" si="42"/>
        <v/>
      </c>
      <c r="D70" s="22" t="str">
        <f t="shared" si="40"/>
        <v/>
      </c>
      <c r="E70" s="39" t="str">
        <f t="shared" si="43"/>
        <v/>
      </c>
      <c r="F70" s="39" t="str">
        <f t="shared" si="44"/>
        <v/>
      </c>
      <c r="G70" s="9" t="str">
        <f t="shared" si="45"/>
        <v/>
      </c>
      <c r="H70" s="39" t="str">
        <f t="shared" si="46"/>
        <v/>
      </c>
      <c r="I70" s="16" t="str">
        <f t="shared" si="47"/>
        <v/>
      </c>
      <c r="J70" s="16" t="str">
        <f t="shared" si="48"/>
        <v/>
      </c>
      <c r="K70" s="16" t="str">
        <f t="shared" si="29"/>
        <v/>
      </c>
      <c r="L70" s="16" t="str">
        <f t="shared" si="49"/>
        <v/>
      </c>
      <c r="M70" s="16" t="str">
        <f t="shared" si="50"/>
        <v/>
      </c>
      <c r="N70" s="16" t="str">
        <f t="shared" si="51"/>
        <v/>
      </c>
      <c r="O70" s="16" t="str">
        <f t="shared" si="30"/>
        <v/>
      </c>
      <c r="P70" s="16" t="str">
        <f t="shared" si="52"/>
        <v/>
      </c>
      <c r="Q70" s="16" t="str">
        <f t="shared" si="53"/>
        <v/>
      </c>
      <c r="R70" s="16" t="str">
        <f t="shared" si="54"/>
        <v/>
      </c>
      <c r="S70" s="16" t="str">
        <f t="shared" si="31"/>
        <v/>
      </c>
      <c r="T70" s="16" t="str">
        <f t="shared" si="55"/>
        <v/>
      </c>
      <c r="U70" s="16" t="str">
        <f t="shared" si="56"/>
        <v/>
      </c>
      <c r="V70" s="16" t="str">
        <f t="shared" si="57"/>
        <v/>
      </c>
      <c r="W70" s="16" t="str">
        <f t="shared" si="32"/>
        <v/>
      </c>
      <c r="X70" s="16" t="str">
        <f t="shared" si="58"/>
        <v/>
      </c>
      <c r="Y70" s="16" t="str">
        <f t="shared" si="59"/>
        <v/>
      </c>
      <c r="Z70" s="16" t="str">
        <f t="shared" si="60"/>
        <v/>
      </c>
      <c r="AA70" s="16" t="str">
        <f t="shared" si="33"/>
        <v/>
      </c>
      <c r="AB70" s="16" t="str">
        <f t="shared" si="61"/>
        <v/>
      </c>
      <c r="AC70" s="16" t="str">
        <f t="shared" si="62"/>
        <v/>
      </c>
      <c r="AD70" s="16" t="str">
        <f t="shared" si="63"/>
        <v/>
      </c>
      <c r="AE70" s="16" t="str">
        <f t="shared" si="34"/>
        <v/>
      </c>
      <c r="AF70" s="16" t="str">
        <f t="shared" si="64"/>
        <v/>
      </c>
      <c r="AG70" s="16" t="str">
        <f t="shared" si="65"/>
        <v/>
      </c>
      <c r="AH70" s="16" t="str">
        <f t="shared" si="66"/>
        <v/>
      </c>
      <c r="AI70" s="16" t="str">
        <f t="shared" si="35"/>
        <v/>
      </c>
      <c r="AJ70" s="16" t="str">
        <f t="shared" si="67"/>
        <v/>
      </c>
      <c r="AK70" s="16" t="str">
        <f t="shared" si="36"/>
        <v/>
      </c>
      <c r="AL70" s="17" t="str">
        <f t="shared" si="37"/>
        <v/>
      </c>
      <c r="AM70" s="16" t="str">
        <f t="shared" si="68"/>
        <v/>
      </c>
      <c r="AN70" s="16" t="str">
        <f t="shared" si="69"/>
        <v/>
      </c>
      <c r="AO70" s="17" t="str">
        <f t="shared" si="70"/>
        <v/>
      </c>
      <c r="AP70" s="17" t="str">
        <f t="shared" si="39"/>
        <v/>
      </c>
    </row>
    <row r="71" spans="1:42" ht="18.75" customHeight="1">
      <c r="A71" s="22"/>
      <c r="B71" s="23" t="str">
        <f t="shared" si="41"/>
        <v/>
      </c>
      <c r="C71" s="22" t="str">
        <f t="shared" si="42"/>
        <v/>
      </c>
      <c r="D71" s="22" t="str">
        <f t="shared" si="40"/>
        <v/>
      </c>
      <c r="E71" s="39" t="str">
        <f t="shared" si="43"/>
        <v/>
      </c>
      <c r="F71" s="39" t="str">
        <f t="shared" si="44"/>
        <v/>
      </c>
      <c r="G71" s="9" t="str">
        <f t="shared" si="45"/>
        <v/>
      </c>
      <c r="H71" s="39" t="str">
        <f t="shared" si="46"/>
        <v/>
      </c>
      <c r="I71" s="16" t="str">
        <f t="shared" si="47"/>
        <v/>
      </c>
      <c r="J71" s="16" t="str">
        <f t="shared" si="48"/>
        <v/>
      </c>
      <c r="K71" s="16" t="str">
        <f t="shared" si="29"/>
        <v/>
      </c>
      <c r="L71" s="16" t="str">
        <f t="shared" si="49"/>
        <v/>
      </c>
      <c r="M71" s="16" t="str">
        <f t="shared" si="50"/>
        <v/>
      </c>
      <c r="N71" s="16" t="str">
        <f t="shared" si="51"/>
        <v/>
      </c>
      <c r="O71" s="16" t="str">
        <f t="shared" si="30"/>
        <v/>
      </c>
      <c r="P71" s="16" t="str">
        <f t="shared" si="52"/>
        <v/>
      </c>
      <c r="Q71" s="16" t="str">
        <f t="shared" si="53"/>
        <v/>
      </c>
      <c r="R71" s="16" t="str">
        <f t="shared" si="54"/>
        <v/>
      </c>
      <c r="S71" s="16" t="str">
        <f t="shared" si="31"/>
        <v/>
      </c>
      <c r="T71" s="16" t="str">
        <f t="shared" si="55"/>
        <v/>
      </c>
      <c r="U71" s="16" t="str">
        <f t="shared" si="56"/>
        <v/>
      </c>
      <c r="V71" s="16" t="str">
        <f t="shared" si="57"/>
        <v/>
      </c>
      <c r="W71" s="16" t="str">
        <f t="shared" si="32"/>
        <v/>
      </c>
      <c r="X71" s="16" t="str">
        <f t="shared" si="58"/>
        <v/>
      </c>
      <c r="Y71" s="16" t="str">
        <f t="shared" si="59"/>
        <v/>
      </c>
      <c r="Z71" s="16" t="str">
        <f t="shared" si="60"/>
        <v/>
      </c>
      <c r="AA71" s="16" t="str">
        <f t="shared" si="33"/>
        <v/>
      </c>
      <c r="AB71" s="16" t="str">
        <f t="shared" si="61"/>
        <v/>
      </c>
      <c r="AC71" s="16" t="str">
        <f t="shared" si="62"/>
        <v/>
      </c>
      <c r="AD71" s="16" t="str">
        <f t="shared" si="63"/>
        <v/>
      </c>
      <c r="AE71" s="16" t="str">
        <f t="shared" si="34"/>
        <v/>
      </c>
      <c r="AF71" s="16" t="str">
        <f t="shared" si="64"/>
        <v/>
      </c>
      <c r="AG71" s="16" t="str">
        <f t="shared" si="65"/>
        <v/>
      </c>
      <c r="AH71" s="16" t="str">
        <f t="shared" si="66"/>
        <v/>
      </c>
      <c r="AI71" s="16" t="str">
        <f t="shared" si="35"/>
        <v/>
      </c>
      <c r="AJ71" s="16" t="str">
        <f t="shared" si="67"/>
        <v/>
      </c>
      <c r="AK71" s="16" t="str">
        <f t="shared" si="36"/>
        <v/>
      </c>
      <c r="AL71" s="17" t="str">
        <f t="shared" si="37"/>
        <v/>
      </c>
      <c r="AM71" s="16" t="str">
        <f t="shared" si="68"/>
        <v/>
      </c>
      <c r="AN71" s="16" t="str">
        <f t="shared" si="69"/>
        <v/>
      </c>
      <c r="AO71" s="17" t="str">
        <f t="shared" si="70"/>
        <v/>
      </c>
      <c r="AP71" s="17" t="str">
        <f t="shared" si="39"/>
        <v/>
      </c>
    </row>
    <row r="72" spans="1:42" ht="18.75" customHeight="1">
      <c r="A72" s="22"/>
      <c r="B72" s="23" t="str">
        <f t="shared" ref="B72:B82" si="71">IF(A72="","",VLOOKUP($A72,data9,3,FALSE))</f>
        <v/>
      </c>
      <c r="C72" s="22" t="str">
        <f t="shared" ref="C72:C82" si="72">IF(A72="","",VLOOKUP($A72,data9,4,FALSE))</f>
        <v/>
      </c>
      <c r="D72" s="22" t="str">
        <f t="shared" si="40"/>
        <v/>
      </c>
      <c r="E72" s="39" t="str">
        <f t="shared" ref="E72:E82" si="73">IF(A72="","",VLOOKUP($A72,data9,6,FALSE))</f>
        <v/>
      </c>
      <c r="F72" s="39" t="str">
        <f t="shared" ref="F72:F82" si="74">IF(A72="","",VLOOKUP($A72,data9,5,FALSE))</f>
        <v/>
      </c>
      <c r="G72" s="9" t="str">
        <f t="shared" ref="G72:G82" si="75">IF(A72="","",VLOOKUP($A72,data9,2,FALSE))</f>
        <v/>
      </c>
      <c r="H72" s="39" t="str">
        <f t="shared" ref="H72:H82" si="76">IF(A72="","",VLOOKUP($A72,data9,7,FALSE))</f>
        <v/>
      </c>
      <c r="I72" s="16" t="str">
        <f t="shared" ref="I72:I82" si="77">IF(A72="","",VLOOKUP($A72,data9,20,FALSE))</f>
        <v/>
      </c>
      <c r="J72" s="16" t="str">
        <f t="shared" ref="J72:J82" si="78">IF(B72="","",VLOOKUP($A72,data9,21,FALSE))</f>
        <v/>
      </c>
      <c r="K72" s="16" t="str">
        <f t="shared" si="29"/>
        <v/>
      </c>
      <c r="L72" s="16" t="str">
        <f t="shared" ref="L72:L82" si="79">IF(A72="","",VLOOKUP(K72,Gr,2))</f>
        <v/>
      </c>
      <c r="M72" s="16" t="str">
        <f t="shared" ref="M72:M82" si="80">IF(E72="","",VLOOKUP($A72,data9,33,FALSE))</f>
        <v/>
      </c>
      <c r="N72" s="16" t="str">
        <f t="shared" ref="N72:N82" si="81">IF(F72="","",VLOOKUP($A72,data9,34,FALSE))</f>
        <v/>
      </c>
      <c r="O72" s="16" t="str">
        <f t="shared" si="30"/>
        <v/>
      </c>
      <c r="P72" s="16" t="str">
        <f t="shared" ref="P72:P82" si="82">IF(E72="","",VLOOKUP(O72,Gr,2))</f>
        <v/>
      </c>
      <c r="Q72" s="16" t="str">
        <f t="shared" ref="Q72:Q82" si="83">IF(I72="","",VLOOKUP($A72,data9,46,FALSE))</f>
        <v/>
      </c>
      <c r="R72" s="16" t="str">
        <f t="shared" ref="R72:R82" si="84">IF(J72="","",VLOOKUP($A72,data9,47,FALSE))</f>
        <v/>
      </c>
      <c r="S72" s="16" t="str">
        <f t="shared" si="31"/>
        <v/>
      </c>
      <c r="T72" s="16" t="str">
        <f t="shared" ref="T72:T82" si="85">IF(I72="","",VLOOKUP(S72,Gr,2))</f>
        <v/>
      </c>
      <c r="U72" s="16" t="str">
        <f t="shared" ref="U72:U82" si="86">IF(M72="","",VLOOKUP($A72,data9,59,FALSE))</f>
        <v/>
      </c>
      <c r="V72" s="16" t="str">
        <f t="shared" ref="V72:V82" si="87">IF(N72="","",VLOOKUP($A72,data9,60,FALSE))</f>
        <v/>
      </c>
      <c r="W72" s="16" t="str">
        <f t="shared" si="32"/>
        <v/>
      </c>
      <c r="X72" s="16" t="str">
        <f t="shared" ref="X72:X82" si="88">IF(M72="","",VLOOKUP(W72,Gr,2))</f>
        <v/>
      </c>
      <c r="Y72" s="16" t="str">
        <f t="shared" ref="Y72:Y82" si="89">IF(Q72="","",VLOOKUP($A72,data9,72,FALSE))</f>
        <v/>
      </c>
      <c r="Z72" s="16" t="str">
        <f t="shared" ref="Z72:Z82" si="90">IF(R72="","",VLOOKUP($A72,data9,73,FALSE))</f>
        <v/>
      </c>
      <c r="AA72" s="16" t="str">
        <f t="shared" si="33"/>
        <v/>
      </c>
      <c r="AB72" s="16" t="str">
        <f t="shared" ref="AB72:AB82" si="91">IF(Q72="","",VLOOKUP(AA72,Gr,2))</f>
        <v/>
      </c>
      <c r="AC72" s="16" t="str">
        <f t="shared" ref="AC72:AC82" si="92">IF(U72="","",VLOOKUP($A72,data9,85,FALSE))</f>
        <v/>
      </c>
      <c r="AD72" s="16" t="str">
        <f t="shared" ref="AD72:AD82" si="93">IF(V72="","",VLOOKUP($A72,data9,86,FALSE))</f>
        <v/>
      </c>
      <c r="AE72" s="16" t="str">
        <f t="shared" si="34"/>
        <v/>
      </c>
      <c r="AF72" s="16" t="str">
        <f t="shared" ref="AF72:AF82" si="94">IF(U72="","",VLOOKUP(AE72,Gr,2))</f>
        <v/>
      </c>
      <c r="AG72" s="16" t="str">
        <f t="shared" ref="AG72:AG82" si="95">IF(Y72="","",VLOOKUP($A72,data9,98,FALSE))</f>
        <v/>
      </c>
      <c r="AH72" s="16" t="str">
        <f t="shared" ref="AH72:AH82" si="96">IF(Z72="","",VLOOKUP($A72,data9,99,FALSE))</f>
        <v/>
      </c>
      <c r="AI72" s="16" t="str">
        <f t="shared" si="35"/>
        <v/>
      </c>
      <c r="AJ72" s="16" t="str">
        <f t="shared" ref="AJ72:AJ82" si="97">IF(Y72="","",VLOOKUP(AI72,Gr,2))</f>
        <v/>
      </c>
      <c r="AK72" s="16" t="str">
        <f t="shared" si="36"/>
        <v/>
      </c>
      <c r="AL72" s="17" t="str">
        <f t="shared" si="37"/>
        <v/>
      </c>
      <c r="AM72" s="16" t="str">
        <f t="shared" ref="AM72:AM82" si="98">IF(AB72="","",VLOOKUP(AL72,Gr,2))</f>
        <v/>
      </c>
      <c r="AN72" s="16" t="str">
        <f t="shared" ref="AN72:AN82" si="99">IF(AF72="","",VLOOKUP($A72,data9,101,FALSE))</f>
        <v/>
      </c>
      <c r="AO72" s="17" t="str">
        <f t="shared" ref="AO72:AO82" si="100">IF(AF72="","",ROUND(AN72/NoW%,0))</f>
        <v/>
      </c>
      <c r="AP72" s="17" t="str">
        <f t="shared" si="39"/>
        <v/>
      </c>
    </row>
    <row r="73" spans="1:42" ht="18.75" customHeight="1">
      <c r="A73" s="22"/>
      <c r="B73" s="23" t="str">
        <f t="shared" si="71"/>
        <v/>
      </c>
      <c r="C73" s="22" t="str">
        <f t="shared" si="72"/>
        <v/>
      </c>
      <c r="D73" s="22" t="str">
        <f t="shared" si="40"/>
        <v/>
      </c>
      <c r="E73" s="39" t="str">
        <f t="shared" si="73"/>
        <v/>
      </c>
      <c r="F73" s="39" t="str">
        <f t="shared" si="74"/>
        <v/>
      </c>
      <c r="G73" s="9" t="str">
        <f t="shared" si="75"/>
        <v/>
      </c>
      <c r="H73" s="39" t="str">
        <f t="shared" si="76"/>
        <v/>
      </c>
      <c r="I73" s="16" t="str">
        <f t="shared" si="77"/>
        <v/>
      </c>
      <c r="J73" s="16" t="str">
        <f t="shared" si="78"/>
        <v/>
      </c>
      <c r="K73" s="16" t="str">
        <f t="shared" ref="K73:K82" si="101">IF(A73="","",SUM(I73:J73))</f>
        <v/>
      </c>
      <c r="L73" s="16" t="str">
        <f t="shared" si="79"/>
        <v/>
      </c>
      <c r="M73" s="16" t="str">
        <f t="shared" si="80"/>
        <v/>
      </c>
      <c r="N73" s="16" t="str">
        <f t="shared" si="81"/>
        <v/>
      </c>
      <c r="O73" s="16" t="str">
        <f t="shared" ref="O73:O82" si="102">IF(E73="","",SUM(M73:N73))</f>
        <v/>
      </c>
      <c r="P73" s="16" t="str">
        <f t="shared" si="82"/>
        <v/>
      </c>
      <c r="Q73" s="16" t="str">
        <f t="shared" si="83"/>
        <v/>
      </c>
      <c r="R73" s="16" t="str">
        <f t="shared" si="84"/>
        <v/>
      </c>
      <c r="S73" s="16" t="str">
        <f t="shared" ref="S73:S82" si="103">IF(I73="","",SUM(Q73:R73))</f>
        <v/>
      </c>
      <c r="T73" s="16" t="str">
        <f t="shared" si="85"/>
        <v/>
      </c>
      <c r="U73" s="16" t="str">
        <f t="shared" si="86"/>
        <v/>
      </c>
      <c r="V73" s="16" t="str">
        <f t="shared" si="87"/>
        <v/>
      </c>
      <c r="W73" s="16" t="str">
        <f t="shared" ref="W73:W82" si="104">IF(M73="","",SUM(U73:V73))</f>
        <v/>
      </c>
      <c r="X73" s="16" t="str">
        <f t="shared" si="88"/>
        <v/>
      </c>
      <c r="Y73" s="16" t="str">
        <f t="shared" si="89"/>
        <v/>
      </c>
      <c r="Z73" s="16" t="str">
        <f t="shared" si="90"/>
        <v/>
      </c>
      <c r="AA73" s="16" t="str">
        <f t="shared" ref="AA73:AA82" si="105">IF(Q73="","",SUM(Y73:Z73))</f>
        <v/>
      </c>
      <c r="AB73" s="16" t="str">
        <f t="shared" si="91"/>
        <v/>
      </c>
      <c r="AC73" s="16" t="str">
        <f t="shared" si="92"/>
        <v/>
      </c>
      <c r="AD73" s="16" t="str">
        <f t="shared" si="93"/>
        <v/>
      </c>
      <c r="AE73" s="16" t="str">
        <f t="shared" ref="AE73:AE82" si="106">IF(U73="","",SUM(AC73:AD73))</f>
        <v/>
      </c>
      <c r="AF73" s="16" t="str">
        <f t="shared" si="94"/>
        <v/>
      </c>
      <c r="AG73" s="16" t="str">
        <f t="shared" si="95"/>
        <v/>
      </c>
      <c r="AH73" s="16" t="str">
        <f t="shared" si="96"/>
        <v/>
      </c>
      <c r="AI73" s="16" t="str">
        <f t="shared" ref="AI73:AI82" si="107">IF(Y73="","",SUM(AG73:AH73))</f>
        <v/>
      </c>
      <c r="AJ73" s="16" t="str">
        <f t="shared" si="97"/>
        <v/>
      </c>
      <c r="AK73" s="16" t="str">
        <f t="shared" ref="AK73:AK82" si="108">IF(Y73="","",K73+O73+S73+W73+AA73+AE73+AI73)</f>
        <v/>
      </c>
      <c r="AL73" s="17" t="str">
        <f t="shared" ref="AL73:AL82" si="109">IF(Y73="","",ROUND(AK73/AK$7%,0))</f>
        <v/>
      </c>
      <c r="AM73" s="16" t="str">
        <f t="shared" si="98"/>
        <v/>
      </c>
      <c r="AN73" s="16" t="str">
        <f t="shared" si="99"/>
        <v/>
      </c>
      <c r="AO73" s="17" t="str">
        <f t="shared" si="100"/>
        <v/>
      </c>
      <c r="AP73" s="17" t="str">
        <f t="shared" ref="AP73:AP82" si="110">IF(AF73="","",IF(AND(L73&gt;=35,P73&gt;=20,T73&gt;=35,X73&gt;=35,AB73&gt;=35,AJ73&gt;=35),"Passed",IF(AO73&gt;75,"Promoted","Detained")))</f>
        <v/>
      </c>
    </row>
    <row r="74" spans="1:42" ht="18.75" customHeight="1">
      <c r="A74" s="22"/>
      <c r="B74" s="23" t="str">
        <f t="shared" si="71"/>
        <v/>
      </c>
      <c r="C74" s="22" t="str">
        <f t="shared" si="72"/>
        <v/>
      </c>
      <c r="D74" s="22" t="str">
        <f t="shared" ref="D74:D82" si="111">IF(A74="","",D73)</f>
        <v/>
      </c>
      <c r="E74" s="39" t="str">
        <f t="shared" si="73"/>
        <v/>
      </c>
      <c r="F74" s="39" t="str">
        <f t="shared" si="74"/>
        <v/>
      </c>
      <c r="G74" s="9" t="str">
        <f t="shared" si="75"/>
        <v/>
      </c>
      <c r="H74" s="39" t="str">
        <f t="shared" si="76"/>
        <v/>
      </c>
      <c r="I74" s="16" t="str">
        <f t="shared" si="77"/>
        <v/>
      </c>
      <c r="J74" s="16" t="str">
        <f t="shared" si="78"/>
        <v/>
      </c>
      <c r="K74" s="16" t="str">
        <f t="shared" si="101"/>
        <v/>
      </c>
      <c r="L74" s="16" t="str">
        <f t="shared" si="79"/>
        <v/>
      </c>
      <c r="M74" s="16" t="str">
        <f t="shared" si="80"/>
        <v/>
      </c>
      <c r="N74" s="16" t="str">
        <f t="shared" si="81"/>
        <v/>
      </c>
      <c r="O74" s="16" t="str">
        <f t="shared" si="102"/>
        <v/>
      </c>
      <c r="P74" s="16" t="str">
        <f t="shared" si="82"/>
        <v/>
      </c>
      <c r="Q74" s="16" t="str">
        <f t="shared" si="83"/>
        <v/>
      </c>
      <c r="R74" s="16" t="str">
        <f t="shared" si="84"/>
        <v/>
      </c>
      <c r="S74" s="16" t="str">
        <f t="shared" si="103"/>
        <v/>
      </c>
      <c r="T74" s="16" t="str">
        <f t="shared" si="85"/>
        <v/>
      </c>
      <c r="U74" s="16" t="str">
        <f t="shared" si="86"/>
        <v/>
      </c>
      <c r="V74" s="16" t="str">
        <f t="shared" si="87"/>
        <v/>
      </c>
      <c r="W74" s="16" t="str">
        <f t="shared" si="104"/>
        <v/>
      </c>
      <c r="X74" s="16" t="str">
        <f t="shared" si="88"/>
        <v/>
      </c>
      <c r="Y74" s="16" t="str">
        <f t="shared" si="89"/>
        <v/>
      </c>
      <c r="Z74" s="16" t="str">
        <f t="shared" si="90"/>
        <v/>
      </c>
      <c r="AA74" s="16" t="str">
        <f t="shared" si="105"/>
        <v/>
      </c>
      <c r="AB74" s="16" t="str">
        <f t="shared" si="91"/>
        <v/>
      </c>
      <c r="AC74" s="16" t="str">
        <f t="shared" si="92"/>
        <v/>
      </c>
      <c r="AD74" s="16" t="str">
        <f t="shared" si="93"/>
        <v/>
      </c>
      <c r="AE74" s="16" t="str">
        <f t="shared" si="106"/>
        <v/>
      </c>
      <c r="AF74" s="16" t="str">
        <f t="shared" si="94"/>
        <v/>
      </c>
      <c r="AG74" s="16" t="str">
        <f t="shared" si="95"/>
        <v/>
      </c>
      <c r="AH74" s="16" t="str">
        <f t="shared" si="96"/>
        <v/>
      </c>
      <c r="AI74" s="16" t="str">
        <f t="shared" si="107"/>
        <v/>
      </c>
      <c r="AJ74" s="16" t="str">
        <f t="shared" si="97"/>
        <v/>
      </c>
      <c r="AK74" s="16" t="str">
        <f t="shared" si="108"/>
        <v/>
      </c>
      <c r="AL74" s="17" t="str">
        <f t="shared" si="109"/>
        <v/>
      </c>
      <c r="AM74" s="16" t="str">
        <f t="shared" si="98"/>
        <v/>
      </c>
      <c r="AN74" s="16" t="str">
        <f t="shared" si="99"/>
        <v/>
      </c>
      <c r="AO74" s="17" t="str">
        <f t="shared" si="100"/>
        <v/>
      </c>
      <c r="AP74" s="17" t="str">
        <f t="shared" si="110"/>
        <v/>
      </c>
    </row>
    <row r="75" spans="1:42" ht="18.75" customHeight="1">
      <c r="A75" s="22"/>
      <c r="B75" s="23" t="str">
        <f t="shared" si="71"/>
        <v/>
      </c>
      <c r="C75" s="22" t="str">
        <f t="shared" si="72"/>
        <v/>
      </c>
      <c r="D75" s="22" t="str">
        <f t="shared" si="111"/>
        <v/>
      </c>
      <c r="E75" s="39" t="str">
        <f t="shared" si="73"/>
        <v/>
      </c>
      <c r="F75" s="39" t="str">
        <f t="shared" si="74"/>
        <v/>
      </c>
      <c r="G75" s="9" t="str">
        <f t="shared" si="75"/>
        <v/>
      </c>
      <c r="H75" s="39" t="str">
        <f t="shared" si="76"/>
        <v/>
      </c>
      <c r="I75" s="16" t="str">
        <f t="shared" si="77"/>
        <v/>
      </c>
      <c r="J75" s="16" t="str">
        <f t="shared" si="78"/>
        <v/>
      </c>
      <c r="K75" s="16" t="str">
        <f t="shared" si="101"/>
        <v/>
      </c>
      <c r="L75" s="16" t="str">
        <f t="shared" si="79"/>
        <v/>
      </c>
      <c r="M75" s="16" t="str">
        <f t="shared" si="80"/>
        <v/>
      </c>
      <c r="N75" s="16" t="str">
        <f t="shared" si="81"/>
        <v/>
      </c>
      <c r="O75" s="16" t="str">
        <f t="shared" si="102"/>
        <v/>
      </c>
      <c r="P75" s="16" t="str">
        <f t="shared" si="82"/>
        <v/>
      </c>
      <c r="Q75" s="16" t="str">
        <f t="shared" si="83"/>
        <v/>
      </c>
      <c r="R75" s="16" t="str">
        <f t="shared" si="84"/>
        <v/>
      </c>
      <c r="S75" s="16" t="str">
        <f t="shared" si="103"/>
        <v/>
      </c>
      <c r="T75" s="16" t="str">
        <f t="shared" si="85"/>
        <v/>
      </c>
      <c r="U75" s="16" t="str">
        <f t="shared" si="86"/>
        <v/>
      </c>
      <c r="V75" s="16" t="str">
        <f t="shared" si="87"/>
        <v/>
      </c>
      <c r="W75" s="16" t="str">
        <f t="shared" si="104"/>
        <v/>
      </c>
      <c r="X75" s="16" t="str">
        <f t="shared" si="88"/>
        <v/>
      </c>
      <c r="Y75" s="16" t="str">
        <f t="shared" si="89"/>
        <v/>
      </c>
      <c r="Z75" s="16" t="str">
        <f t="shared" si="90"/>
        <v/>
      </c>
      <c r="AA75" s="16" t="str">
        <f t="shared" si="105"/>
        <v/>
      </c>
      <c r="AB75" s="16" t="str">
        <f t="shared" si="91"/>
        <v/>
      </c>
      <c r="AC75" s="16" t="str">
        <f t="shared" si="92"/>
        <v/>
      </c>
      <c r="AD75" s="16" t="str">
        <f t="shared" si="93"/>
        <v/>
      </c>
      <c r="AE75" s="16" t="str">
        <f t="shared" si="106"/>
        <v/>
      </c>
      <c r="AF75" s="16" t="str">
        <f t="shared" si="94"/>
        <v/>
      </c>
      <c r="AG75" s="16" t="str">
        <f t="shared" si="95"/>
        <v/>
      </c>
      <c r="AH75" s="16" t="str">
        <f t="shared" si="96"/>
        <v/>
      </c>
      <c r="AI75" s="16" t="str">
        <f t="shared" si="107"/>
        <v/>
      </c>
      <c r="AJ75" s="16" t="str">
        <f t="shared" si="97"/>
        <v/>
      </c>
      <c r="AK75" s="16" t="str">
        <f t="shared" si="108"/>
        <v/>
      </c>
      <c r="AL75" s="17" t="str">
        <f t="shared" si="109"/>
        <v/>
      </c>
      <c r="AM75" s="16" t="str">
        <f t="shared" si="98"/>
        <v/>
      </c>
      <c r="AN75" s="16" t="str">
        <f t="shared" si="99"/>
        <v/>
      </c>
      <c r="AO75" s="17" t="str">
        <f t="shared" si="100"/>
        <v/>
      </c>
      <c r="AP75" s="17" t="str">
        <f t="shared" si="110"/>
        <v/>
      </c>
    </row>
    <row r="76" spans="1:42" ht="18.75" customHeight="1">
      <c r="A76" s="22"/>
      <c r="B76" s="23" t="str">
        <f t="shared" si="71"/>
        <v/>
      </c>
      <c r="C76" s="22" t="str">
        <f t="shared" si="72"/>
        <v/>
      </c>
      <c r="D76" s="22" t="str">
        <f t="shared" si="111"/>
        <v/>
      </c>
      <c r="E76" s="39" t="str">
        <f t="shared" si="73"/>
        <v/>
      </c>
      <c r="F76" s="39" t="str">
        <f t="shared" si="74"/>
        <v/>
      </c>
      <c r="G76" s="9" t="str">
        <f t="shared" si="75"/>
        <v/>
      </c>
      <c r="H76" s="39" t="str">
        <f t="shared" si="76"/>
        <v/>
      </c>
      <c r="I76" s="16" t="str">
        <f t="shared" si="77"/>
        <v/>
      </c>
      <c r="J76" s="16" t="str">
        <f t="shared" si="78"/>
        <v/>
      </c>
      <c r="K76" s="16" t="str">
        <f t="shared" si="101"/>
        <v/>
      </c>
      <c r="L76" s="16" t="str">
        <f t="shared" si="79"/>
        <v/>
      </c>
      <c r="M76" s="16" t="str">
        <f t="shared" si="80"/>
        <v/>
      </c>
      <c r="N76" s="16" t="str">
        <f t="shared" si="81"/>
        <v/>
      </c>
      <c r="O76" s="16" t="str">
        <f t="shared" si="102"/>
        <v/>
      </c>
      <c r="P76" s="16" t="str">
        <f t="shared" si="82"/>
        <v/>
      </c>
      <c r="Q76" s="16" t="str">
        <f t="shared" si="83"/>
        <v/>
      </c>
      <c r="R76" s="16" t="str">
        <f t="shared" si="84"/>
        <v/>
      </c>
      <c r="S76" s="16" t="str">
        <f t="shared" si="103"/>
        <v/>
      </c>
      <c r="T76" s="16" t="str">
        <f t="shared" si="85"/>
        <v/>
      </c>
      <c r="U76" s="16" t="str">
        <f t="shared" si="86"/>
        <v/>
      </c>
      <c r="V76" s="16" t="str">
        <f t="shared" si="87"/>
        <v/>
      </c>
      <c r="W76" s="16" t="str">
        <f t="shared" si="104"/>
        <v/>
      </c>
      <c r="X76" s="16" t="str">
        <f t="shared" si="88"/>
        <v/>
      </c>
      <c r="Y76" s="16" t="str">
        <f t="shared" si="89"/>
        <v/>
      </c>
      <c r="Z76" s="16" t="str">
        <f t="shared" si="90"/>
        <v/>
      </c>
      <c r="AA76" s="16" t="str">
        <f t="shared" si="105"/>
        <v/>
      </c>
      <c r="AB76" s="16" t="str">
        <f t="shared" si="91"/>
        <v/>
      </c>
      <c r="AC76" s="16" t="str">
        <f t="shared" si="92"/>
        <v/>
      </c>
      <c r="AD76" s="16" t="str">
        <f t="shared" si="93"/>
        <v/>
      </c>
      <c r="AE76" s="16" t="str">
        <f t="shared" si="106"/>
        <v/>
      </c>
      <c r="AF76" s="16" t="str">
        <f t="shared" si="94"/>
        <v/>
      </c>
      <c r="AG76" s="16" t="str">
        <f t="shared" si="95"/>
        <v/>
      </c>
      <c r="AH76" s="16" t="str">
        <f t="shared" si="96"/>
        <v/>
      </c>
      <c r="AI76" s="16" t="str">
        <f t="shared" si="107"/>
        <v/>
      </c>
      <c r="AJ76" s="16" t="str">
        <f t="shared" si="97"/>
        <v/>
      </c>
      <c r="AK76" s="16" t="str">
        <f t="shared" si="108"/>
        <v/>
      </c>
      <c r="AL76" s="17" t="str">
        <f t="shared" si="109"/>
        <v/>
      </c>
      <c r="AM76" s="16" t="str">
        <f t="shared" si="98"/>
        <v/>
      </c>
      <c r="AN76" s="16" t="str">
        <f t="shared" si="99"/>
        <v/>
      </c>
      <c r="AO76" s="17" t="str">
        <f t="shared" si="100"/>
        <v/>
      </c>
      <c r="AP76" s="17" t="str">
        <f t="shared" si="110"/>
        <v/>
      </c>
    </row>
    <row r="77" spans="1:42" ht="18.75" customHeight="1">
      <c r="A77" s="22"/>
      <c r="B77" s="23" t="str">
        <f t="shared" si="71"/>
        <v/>
      </c>
      <c r="C77" s="22" t="str">
        <f t="shared" si="72"/>
        <v/>
      </c>
      <c r="D77" s="22" t="str">
        <f t="shared" si="111"/>
        <v/>
      </c>
      <c r="E77" s="39" t="str">
        <f t="shared" si="73"/>
        <v/>
      </c>
      <c r="F77" s="39" t="str">
        <f t="shared" si="74"/>
        <v/>
      </c>
      <c r="G77" s="9" t="str">
        <f t="shared" si="75"/>
        <v/>
      </c>
      <c r="H77" s="39" t="str">
        <f t="shared" si="76"/>
        <v/>
      </c>
      <c r="I77" s="16" t="str">
        <f t="shared" si="77"/>
        <v/>
      </c>
      <c r="J77" s="16" t="str">
        <f t="shared" si="78"/>
        <v/>
      </c>
      <c r="K77" s="16" t="str">
        <f t="shared" si="101"/>
        <v/>
      </c>
      <c r="L77" s="16" t="str">
        <f t="shared" si="79"/>
        <v/>
      </c>
      <c r="M77" s="16" t="str">
        <f t="shared" si="80"/>
        <v/>
      </c>
      <c r="N77" s="16" t="str">
        <f t="shared" si="81"/>
        <v/>
      </c>
      <c r="O77" s="16" t="str">
        <f t="shared" si="102"/>
        <v/>
      </c>
      <c r="P77" s="16" t="str">
        <f t="shared" si="82"/>
        <v/>
      </c>
      <c r="Q77" s="16" t="str">
        <f t="shared" si="83"/>
        <v/>
      </c>
      <c r="R77" s="16" t="str">
        <f t="shared" si="84"/>
        <v/>
      </c>
      <c r="S77" s="16" t="str">
        <f t="shared" si="103"/>
        <v/>
      </c>
      <c r="T77" s="16" t="str">
        <f t="shared" si="85"/>
        <v/>
      </c>
      <c r="U77" s="16" t="str">
        <f t="shared" si="86"/>
        <v/>
      </c>
      <c r="V77" s="16" t="str">
        <f t="shared" si="87"/>
        <v/>
      </c>
      <c r="W77" s="16" t="str">
        <f t="shared" si="104"/>
        <v/>
      </c>
      <c r="X77" s="16" t="str">
        <f t="shared" si="88"/>
        <v/>
      </c>
      <c r="Y77" s="16" t="str">
        <f t="shared" si="89"/>
        <v/>
      </c>
      <c r="Z77" s="16" t="str">
        <f t="shared" si="90"/>
        <v/>
      </c>
      <c r="AA77" s="16" t="str">
        <f t="shared" si="105"/>
        <v/>
      </c>
      <c r="AB77" s="16" t="str">
        <f t="shared" si="91"/>
        <v/>
      </c>
      <c r="AC77" s="16" t="str">
        <f t="shared" si="92"/>
        <v/>
      </c>
      <c r="AD77" s="16" t="str">
        <f t="shared" si="93"/>
        <v/>
      </c>
      <c r="AE77" s="16" t="str">
        <f t="shared" si="106"/>
        <v/>
      </c>
      <c r="AF77" s="16" t="str">
        <f t="shared" si="94"/>
        <v/>
      </c>
      <c r="AG77" s="16" t="str">
        <f t="shared" si="95"/>
        <v/>
      </c>
      <c r="AH77" s="16" t="str">
        <f t="shared" si="96"/>
        <v/>
      </c>
      <c r="AI77" s="16" t="str">
        <f t="shared" si="107"/>
        <v/>
      </c>
      <c r="AJ77" s="16" t="str">
        <f t="shared" si="97"/>
        <v/>
      </c>
      <c r="AK77" s="16" t="str">
        <f t="shared" si="108"/>
        <v/>
      </c>
      <c r="AL77" s="17" t="str">
        <f t="shared" si="109"/>
        <v/>
      </c>
      <c r="AM77" s="16" t="str">
        <f t="shared" si="98"/>
        <v/>
      </c>
      <c r="AN77" s="16" t="str">
        <f t="shared" si="99"/>
        <v/>
      </c>
      <c r="AO77" s="17" t="str">
        <f t="shared" si="100"/>
        <v/>
      </c>
      <c r="AP77" s="17" t="str">
        <f t="shared" si="110"/>
        <v/>
      </c>
    </row>
    <row r="78" spans="1:42" ht="18.75" customHeight="1">
      <c r="A78" s="22"/>
      <c r="B78" s="23" t="str">
        <f t="shared" si="71"/>
        <v/>
      </c>
      <c r="C78" s="22" t="str">
        <f t="shared" si="72"/>
        <v/>
      </c>
      <c r="D78" s="22" t="str">
        <f t="shared" si="111"/>
        <v/>
      </c>
      <c r="E78" s="39" t="str">
        <f t="shared" si="73"/>
        <v/>
      </c>
      <c r="F78" s="39" t="str">
        <f t="shared" si="74"/>
        <v/>
      </c>
      <c r="G78" s="9" t="str">
        <f t="shared" si="75"/>
        <v/>
      </c>
      <c r="H78" s="39" t="str">
        <f t="shared" si="76"/>
        <v/>
      </c>
      <c r="I78" s="16" t="str">
        <f t="shared" si="77"/>
        <v/>
      </c>
      <c r="J78" s="16" t="str">
        <f t="shared" si="78"/>
        <v/>
      </c>
      <c r="K78" s="16" t="str">
        <f t="shared" si="101"/>
        <v/>
      </c>
      <c r="L78" s="16" t="str">
        <f t="shared" si="79"/>
        <v/>
      </c>
      <c r="M78" s="16" t="str">
        <f t="shared" si="80"/>
        <v/>
      </c>
      <c r="N78" s="16" t="str">
        <f t="shared" si="81"/>
        <v/>
      </c>
      <c r="O78" s="16" t="str">
        <f t="shared" si="102"/>
        <v/>
      </c>
      <c r="P78" s="16" t="str">
        <f t="shared" si="82"/>
        <v/>
      </c>
      <c r="Q78" s="16" t="str">
        <f t="shared" si="83"/>
        <v/>
      </c>
      <c r="R78" s="16" t="str">
        <f t="shared" si="84"/>
        <v/>
      </c>
      <c r="S78" s="16" t="str">
        <f t="shared" si="103"/>
        <v/>
      </c>
      <c r="T78" s="16" t="str">
        <f t="shared" si="85"/>
        <v/>
      </c>
      <c r="U78" s="16" t="str">
        <f t="shared" si="86"/>
        <v/>
      </c>
      <c r="V78" s="16" t="str">
        <f t="shared" si="87"/>
        <v/>
      </c>
      <c r="W78" s="16" t="str">
        <f t="shared" si="104"/>
        <v/>
      </c>
      <c r="X78" s="16" t="str">
        <f t="shared" si="88"/>
        <v/>
      </c>
      <c r="Y78" s="16" t="str">
        <f t="shared" si="89"/>
        <v/>
      </c>
      <c r="Z78" s="16" t="str">
        <f t="shared" si="90"/>
        <v/>
      </c>
      <c r="AA78" s="16" t="str">
        <f t="shared" si="105"/>
        <v/>
      </c>
      <c r="AB78" s="16" t="str">
        <f t="shared" si="91"/>
        <v/>
      </c>
      <c r="AC78" s="16" t="str">
        <f t="shared" si="92"/>
        <v/>
      </c>
      <c r="AD78" s="16" t="str">
        <f t="shared" si="93"/>
        <v/>
      </c>
      <c r="AE78" s="16" t="str">
        <f t="shared" si="106"/>
        <v/>
      </c>
      <c r="AF78" s="16" t="str">
        <f t="shared" si="94"/>
        <v/>
      </c>
      <c r="AG78" s="16" t="str">
        <f t="shared" si="95"/>
        <v/>
      </c>
      <c r="AH78" s="16" t="str">
        <f t="shared" si="96"/>
        <v/>
      </c>
      <c r="AI78" s="16" t="str">
        <f t="shared" si="107"/>
        <v/>
      </c>
      <c r="AJ78" s="16" t="str">
        <f t="shared" si="97"/>
        <v/>
      </c>
      <c r="AK78" s="16" t="str">
        <f t="shared" si="108"/>
        <v/>
      </c>
      <c r="AL78" s="17" t="str">
        <f t="shared" si="109"/>
        <v/>
      </c>
      <c r="AM78" s="16" t="str">
        <f t="shared" si="98"/>
        <v/>
      </c>
      <c r="AN78" s="16" t="str">
        <f t="shared" si="99"/>
        <v/>
      </c>
      <c r="AO78" s="17" t="str">
        <f t="shared" si="100"/>
        <v/>
      </c>
      <c r="AP78" s="17" t="str">
        <f t="shared" si="110"/>
        <v/>
      </c>
    </row>
    <row r="79" spans="1:42" ht="18.75" customHeight="1">
      <c r="A79" s="22"/>
      <c r="B79" s="23" t="str">
        <f t="shared" si="71"/>
        <v/>
      </c>
      <c r="C79" s="22" t="str">
        <f t="shared" si="72"/>
        <v/>
      </c>
      <c r="D79" s="22" t="str">
        <f t="shared" si="111"/>
        <v/>
      </c>
      <c r="E79" s="39" t="str">
        <f t="shared" si="73"/>
        <v/>
      </c>
      <c r="F79" s="39" t="str">
        <f t="shared" si="74"/>
        <v/>
      </c>
      <c r="G79" s="9" t="str">
        <f t="shared" si="75"/>
        <v/>
      </c>
      <c r="H79" s="39" t="str">
        <f t="shared" si="76"/>
        <v/>
      </c>
      <c r="I79" s="16" t="str">
        <f t="shared" si="77"/>
        <v/>
      </c>
      <c r="J79" s="16" t="str">
        <f t="shared" si="78"/>
        <v/>
      </c>
      <c r="K79" s="16" t="str">
        <f t="shared" si="101"/>
        <v/>
      </c>
      <c r="L79" s="16" t="str">
        <f t="shared" si="79"/>
        <v/>
      </c>
      <c r="M79" s="16" t="str">
        <f t="shared" si="80"/>
        <v/>
      </c>
      <c r="N79" s="16" t="str">
        <f t="shared" si="81"/>
        <v/>
      </c>
      <c r="O79" s="16" t="str">
        <f t="shared" si="102"/>
        <v/>
      </c>
      <c r="P79" s="16" t="str">
        <f t="shared" si="82"/>
        <v/>
      </c>
      <c r="Q79" s="16" t="str">
        <f t="shared" si="83"/>
        <v/>
      </c>
      <c r="R79" s="16" t="str">
        <f t="shared" si="84"/>
        <v/>
      </c>
      <c r="S79" s="16" t="str">
        <f t="shared" si="103"/>
        <v/>
      </c>
      <c r="T79" s="16" t="str">
        <f t="shared" si="85"/>
        <v/>
      </c>
      <c r="U79" s="16" t="str">
        <f t="shared" si="86"/>
        <v/>
      </c>
      <c r="V79" s="16" t="str">
        <f t="shared" si="87"/>
        <v/>
      </c>
      <c r="W79" s="16" t="str">
        <f t="shared" si="104"/>
        <v/>
      </c>
      <c r="X79" s="16" t="str">
        <f t="shared" si="88"/>
        <v/>
      </c>
      <c r="Y79" s="16" t="str">
        <f t="shared" si="89"/>
        <v/>
      </c>
      <c r="Z79" s="16" t="str">
        <f t="shared" si="90"/>
        <v/>
      </c>
      <c r="AA79" s="16" t="str">
        <f t="shared" si="105"/>
        <v/>
      </c>
      <c r="AB79" s="16" t="str">
        <f t="shared" si="91"/>
        <v/>
      </c>
      <c r="AC79" s="16" t="str">
        <f t="shared" si="92"/>
        <v/>
      </c>
      <c r="AD79" s="16" t="str">
        <f t="shared" si="93"/>
        <v/>
      </c>
      <c r="AE79" s="16" t="str">
        <f t="shared" si="106"/>
        <v/>
      </c>
      <c r="AF79" s="16" t="str">
        <f t="shared" si="94"/>
        <v/>
      </c>
      <c r="AG79" s="16" t="str">
        <f t="shared" si="95"/>
        <v/>
      </c>
      <c r="AH79" s="16" t="str">
        <f t="shared" si="96"/>
        <v/>
      </c>
      <c r="AI79" s="16" t="str">
        <f t="shared" si="107"/>
        <v/>
      </c>
      <c r="AJ79" s="16" t="str">
        <f t="shared" si="97"/>
        <v/>
      </c>
      <c r="AK79" s="16" t="str">
        <f t="shared" si="108"/>
        <v/>
      </c>
      <c r="AL79" s="17" t="str">
        <f t="shared" si="109"/>
        <v/>
      </c>
      <c r="AM79" s="16" t="str">
        <f t="shared" si="98"/>
        <v/>
      </c>
      <c r="AN79" s="16" t="str">
        <f t="shared" si="99"/>
        <v/>
      </c>
      <c r="AO79" s="17" t="str">
        <f t="shared" si="100"/>
        <v/>
      </c>
      <c r="AP79" s="17" t="str">
        <f t="shared" si="110"/>
        <v/>
      </c>
    </row>
    <row r="80" spans="1:42" ht="18.75" customHeight="1">
      <c r="A80" s="22"/>
      <c r="B80" s="23" t="str">
        <f t="shared" si="71"/>
        <v/>
      </c>
      <c r="C80" s="22" t="str">
        <f t="shared" si="72"/>
        <v/>
      </c>
      <c r="D80" s="22" t="str">
        <f t="shared" si="111"/>
        <v/>
      </c>
      <c r="E80" s="39" t="str">
        <f t="shared" si="73"/>
        <v/>
      </c>
      <c r="F80" s="39" t="str">
        <f t="shared" si="74"/>
        <v/>
      </c>
      <c r="G80" s="9" t="str">
        <f t="shared" si="75"/>
        <v/>
      </c>
      <c r="H80" s="39" t="str">
        <f t="shared" si="76"/>
        <v/>
      </c>
      <c r="I80" s="16" t="str">
        <f t="shared" si="77"/>
        <v/>
      </c>
      <c r="J80" s="16" t="str">
        <f t="shared" si="78"/>
        <v/>
      </c>
      <c r="K80" s="16" t="str">
        <f t="shared" si="101"/>
        <v/>
      </c>
      <c r="L80" s="16" t="str">
        <f t="shared" si="79"/>
        <v/>
      </c>
      <c r="M80" s="16" t="str">
        <f t="shared" si="80"/>
        <v/>
      </c>
      <c r="N80" s="16" t="str">
        <f t="shared" si="81"/>
        <v/>
      </c>
      <c r="O80" s="16" t="str">
        <f t="shared" si="102"/>
        <v/>
      </c>
      <c r="P80" s="16" t="str">
        <f t="shared" si="82"/>
        <v/>
      </c>
      <c r="Q80" s="16" t="str">
        <f t="shared" si="83"/>
        <v/>
      </c>
      <c r="R80" s="16" t="str">
        <f t="shared" si="84"/>
        <v/>
      </c>
      <c r="S80" s="16" t="str">
        <f t="shared" si="103"/>
        <v/>
      </c>
      <c r="T80" s="16" t="str">
        <f t="shared" si="85"/>
        <v/>
      </c>
      <c r="U80" s="16" t="str">
        <f t="shared" si="86"/>
        <v/>
      </c>
      <c r="V80" s="16" t="str">
        <f t="shared" si="87"/>
        <v/>
      </c>
      <c r="W80" s="16" t="str">
        <f t="shared" si="104"/>
        <v/>
      </c>
      <c r="X80" s="16" t="str">
        <f t="shared" si="88"/>
        <v/>
      </c>
      <c r="Y80" s="16" t="str">
        <f t="shared" si="89"/>
        <v/>
      </c>
      <c r="Z80" s="16" t="str">
        <f t="shared" si="90"/>
        <v/>
      </c>
      <c r="AA80" s="16" t="str">
        <f t="shared" si="105"/>
        <v/>
      </c>
      <c r="AB80" s="16" t="str">
        <f t="shared" si="91"/>
        <v/>
      </c>
      <c r="AC80" s="16" t="str">
        <f t="shared" si="92"/>
        <v/>
      </c>
      <c r="AD80" s="16" t="str">
        <f t="shared" si="93"/>
        <v/>
      </c>
      <c r="AE80" s="16" t="str">
        <f t="shared" si="106"/>
        <v/>
      </c>
      <c r="AF80" s="16" t="str">
        <f t="shared" si="94"/>
        <v/>
      </c>
      <c r="AG80" s="16" t="str">
        <f t="shared" si="95"/>
        <v/>
      </c>
      <c r="AH80" s="16" t="str">
        <f t="shared" si="96"/>
        <v/>
      </c>
      <c r="AI80" s="16" t="str">
        <f t="shared" si="107"/>
        <v/>
      </c>
      <c r="AJ80" s="16" t="str">
        <f t="shared" si="97"/>
        <v/>
      </c>
      <c r="AK80" s="16" t="str">
        <f t="shared" si="108"/>
        <v/>
      </c>
      <c r="AL80" s="17" t="str">
        <f t="shared" si="109"/>
        <v/>
      </c>
      <c r="AM80" s="16" t="str">
        <f t="shared" si="98"/>
        <v/>
      </c>
      <c r="AN80" s="16" t="str">
        <f t="shared" si="99"/>
        <v/>
      </c>
      <c r="AO80" s="17" t="str">
        <f t="shared" si="100"/>
        <v/>
      </c>
      <c r="AP80" s="17" t="str">
        <f t="shared" si="110"/>
        <v/>
      </c>
    </row>
    <row r="81" spans="1:42" ht="18.75" customHeight="1">
      <c r="A81" s="22"/>
      <c r="B81" s="23" t="str">
        <f t="shared" si="71"/>
        <v/>
      </c>
      <c r="C81" s="22" t="str">
        <f t="shared" si="72"/>
        <v/>
      </c>
      <c r="D81" s="22" t="str">
        <f t="shared" si="111"/>
        <v/>
      </c>
      <c r="E81" s="39" t="str">
        <f t="shared" si="73"/>
        <v/>
      </c>
      <c r="F81" s="39" t="str">
        <f t="shared" si="74"/>
        <v/>
      </c>
      <c r="G81" s="9" t="str">
        <f t="shared" si="75"/>
        <v/>
      </c>
      <c r="H81" s="39" t="str">
        <f t="shared" si="76"/>
        <v/>
      </c>
      <c r="I81" s="16" t="str">
        <f t="shared" si="77"/>
        <v/>
      </c>
      <c r="J81" s="16" t="str">
        <f t="shared" si="78"/>
        <v/>
      </c>
      <c r="K81" s="16" t="str">
        <f t="shared" si="101"/>
        <v/>
      </c>
      <c r="L81" s="16" t="str">
        <f t="shared" si="79"/>
        <v/>
      </c>
      <c r="M81" s="16" t="str">
        <f t="shared" si="80"/>
        <v/>
      </c>
      <c r="N81" s="16" t="str">
        <f t="shared" si="81"/>
        <v/>
      </c>
      <c r="O81" s="16" t="str">
        <f t="shared" si="102"/>
        <v/>
      </c>
      <c r="P81" s="16" t="str">
        <f t="shared" si="82"/>
        <v/>
      </c>
      <c r="Q81" s="16" t="str">
        <f t="shared" si="83"/>
        <v/>
      </c>
      <c r="R81" s="16" t="str">
        <f t="shared" si="84"/>
        <v/>
      </c>
      <c r="S81" s="16" t="str">
        <f t="shared" si="103"/>
        <v/>
      </c>
      <c r="T81" s="16" t="str">
        <f t="shared" si="85"/>
        <v/>
      </c>
      <c r="U81" s="16" t="str">
        <f t="shared" si="86"/>
        <v/>
      </c>
      <c r="V81" s="16" t="str">
        <f t="shared" si="87"/>
        <v/>
      </c>
      <c r="W81" s="16" t="str">
        <f t="shared" si="104"/>
        <v/>
      </c>
      <c r="X81" s="16" t="str">
        <f t="shared" si="88"/>
        <v/>
      </c>
      <c r="Y81" s="16" t="str">
        <f t="shared" si="89"/>
        <v/>
      </c>
      <c r="Z81" s="16" t="str">
        <f t="shared" si="90"/>
        <v/>
      </c>
      <c r="AA81" s="16" t="str">
        <f t="shared" si="105"/>
        <v/>
      </c>
      <c r="AB81" s="16" t="str">
        <f t="shared" si="91"/>
        <v/>
      </c>
      <c r="AC81" s="16" t="str">
        <f t="shared" si="92"/>
        <v/>
      </c>
      <c r="AD81" s="16" t="str">
        <f t="shared" si="93"/>
        <v/>
      </c>
      <c r="AE81" s="16" t="str">
        <f t="shared" si="106"/>
        <v/>
      </c>
      <c r="AF81" s="16" t="str">
        <f t="shared" si="94"/>
        <v/>
      </c>
      <c r="AG81" s="16" t="str">
        <f t="shared" si="95"/>
        <v/>
      </c>
      <c r="AH81" s="16" t="str">
        <f t="shared" si="96"/>
        <v/>
      </c>
      <c r="AI81" s="16" t="str">
        <f t="shared" si="107"/>
        <v/>
      </c>
      <c r="AJ81" s="16" t="str">
        <f t="shared" si="97"/>
        <v/>
      </c>
      <c r="AK81" s="16" t="str">
        <f t="shared" si="108"/>
        <v/>
      </c>
      <c r="AL81" s="17" t="str">
        <f t="shared" si="109"/>
        <v/>
      </c>
      <c r="AM81" s="16" t="str">
        <f t="shared" si="98"/>
        <v/>
      </c>
      <c r="AN81" s="16" t="str">
        <f t="shared" si="99"/>
        <v/>
      </c>
      <c r="AO81" s="17" t="str">
        <f t="shared" si="100"/>
        <v/>
      </c>
      <c r="AP81" s="17" t="str">
        <f t="shared" si="110"/>
        <v/>
      </c>
    </row>
    <row r="82" spans="1:42" ht="18.75" customHeight="1">
      <c r="A82" s="22"/>
      <c r="B82" s="23" t="str">
        <f t="shared" si="71"/>
        <v/>
      </c>
      <c r="C82" s="22" t="str">
        <f t="shared" si="72"/>
        <v/>
      </c>
      <c r="D82" s="22" t="str">
        <f t="shared" si="111"/>
        <v/>
      </c>
      <c r="E82" s="39" t="str">
        <f t="shared" si="73"/>
        <v/>
      </c>
      <c r="F82" s="39" t="str">
        <f t="shared" si="74"/>
        <v/>
      </c>
      <c r="G82" s="9" t="str">
        <f t="shared" si="75"/>
        <v/>
      </c>
      <c r="H82" s="39" t="str">
        <f t="shared" si="76"/>
        <v/>
      </c>
      <c r="I82" s="16" t="str">
        <f t="shared" si="77"/>
        <v/>
      </c>
      <c r="J82" s="16" t="str">
        <f t="shared" si="78"/>
        <v/>
      </c>
      <c r="K82" s="16" t="str">
        <f t="shared" si="101"/>
        <v/>
      </c>
      <c r="L82" s="16" t="str">
        <f t="shared" si="79"/>
        <v/>
      </c>
      <c r="M82" s="16" t="str">
        <f t="shared" si="80"/>
        <v/>
      </c>
      <c r="N82" s="16" t="str">
        <f t="shared" si="81"/>
        <v/>
      </c>
      <c r="O82" s="16" t="str">
        <f t="shared" si="102"/>
        <v/>
      </c>
      <c r="P82" s="16" t="str">
        <f t="shared" si="82"/>
        <v/>
      </c>
      <c r="Q82" s="16" t="str">
        <f t="shared" si="83"/>
        <v/>
      </c>
      <c r="R82" s="16" t="str">
        <f t="shared" si="84"/>
        <v/>
      </c>
      <c r="S82" s="16" t="str">
        <f t="shared" si="103"/>
        <v/>
      </c>
      <c r="T82" s="16" t="str">
        <f t="shared" si="85"/>
        <v/>
      </c>
      <c r="U82" s="16" t="str">
        <f t="shared" si="86"/>
        <v/>
      </c>
      <c r="V82" s="16" t="str">
        <f t="shared" si="87"/>
        <v/>
      </c>
      <c r="W82" s="16" t="str">
        <f t="shared" si="104"/>
        <v/>
      </c>
      <c r="X82" s="16" t="str">
        <f t="shared" si="88"/>
        <v/>
      </c>
      <c r="Y82" s="16" t="str">
        <f t="shared" si="89"/>
        <v/>
      </c>
      <c r="Z82" s="16" t="str">
        <f t="shared" si="90"/>
        <v/>
      </c>
      <c r="AA82" s="16" t="str">
        <f t="shared" si="105"/>
        <v/>
      </c>
      <c r="AB82" s="16" t="str">
        <f t="shared" si="91"/>
        <v/>
      </c>
      <c r="AC82" s="16" t="str">
        <f t="shared" si="92"/>
        <v/>
      </c>
      <c r="AD82" s="16" t="str">
        <f t="shared" si="93"/>
        <v/>
      </c>
      <c r="AE82" s="16" t="str">
        <f t="shared" si="106"/>
        <v/>
      </c>
      <c r="AF82" s="16" t="str">
        <f t="shared" si="94"/>
        <v/>
      </c>
      <c r="AG82" s="16" t="str">
        <f t="shared" si="95"/>
        <v/>
      </c>
      <c r="AH82" s="16" t="str">
        <f t="shared" si="96"/>
        <v/>
      </c>
      <c r="AI82" s="16" t="str">
        <f t="shared" si="107"/>
        <v/>
      </c>
      <c r="AJ82" s="16" t="str">
        <f t="shared" si="97"/>
        <v/>
      </c>
      <c r="AK82" s="16" t="str">
        <f t="shared" si="108"/>
        <v/>
      </c>
      <c r="AL82" s="17" t="str">
        <f t="shared" si="109"/>
        <v/>
      </c>
      <c r="AM82" s="16" t="str">
        <f t="shared" si="98"/>
        <v/>
      </c>
      <c r="AN82" s="16" t="str">
        <f t="shared" si="99"/>
        <v/>
      </c>
      <c r="AO82" s="17" t="str">
        <f t="shared" si="100"/>
        <v/>
      </c>
      <c r="AP82" s="17" t="str">
        <f t="shared" si="110"/>
        <v/>
      </c>
    </row>
  </sheetData>
  <mergeCells count="31">
    <mergeCell ref="AM4:AM7"/>
    <mergeCell ref="AN4:AN7"/>
    <mergeCell ref="AO4:AO7"/>
    <mergeCell ref="A1:AP1"/>
    <mergeCell ref="I4:AJ4"/>
    <mergeCell ref="AK4:AK6"/>
    <mergeCell ref="A4:A7"/>
    <mergeCell ref="B4:B7"/>
    <mergeCell ref="C4:C7"/>
    <mergeCell ref="D4:D7"/>
    <mergeCell ref="E4:E7"/>
    <mergeCell ref="F4:F7"/>
    <mergeCell ref="G4:G7"/>
    <mergeCell ref="H4:H7"/>
    <mergeCell ref="AP4:AP7"/>
    <mergeCell ref="G2:H2"/>
    <mergeCell ref="AL4:AL7"/>
    <mergeCell ref="AF6:AF7"/>
    <mergeCell ref="AJ6:AJ7"/>
    <mergeCell ref="I5:L5"/>
    <mergeCell ref="M5:P5"/>
    <mergeCell ref="Q5:T5"/>
    <mergeCell ref="U5:X5"/>
    <mergeCell ref="Y5:AB5"/>
    <mergeCell ref="AG5:AJ5"/>
    <mergeCell ref="AC5:AF5"/>
    <mergeCell ref="L6:L7"/>
    <mergeCell ref="P6:P7"/>
    <mergeCell ref="T6:T7"/>
    <mergeCell ref="X6:X7"/>
    <mergeCell ref="AB6:AB7"/>
  </mergeCells>
  <printOptions horizontalCentered="1"/>
  <pageMargins left="0.33" right="0.32" top="0.28000000000000003" bottom="0.3" header="0.21" footer="0.24"/>
  <pageSetup paperSize="5" scale="81" fitToHeight="0" pageOrder="overThenDown" orientation="landscape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J5" sqref="J5"/>
    </sheetView>
  </sheetViews>
  <sheetFormatPr defaultRowHeight="30" customHeight="1"/>
  <cols>
    <col min="1" max="1" width="9.5703125" style="45" customWidth="1"/>
    <col min="2" max="12" width="7.140625" style="45" customWidth="1"/>
    <col min="13" max="13" width="9.140625" style="45"/>
    <col min="14" max="14" width="26.85546875" style="45" customWidth="1"/>
    <col min="15" max="260" width="9.140625" style="45"/>
    <col min="261" max="261" width="11.42578125" style="45" customWidth="1"/>
    <col min="262" max="267" width="8.5703125" style="45" customWidth="1"/>
    <col min="268" max="268" width="11.42578125" style="45" customWidth="1"/>
    <col min="269" max="516" width="9.140625" style="45"/>
    <col min="517" max="517" width="11.42578125" style="45" customWidth="1"/>
    <col min="518" max="523" width="8.5703125" style="45" customWidth="1"/>
    <col min="524" max="524" width="11.42578125" style="45" customWidth="1"/>
    <col min="525" max="772" width="9.140625" style="45"/>
    <col min="773" max="773" width="11.42578125" style="45" customWidth="1"/>
    <col min="774" max="779" width="8.5703125" style="45" customWidth="1"/>
    <col min="780" max="780" width="11.42578125" style="45" customWidth="1"/>
    <col min="781" max="1028" width="9.140625" style="45"/>
    <col min="1029" max="1029" width="11.42578125" style="45" customWidth="1"/>
    <col min="1030" max="1035" width="8.5703125" style="45" customWidth="1"/>
    <col min="1036" max="1036" width="11.42578125" style="45" customWidth="1"/>
    <col min="1037" max="1284" width="9.140625" style="45"/>
    <col min="1285" max="1285" width="11.42578125" style="45" customWidth="1"/>
    <col min="1286" max="1291" width="8.5703125" style="45" customWidth="1"/>
    <col min="1292" max="1292" width="11.42578125" style="45" customWidth="1"/>
    <col min="1293" max="1540" width="9.140625" style="45"/>
    <col min="1541" max="1541" width="11.42578125" style="45" customWidth="1"/>
    <col min="1542" max="1547" width="8.5703125" style="45" customWidth="1"/>
    <col min="1548" max="1548" width="11.42578125" style="45" customWidth="1"/>
    <col min="1549" max="1796" width="9.140625" style="45"/>
    <col min="1797" max="1797" width="11.42578125" style="45" customWidth="1"/>
    <col min="1798" max="1803" width="8.5703125" style="45" customWidth="1"/>
    <col min="1804" max="1804" width="11.42578125" style="45" customWidth="1"/>
    <col min="1805" max="2052" width="9.140625" style="45"/>
    <col min="2053" max="2053" width="11.42578125" style="45" customWidth="1"/>
    <col min="2054" max="2059" width="8.5703125" style="45" customWidth="1"/>
    <col min="2060" max="2060" width="11.42578125" style="45" customWidth="1"/>
    <col min="2061" max="2308" width="9.140625" style="45"/>
    <col min="2309" max="2309" width="11.42578125" style="45" customWidth="1"/>
    <col min="2310" max="2315" width="8.5703125" style="45" customWidth="1"/>
    <col min="2316" max="2316" width="11.42578125" style="45" customWidth="1"/>
    <col min="2317" max="2564" width="9.140625" style="45"/>
    <col min="2565" max="2565" width="11.42578125" style="45" customWidth="1"/>
    <col min="2566" max="2571" width="8.5703125" style="45" customWidth="1"/>
    <col min="2572" max="2572" width="11.42578125" style="45" customWidth="1"/>
    <col min="2573" max="2820" width="9.140625" style="45"/>
    <col min="2821" max="2821" width="11.42578125" style="45" customWidth="1"/>
    <col min="2822" max="2827" width="8.5703125" style="45" customWidth="1"/>
    <col min="2828" max="2828" width="11.42578125" style="45" customWidth="1"/>
    <col min="2829" max="3076" width="9.140625" style="45"/>
    <col min="3077" max="3077" width="11.42578125" style="45" customWidth="1"/>
    <col min="3078" max="3083" width="8.5703125" style="45" customWidth="1"/>
    <col min="3084" max="3084" width="11.42578125" style="45" customWidth="1"/>
    <col min="3085" max="3332" width="9.140625" style="45"/>
    <col min="3333" max="3333" width="11.42578125" style="45" customWidth="1"/>
    <col min="3334" max="3339" width="8.5703125" style="45" customWidth="1"/>
    <col min="3340" max="3340" width="11.42578125" style="45" customWidth="1"/>
    <col min="3341" max="3588" width="9.140625" style="45"/>
    <col min="3589" max="3589" width="11.42578125" style="45" customWidth="1"/>
    <col min="3590" max="3595" width="8.5703125" style="45" customWidth="1"/>
    <col min="3596" max="3596" width="11.42578125" style="45" customWidth="1"/>
    <col min="3597" max="3844" width="9.140625" style="45"/>
    <col min="3845" max="3845" width="11.42578125" style="45" customWidth="1"/>
    <col min="3846" max="3851" width="8.5703125" style="45" customWidth="1"/>
    <col min="3852" max="3852" width="11.42578125" style="45" customWidth="1"/>
    <col min="3853" max="4100" width="9.140625" style="45"/>
    <col min="4101" max="4101" width="11.42578125" style="45" customWidth="1"/>
    <col min="4102" max="4107" width="8.5703125" style="45" customWidth="1"/>
    <col min="4108" max="4108" width="11.42578125" style="45" customWidth="1"/>
    <col min="4109" max="4356" width="9.140625" style="45"/>
    <col min="4357" max="4357" width="11.42578125" style="45" customWidth="1"/>
    <col min="4358" max="4363" width="8.5703125" style="45" customWidth="1"/>
    <col min="4364" max="4364" width="11.42578125" style="45" customWidth="1"/>
    <col min="4365" max="4612" width="9.140625" style="45"/>
    <col min="4613" max="4613" width="11.42578125" style="45" customWidth="1"/>
    <col min="4614" max="4619" width="8.5703125" style="45" customWidth="1"/>
    <col min="4620" max="4620" width="11.42578125" style="45" customWidth="1"/>
    <col min="4621" max="4868" width="9.140625" style="45"/>
    <col min="4869" max="4869" width="11.42578125" style="45" customWidth="1"/>
    <col min="4870" max="4875" width="8.5703125" style="45" customWidth="1"/>
    <col min="4876" max="4876" width="11.42578125" style="45" customWidth="1"/>
    <col min="4877" max="5124" width="9.140625" style="45"/>
    <col min="5125" max="5125" width="11.42578125" style="45" customWidth="1"/>
    <col min="5126" max="5131" width="8.5703125" style="45" customWidth="1"/>
    <col min="5132" max="5132" width="11.42578125" style="45" customWidth="1"/>
    <col min="5133" max="5380" width="9.140625" style="45"/>
    <col min="5381" max="5381" width="11.42578125" style="45" customWidth="1"/>
    <col min="5382" max="5387" width="8.5703125" style="45" customWidth="1"/>
    <col min="5388" max="5388" width="11.42578125" style="45" customWidth="1"/>
    <col min="5389" max="5636" width="9.140625" style="45"/>
    <col min="5637" max="5637" width="11.42578125" style="45" customWidth="1"/>
    <col min="5638" max="5643" width="8.5703125" style="45" customWidth="1"/>
    <col min="5644" max="5644" width="11.42578125" style="45" customWidth="1"/>
    <col min="5645" max="5892" width="9.140625" style="45"/>
    <col min="5893" max="5893" width="11.42578125" style="45" customWidth="1"/>
    <col min="5894" max="5899" width="8.5703125" style="45" customWidth="1"/>
    <col min="5900" max="5900" width="11.42578125" style="45" customWidth="1"/>
    <col min="5901" max="6148" width="9.140625" style="45"/>
    <col min="6149" max="6149" width="11.42578125" style="45" customWidth="1"/>
    <col min="6150" max="6155" width="8.5703125" style="45" customWidth="1"/>
    <col min="6156" max="6156" width="11.42578125" style="45" customWidth="1"/>
    <col min="6157" max="6404" width="9.140625" style="45"/>
    <col min="6405" max="6405" width="11.42578125" style="45" customWidth="1"/>
    <col min="6406" max="6411" width="8.5703125" style="45" customWidth="1"/>
    <col min="6412" max="6412" width="11.42578125" style="45" customWidth="1"/>
    <col min="6413" max="6660" width="9.140625" style="45"/>
    <col min="6661" max="6661" width="11.42578125" style="45" customWidth="1"/>
    <col min="6662" max="6667" width="8.5703125" style="45" customWidth="1"/>
    <col min="6668" max="6668" width="11.42578125" style="45" customWidth="1"/>
    <col min="6669" max="6916" width="9.140625" style="45"/>
    <col min="6917" max="6917" width="11.42578125" style="45" customWidth="1"/>
    <col min="6918" max="6923" width="8.5703125" style="45" customWidth="1"/>
    <col min="6924" max="6924" width="11.42578125" style="45" customWidth="1"/>
    <col min="6925" max="7172" width="9.140625" style="45"/>
    <col min="7173" max="7173" width="11.42578125" style="45" customWidth="1"/>
    <col min="7174" max="7179" width="8.5703125" style="45" customWidth="1"/>
    <col min="7180" max="7180" width="11.42578125" style="45" customWidth="1"/>
    <col min="7181" max="7428" width="9.140625" style="45"/>
    <col min="7429" max="7429" width="11.42578125" style="45" customWidth="1"/>
    <col min="7430" max="7435" width="8.5703125" style="45" customWidth="1"/>
    <col min="7436" max="7436" width="11.42578125" style="45" customWidth="1"/>
    <col min="7437" max="7684" width="9.140625" style="45"/>
    <col min="7685" max="7685" width="11.42578125" style="45" customWidth="1"/>
    <col min="7686" max="7691" width="8.5703125" style="45" customWidth="1"/>
    <col min="7692" max="7692" width="11.42578125" style="45" customWidth="1"/>
    <col min="7693" max="7940" width="9.140625" style="45"/>
    <col min="7941" max="7941" width="11.42578125" style="45" customWidth="1"/>
    <col min="7942" max="7947" width="8.5703125" style="45" customWidth="1"/>
    <col min="7948" max="7948" width="11.42578125" style="45" customWidth="1"/>
    <col min="7949" max="8196" width="9.140625" style="45"/>
    <col min="8197" max="8197" width="11.42578125" style="45" customWidth="1"/>
    <col min="8198" max="8203" width="8.5703125" style="45" customWidth="1"/>
    <col min="8204" max="8204" width="11.42578125" style="45" customWidth="1"/>
    <col min="8205" max="8452" width="9.140625" style="45"/>
    <col min="8453" max="8453" width="11.42578125" style="45" customWidth="1"/>
    <col min="8454" max="8459" width="8.5703125" style="45" customWidth="1"/>
    <col min="8460" max="8460" width="11.42578125" style="45" customWidth="1"/>
    <col min="8461" max="8708" width="9.140625" style="45"/>
    <col min="8709" max="8709" width="11.42578125" style="45" customWidth="1"/>
    <col min="8710" max="8715" width="8.5703125" style="45" customWidth="1"/>
    <col min="8716" max="8716" width="11.42578125" style="45" customWidth="1"/>
    <col min="8717" max="8964" width="9.140625" style="45"/>
    <col min="8965" max="8965" width="11.42578125" style="45" customWidth="1"/>
    <col min="8966" max="8971" width="8.5703125" style="45" customWidth="1"/>
    <col min="8972" max="8972" width="11.42578125" style="45" customWidth="1"/>
    <col min="8973" max="9220" width="9.140625" style="45"/>
    <col min="9221" max="9221" width="11.42578125" style="45" customWidth="1"/>
    <col min="9222" max="9227" width="8.5703125" style="45" customWidth="1"/>
    <col min="9228" max="9228" width="11.42578125" style="45" customWidth="1"/>
    <col min="9229" max="9476" width="9.140625" style="45"/>
    <col min="9477" max="9477" width="11.42578125" style="45" customWidth="1"/>
    <col min="9478" max="9483" width="8.5703125" style="45" customWidth="1"/>
    <col min="9484" max="9484" width="11.42578125" style="45" customWidth="1"/>
    <col min="9485" max="9732" width="9.140625" style="45"/>
    <col min="9733" max="9733" width="11.42578125" style="45" customWidth="1"/>
    <col min="9734" max="9739" width="8.5703125" style="45" customWidth="1"/>
    <col min="9740" max="9740" width="11.42578125" style="45" customWidth="1"/>
    <col min="9741" max="9988" width="9.140625" style="45"/>
    <col min="9989" max="9989" width="11.42578125" style="45" customWidth="1"/>
    <col min="9990" max="9995" width="8.5703125" style="45" customWidth="1"/>
    <col min="9996" max="9996" width="11.42578125" style="45" customWidth="1"/>
    <col min="9997" max="10244" width="9.140625" style="45"/>
    <col min="10245" max="10245" width="11.42578125" style="45" customWidth="1"/>
    <col min="10246" max="10251" width="8.5703125" style="45" customWidth="1"/>
    <col min="10252" max="10252" width="11.42578125" style="45" customWidth="1"/>
    <col min="10253" max="10500" width="9.140625" style="45"/>
    <col min="10501" max="10501" width="11.42578125" style="45" customWidth="1"/>
    <col min="10502" max="10507" width="8.5703125" style="45" customWidth="1"/>
    <col min="10508" max="10508" width="11.42578125" style="45" customWidth="1"/>
    <col min="10509" max="10756" width="9.140625" style="45"/>
    <col min="10757" max="10757" width="11.42578125" style="45" customWidth="1"/>
    <col min="10758" max="10763" width="8.5703125" style="45" customWidth="1"/>
    <col min="10764" max="10764" width="11.42578125" style="45" customWidth="1"/>
    <col min="10765" max="11012" width="9.140625" style="45"/>
    <col min="11013" max="11013" width="11.42578125" style="45" customWidth="1"/>
    <col min="11014" max="11019" width="8.5703125" style="45" customWidth="1"/>
    <col min="11020" max="11020" width="11.42578125" style="45" customWidth="1"/>
    <col min="11021" max="11268" width="9.140625" style="45"/>
    <col min="11269" max="11269" width="11.42578125" style="45" customWidth="1"/>
    <col min="11270" max="11275" width="8.5703125" style="45" customWidth="1"/>
    <col min="11276" max="11276" width="11.42578125" style="45" customWidth="1"/>
    <col min="11277" max="11524" width="9.140625" style="45"/>
    <col min="11525" max="11525" width="11.42578125" style="45" customWidth="1"/>
    <col min="11526" max="11531" width="8.5703125" style="45" customWidth="1"/>
    <col min="11532" max="11532" width="11.42578125" style="45" customWidth="1"/>
    <col min="11533" max="11780" width="9.140625" style="45"/>
    <col min="11781" max="11781" width="11.42578125" style="45" customWidth="1"/>
    <col min="11782" max="11787" width="8.5703125" style="45" customWidth="1"/>
    <col min="11788" max="11788" width="11.42578125" style="45" customWidth="1"/>
    <col min="11789" max="12036" width="9.140625" style="45"/>
    <col min="12037" max="12037" width="11.42578125" style="45" customWidth="1"/>
    <col min="12038" max="12043" width="8.5703125" style="45" customWidth="1"/>
    <col min="12044" max="12044" width="11.42578125" style="45" customWidth="1"/>
    <col min="12045" max="12292" width="9.140625" style="45"/>
    <col min="12293" max="12293" width="11.42578125" style="45" customWidth="1"/>
    <col min="12294" max="12299" width="8.5703125" style="45" customWidth="1"/>
    <col min="12300" max="12300" width="11.42578125" style="45" customWidth="1"/>
    <col min="12301" max="12548" width="9.140625" style="45"/>
    <col min="12549" max="12549" width="11.42578125" style="45" customWidth="1"/>
    <col min="12550" max="12555" width="8.5703125" style="45" customWidth="1"/>
    <col min="12556" max="12556" width="11.42578125" style="45" customWidth="1"/>
    <col min="12557" max="12804" width="9.140625" style="45"/>
    <col min="12805" max="12805" width="11.42578125" style="45" customWidth="1"/>
    <col min="12806" max="12811" width="8.5703125" style="45" customWidth="1"/>
    <col min="12812" max="12812" width="11.42578125" style="45" customWidth="1"/>
    <col min="12813" max="13060" width="9.140625" style="45"/>
    <col min="13061" max="13061" width="11.42578125" style="45" customWidth="1"/>
    <col min="13062" max="13067" width="8.5703125" style="45" customWidth="1"/>
    <col min="13068" max="13068" width="11.42578125" style="45" customWidth="1"/>
    <col min="13069" max="13316" width="9.140625" style="45"/>
    <col min="13317" max="13317" width="11.42578125" style="45" customWidth="1"/>
    <col min="13318" max="13323" width="8.5703125" style="45" customWidth="1"/>
    <col min="13324" max="13324" width="11.42578125" style="45" customWidth="1"/>
    <col min="13325" max="13572" width="9.140625" style="45"/>
    <col min="13573" max="13573" width="11.42578125" style="45" customWidth="1"/>
    <col min="13574" max="13579" width="8.5703125" style="45" customWidth="1"/>
    <col min="13580" max="13580" width="11.42578125" style="45" customWidth="1"/>
    <col min="13581" max="13828" width="9.140625" style="45"/>
    <col min="13829" max="13829" width="11.42578125" style="45" customWidth="1"/>
    <col min="13830" max="13835" width="8.5703125" style="45" customWidth="1"/>
    <col min="13836" max="13836" width="11.42578125" style="45" customWidth="1"/>
    <col min="13837" max="14084" width="9.140625" style="45"/>
    <col min="14085" max="14085" width="11.42578125" style="45" customWidth="1"/>
    <col min="14086" max="14091" width="8.5703125" style="45" customWidth="1"/>
    <col min="14092" max="14092" width="11.42578125" style="45" customWidth="1"/>
    <col min="14093" max="14340" width="9.140625" style="45"/>
    <col min="14341" max="14341" width="11.42578125" style="45" customWidth="1"/>
    <col min="14342" max="14347" width="8.5703125" style="45" customWidth="1"/>
    <col min="14348" max="14348" width="11.42578125" style="45" customWidth="1"/>
    <col min="14349" max="14596" width="9.140625" style="45"/>
    <col min="14597" max="14597" width="11.42578125" style="45" customWidth="1"/>
    <col min="14598" max="14603" width="8.5703125" style="45" customWidth="1"/>
    <col min="14604" max="14604" width="11.42578125" style="45" customWidth="1"/>
    <col min="14605" max="14852" width="9.140625" style="45"/>
    <col min="14853" max="14853" width="11.42578125" style="45" customWidth="1"/>
    <col min="14854" max="14859" width="8.5703125" style="45" customWidth="1"/>
    <col min="14860" max="14860" width="11.42578125" style="45" customWidth="1"/>
    <col min="14861" max="15108" width="9.140625" style="45"/>
    <col min="15109" max="15109" width="11.42578125" style="45" customWidth="1"/>
    <col min="15110" max="15115" width="8.5703125" style="45" customWidth="1"/>
    <col min="15116" max="15116" width="11.42578125" style="45" customWidth="1"/>
    <col min="15117" max="15364" width="9.140625" style="45"/>
    <col min="15365" max="15365" width="11.42578125" style="45" customWidth="1"/>
    <col min="15366" max="15371" width="8.5703125" style="45" customWidth="1"/>
    <col min="15372" max="15372" width="11.42578125" style="45" customWidth="1"/>
    <col min="15373" max="15620" width="9.140625" style="45"/>
    <col min="15621" max="15621" width="11.42578125" style="45" customWidth="1"/>
    <col min="15622" max="15627" width="8.5703125" style="45" customWidth="1"/>
    <col min="15628" max="15628" width="11.42578125" style="45" customWidth="1"/>
    <col min="15629" max="15876" width="9.140625" style="45"/>
    <col min="15877" max="15877" width="11.42578125" style="45" customWidth="1"/>
    <col min="15878" max="15883" width="8.5703125" style="45" customWidth="1"/>
    <col min="15884" max="15884" width="11.42578125" style="45" customWidth="1"/>
    <col min="15885" max="16132" width="9.140625" style="45"/>
    <col min="16133" max="16133" width="11.42578125" style="45" customWidth="1"/>
    <col min="16134" max="16139" width="8.5703125" style="45" customWidth="1"/>
    <col min="16140" max="16140" width="11.42578125" style="45" customWidth="1"/>
    <col min="16141" max="16384" width="9.140625" style="45"/>
  </cols>
  <sheetData>
    <row r="1" spans="1:14" ht="44.25" customHeight="1">
      <c r="A1" s="181" t="s">
        <v>181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4" ht="22.5" customHeight="1">
      <c r="A2" s="46" t="str">
        <f ca="1">"Name of the student : "&amp;VLOOKUP($L$3,INDIRECT("data"&amp;L2),3,FALSE)</f>
        <v>Name of the student : Lakshmi Srinivasa Rao Guttula</v>
      </c>
      <c r="B2" s="46"/>
      <c r="J2" s="46"/>
      <c r="K2" s="47" t="s">
        <v>25</v>
      </c>
      <c r="L2" s="24">
        <v>6</v>
      </c>
      <c r="N2" s="48"/>
    </row>
    <row r="3" spans="1:14" ht="22.5" customHeight="1">
      <c r="A3" s="46" t="s">
        <v>237</v>
      </c>
      <c r="B3" s="45" t="str">
        <f ca="1">": "&amp;VLOOKUP($L$3,INDIRECT("data"&amp;L2),2,FALSE)</f>
        <v>: 1209</v>
      </c>
      <c r="K3" s="47" t="s">
        <v>239</v>
      </c>
      <c r="L3" s="24">
        <v>5</v>
      </c>
      <c r="N3" s="48"/>
    </row>
    <row r="4" spans="1:14" ht="22.5" customHeight="1">
      <c r="A4" s="46" t="s">
        <v>238</v>
      </c>
      <c r="B4" s="46" t="str">
        <f>": "&amp;Data!C3&amp;", "&amp;Data!C4</f>
        <v>: ZPP High School, Isukapudi</v>
      </c>
      <c r="K4" s="46"/>
      <c r="L4" s="47" t="s">
        <v>222</v>
      </c>
      <c r="N4" s="48"/>
    </row>
    <row r="5" spans="1:14" s="48" customFormat="1" ht="93.75" customHeight="1">
      <c r="A5" s="49" t="s">
        <v>182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183</v>
      </c>
      <c r="G5" s="50" t="s">
        <v>184</v>
      </c>
      <c r="H5" s="50" t="s">
        <v>16</v>
      </c>
      <c r="I5" s="50" t="s">
        <v>17</v>
      </c>
      <c r="J5" s="50" t="s">
        <v>18</v>
      </c>
      <c r="K5" s="50" t="s">
        <v>27</v>
      </c>
      <c r="L5" s="50" t="s">
        <v>185</v>
      </c>
    </row>
    <row r="6" spans="1:14" s="48" customFormat="1" ht="37.5" customHeight="1">
      <c r="A6" s="49" t="s">
        <v>186</v>
      </c>
      <c r="B6" s="49">
        <f ca="1">VLOOKUP($L$3,INDIRECT("data"&amp;$L$2),11,FALSE)+VLOOKUP($L$3,INDIRECT("data"&amp;$L$2),18,FALSE)</f>
        <v>68</v>
      </c>
      <c r="C6" s="49">
        <f ca="1">VLOOKUP($L$3,INDIRECT("data"&amp;$L$2),12,FALSE)+VLOOKUP($L$3,INDIRECT("data"&amp;$L$2),19,FALSE)</f>
        <v>66</v>
      </c>
      <c r="D6" s="49">
        <f ca="1">VLOOKUP($L$3,INDIRECT("data"&amp;$L$2),13,FALSE)+VLOOKUP($L$3,INDIRECT("data"&amp;$L$2),20,FALSE)</f>
        <v>87</v>
      </c>
      <c r="E6" s="49">
        <f ca="1">VLOOKUP($L$3,INDIRECT("data"&amp;$L$2),14,FALSE)+VLOOKUP($L$3,INDIRECT("data"&amp;$L$2),21,FALSE)</f>
        <v>89</v>
      </c>
      <c r="F6" s="49">
        <f ca="1">VLOOKUP($L$3,INDIRECT("data"&amp;$L$2),15,FALSE)+VLOOKUP($L$3,INDIRECT("data"&amp;$L$2),22,FALSE)+VLOOKUP($L$3,INDIRECT("data"&amp;$L$2),16,FALSE)+VLOOKUP($L$3,INDIRECT("data"&amp;$L$2),23,FALSE)</f>
        <v>68</v>
      </c>
      <c r="G6" s="49">
        <f ca="1">VLOOKUP($L$3,INDIRECT("data"&amp;$L$2),17,FALSE)+VLOOKUP($L$3,INDIRECT("data"&amp;$L$2),24,FALSE)</f>
        <v>89</v>
      </c>
      <c r="H6" s="49">
        <f ca="1">VLOOKUP($L$3,INDIRECT("data"&amp;$L$2),25,FALSE)</f>
        <v>44</v>
      </c>
      <c r="I6" s="49">
        <f ca="1">VLOOKUP($L$3,INDIRECT("data"&amp;$L$2),26,FALSE)</f>
        <v>88</v>
      </c>
      <c r="J6" s="49">
        <f ca="1">VLOOKUP($L$3,INDIRECT("data"&amp;$L$2),27,FALSE)</f>
        <v>86</v>
      </c>
      <c r="K6" s="49">
        <f ca="1">VLOOKUP($L$3,INDIRECT("data"&amp;$L$2),28,FALSE)</f>
        <v>92</v>
      </c>
      <c r="L6" s="49">
        <f ca="1">B6+C6+D6+E6+F6+G6</f>
        <v>467</v>
      </c>
      <c r="N6" s="108"/>
    </row>
    <row r="7" spans="1:14" s="48" customFormat="1" ht="37.5" customHeight="1">
      <c r="A7" s="49" t="s">
        <v>71</v>
      </c>
      <c r="B7" s="49" t="str">
        <f t="shared" ref="B7:K7" ca="1" si="0">VLOOKUP(B6,Gr,2)</f>
        <v>B+</v>
      </c>
      <c r="C7" s="49" t="str">
        <f t="shared" ca="1" si="0"/>
        <v>B+</v>
      </c>
      <c r="D7" s="49" t="str">
        <f t="shared" ca="1" si="0"/>
        <v>A</v>
      </c>
      <c r="E7" s="49" t="str">
        <f t="shared" ca="1" si="0"/>
        <v>A</v>
      </c>
      <c r="F7" s="49" t="str">
        <f t="shared" ca="1" si="0"/>
        <v>B+</v>
      </c>
      <c r="G7" s="49" t="str">
        <f t="shared" ca="1" si="0"/>
        <v>A</v>
      </c>
      <c r="H7" s="49" t="str">
        <f t="shared" ca="1" si="0"/>
        <v>B</v>
      </c>
      <c r="I7" s="49" t="str">
        <f t="shared" ca="1" si="0"/>
        <v>A</v>
      </c>
      <c r="J7" s="49" t="str">
        <f t="shared" ca="1" si="0"/>
        <v>A</v>
      </c>
      <c r="K7" s="49" t="str">
        <f t="shared" ca="1" si="0"/>
        <v>A+</v>
      </c>
      <c r="L7" s="49" t="str">
        <f ca="1">VLOOKUP(L6/COUNT(B6:G6)*100%,Gr,2)</f>
        <v>A</v>
      </c>
    </row>
    <row r="8" spans="1:14" ht="36" customHeight="1"/>
    <row r="9" spans="1:14" ht="15.75" customHeight="1">
      <c r="A9" s="182" t="str">
        <f>"Station : "&amp;Data!C4</f>
        <v>Station : Isukapudi</v>
      </c>
      <c r="B9" s="182"/>
      <c r="C9" s="182"/>
      <c r="H9" s="51"/>
      <c r="I9" s="51"/>
      <c r="J9" s="183" t="s">
        <v>224</v>
      </c>
      <c r="K9" s="183"/>
      <c r="L9" s="183"/>
    </row>
    <row r="10" spans="1:14" ht="15.75" customHeight="1">
      <c r="A10" s="46" t="str">
        <f ca="1">"Date : "&amp;TEXT(TODAY(),"DD-MM-YYYY")</f>
        <v>Date : 17-04-2015</v>
      </c>
      <c r="I10" s="51"/>
      <c r="J10" s="183" t="s">
        <v>223</v>
      </c>
      <c r="K10" s="183"/>
      <c r="L10" s="183"/>
    </row>
  </sheetData>
  <sheetProtection selectLockedCells="1"/>
  <mergeCells count="4">
    <mergeCell ref="A1:L1"/>
    <mergeCell ref="A9:C9"/>
    <mergeCell ref="J9:L9"/>
    <mergeCell ref="J10:L10"/>
  </mergeCells>
  <printOptions horizontalCentered="1"/>
  <pageMargins left="0.42" right="0.4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8"/>
  <sheetViews>
    <sheetView showGridLines="0" workbookViewId="0">
      <selection activeCell="F14" sqref="F14"/>
    </sheetView>
  </sheetViews>
  <sheetFormatPr defaultRowHeight="22.5" customHeight="1"/>
  <cols>
    <col min="1" max="2" width="7.140625" style="55" customWidth="1"/>
    <col min="3" max="32" width="4.7109375" style="53" customWidth="1"/>
    <col min="33" max="33" width="11" style="53" bestFit="1" customWidth="1"/>
    <col min="34" max="16384" width="9.140625" style="53"/>
  </cols>
  <sheetData>
    <row r="1" spans="1:32" ht="22.5" customHeight="1">
      <c r="A1" s="132" t="s">
        <v>44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s="55" customFormat="1" ht="21" customHeight="1">
      <c r="A2" s="86" t="s">
        <v>67</v>
      </c>
      <c r="B2" s="86"/>
      <c r="C2" s="86" t="str">
        <f>": "&amp;Data!C3</f>
        <v>: ZPP High School</v>
      </c>
      <c r="D2" s="86"/>
      <c r="F2" s="86"/>
      <c r="H2" s="86" t="s">
        <v>68</v>
      </c>
      <c r="I2" s="86"/>
      <c r="J2" s="134" t="str">
        <f>": "&amp;Data!C8</f>
        <v>: 28144801009</v>
      </c>
      <c r="K2" s="134"/>
      <c r="L2" s="134"/>
      <c r="M2" s="100"/>
      <c r="N2" s="100"/>
      <c r="O2" s="100"/>
      <c r="S2" s="55" t="s">
        <v>234</v>
      </c>
      <c r="T2" s="86"/>
      <c r="U2" s="86"/>
      <c r="V2" s="86" t="str">
        <f>": "&amp;Data!C5</f>
        <v>: Ambajipeta</v>
      </c>
      <c r="AC2" s="56"/>
      <c r="AD2" s="54"/>
      <c r="AF2" s="87" t="str">
        <f>"School working days : "&amp;Data!C9</f>
        <v>School working days : 227</v>
      </c>
    </row>
    <row r="3" spans="1:32" s="55" customFormat="1" ht="21" customHeight="1">
      <c r="A3" s="86" t="s">
        <v>72</v>
      </c>
      <c r="B3" s="86"/>
      <c r="C3" s="86" t="str">
        <f>": "&amp;Data!C4</f>
        <v>: Isukapudi</v>
      </c>
      <c r="D3" s="86"/>
      <c r="F3" s="86"/>
      <c r="H3" s="86" t="s">
        <v>73</v>
      </c>
      <c r="I3" s="86"/>
      <c r="J3" s="86" t="str">
        <f>": "&amp;Data!C6</f>
        <v>: Ambajipeta</v>
      </c>
      <c r="K3" s="86"/>
      <c r="L3" s="87"/>
      <c r="M3" s="86"/>
      <c r="N3" s="86"/>
      <c r="O3" s="86"/>
      <c r="P3" s="56"/>
      <c r="Q3" s="59"/>
      <c r="S3" s="55" t="s">
        <v>74</v>
      </c>
      <c r="T3" s="86"/>
      <c r="U3" s="86"/>
      <c r="V3" s="86" t="str">
        <f>": "&amp;Data!C7</f>
        <v>: East Godavari</v>
      </c>
      <c r="AE3" s="62" t="s">
        <v>241</v>
      </c>
    </row>
    <row r="4" spans="1:32" s="55" customFormat="1" ht="21" customHeight="1">
      <c r="A4" s="114"/>
      <c r="B4" s="115"/>
      <c r="C4" s="133" t="s">
        <v>38</v>
      </c>
      <c r="D4" s="130"/>
      <c r="E4" s="130"/>
      <c r="F4" s="130"/>
      <c r="G4" s="130"/>
      <c r="H4" s="130" t="s">
        <v>39</v>
      </c>
      <c r="I4" s="130"/>
      <c r="J4" s="130"/>
      <c r="K4" s="130"/>
      <c r="L4" s="130"/>
      <c r="M4" s="130" t="s">
        <v>40</v>
      </c>
      <c r="N4" s="130"/>
      <c r="O4" s="130"/>
      <c r="P4" s="130"/>
      <c r="Q4" s="130"/>
      <c r="R4" s="130" t="s">
        <v>41</v>
      </c>
      <c r="S4" s="130"/>
      <c r="T4" s="130"/>
      <c r="U4" s="130"/>
      <c r="V4" s="130"/>
      <c r="W4" s="130" t="s">
        <v>42</v>
      </c>
      <c r="X4" s="130"/>
      <c r="Y4" s="130"/>
      <c r="Z4" s="130"/>
      <c r="AA4" s="130"/>
      <c r="AB4" s="130" t="s">
        <v>22</v>
      </c>
      <c r="AC4" s="130"/>
      <c r="AD4" s="130"/>
      <c r="AE4" s="130"/>
      <c r="AF4" s="130"/>
    </row>
    <row r="5" spans="1:32" s="55" customFormat="1" ht="21" customHeight="1">
      <c r="A5" s="116"/>
      <c r="B5" s="117"/>
      <c r="C5" s="118" t="s">
        <v>34</v>
      </c>
      <c r="D5" s="113" t="s">
        <v>35</v>
      </c>
      <c r="E5" s="113" t="s">
        <v>36</v>
      </c>
      <c r="F5" s="113" t="s">
        <v>37</v>
      </c>
      <c r="G5" s="113" t="s">
        <v>22</v>
      </c>
      <c r="H5" s="113" t="s">
        <v>34</v>
      </c>
      <c r="I5" s="113" t="s">
        <v>35</v>
      </c>
      <c r="J5" s="113" t="s">
        <v>36</v>
      </c>
      <c r="K5" s="113" t="s">
        <v>37</v>
      </c>
      <c r="L5" s="113" t="s">
        <v>22</v>
      </c>
      <c r="M5" s="113" t="s">
        <v>34</v>
      </c>
      <c r="N5" s="113" t="s">
        <v>35</v>
      </c>
      <c r="O5" s="113" t="s">
        <v>36</v>
      </c>
      <c r="P5" s="113" t="s">
        <v>37</v>
      </c>
      <c r="Q5" s="113" t="s">
        <v>22</v>
      </c>
      <c r="R5" s="113" t="s">
        <v>34</v>
      </c>
      <c r="S5" s="113" t="s">
        <v>35</v>
      </c>
      <c r="T5" s="113" t="s">
        <v>36</v>
      </c>
      <c r="U5" s="113" t="s">
        <v>37</v>
      </c>
      <c r="V5" s="113" t="s">
        <v>22</v>
      </c>
      <c r="W5" s="113" t="s">
        <v>34</v>
      </c>
      <c r="X5" s="113" t="s">
        <v>35</v>
      </c>
      <c r="Y5" s="113" t="s">
        <v>36</v>
      </c>
      <c r="Z5" s="113" t="s">
        <v>37</v>
      </c>
      <c r="AA5" s="113" t="s">
        <v>22</v>
      </c>
      <c r="AB5" s="113" t="s">
        <v>34</v>
      </c>
      <c r="AC5" s="113" t="s">
        <v>35</v>
      </c>
      <c r="AD5" s="113" t="s">
        <v>36</v>
      </c>
      <c r="AE5" s="113" t="s">
        <v>37</v>
      </c>
      <c r="AF5" s="113" t="s">
        <v>22</v>
      </c>
    </row>
    <row r="6" spans="1:32" ht="21" customHeight="1">
      <c r="A6" s="131" t="s">
        <v>28</v>
      </c>
      <c r="B6" s="119" t="s">
        <v>32</v>
      </c>
      <c r="C6" s="57">
        <f>C9+C12+C15+C18+C21</f>
        <v>20</v>
      </c>
      <c r="D6" s="57">
        <f t="shared" ref="D6:F6" si="0">D9+D12+D15+D18+D21</f>
        <v>0</v>
      </c>
      <c r="E6" s="57">
        <f t="shared" si="0"/>
        <v>10</v>
      </c>
      <c r="F6" s="57">
        <f t="shared" si="0"/>
        <v>4</v>
      </c>
      <c r="G6" s="57">
        <f>SUM(C6:F6)</f>
        <v>34</v>
      </c>
      <c r="H6" s="57">
        <f>H9+H12+H15+H18+H21</f>
        <v>16</v>
      </c>
      <c r="I6" s="57">
        <f t="shared" ref="I6:K6" si="1">I9+I12+I15+I18+I21</f>
        <v>0</v>
      </c>
      <c r="J6" s="57">
        <f t="shared" si="1"/>
        <v>11</v>
      </c>
      <c r="K6" s="57">
        <f t="shared" si="1"/>
        <v>7</v>
      </c>
      <c r="L6" s="57">
        <f>SUM(H6:K6)</f>
        <v>34</v>
      </c>
      <c r="M6" s="57">
        <f>M9+M12+M15+M18+M21</f>
        <v>13</v>
      </c>
      <c r="N6" s="57">
        <f t="shared" ref="N6:P6" si="2">N9+N12+N15+N18+N21</f>
        <v>8</v>
      </c>
      <c r="O6" s="57">
        <f t="shared" si="2"/>
        <v>7</v>
      </c>
      <c r="P6" s="57">
        <f t="shared" si="2"/>
        <v>6</v>
      </c>
      <c r="Q6" s="57">
        <f>SUM(M6:P6)</f>
        <v>34</v>
      </c>
      <c r="R6" s="57">
        <f>R9+R12+R15+R18+R21</f>
        <v>15</v>
      </c>
      <c r="S6" s="57">
        <f t="shared" ref="S6:U6" si="3">S9+S12+S15+S18+S21</f>
        <v>0</v>
      </c>
      <c r="T6" s="57">
        <f t="shared" si="3"/>
        <v>9</v>
      </c>
      <c r="U6" s="57">
        <f t="shared" si="3"/>
        <v>4</v>
      </c>
      <c r="V6" s="57">
        <f>SUM(R6:U6)</f>
        <v>28</v>
      </c>
      <c r="W6" s="57"/>
      <c r="X6" s="57"/>
      <c r="Y6" s="57"/>
      <c r="Z6" s="57"/>
      <c r="AA6" s="57"/>
      <c r="AB6" s="57">
        <f>C6+H6+M6+R6+W6</f>
        <v>64</v>
      </c>
      <c r="AC6" s="57">
        <f t="shared" ref="AC6:AE6" si="4">D6+I6+N6+S6+X6</f>
        <v>8</v>
      </c>
      <c r="AD6" s="57">
        <f t="shared" si="4"/>
        <v>37</v>
      </c>
      <c r="AE6" s="57">
        <f t="shared" si="4"/>
        <v>21</v>
      </c>
      <c r="AF6" s="57">
        <f>SUM(AB6:AE6)</f>
        <v>130</v>
      </c>
    </row>
    <row r="7" spans="1:32" ht="21" customHeight="1">
      <c r="A7" s="130"/>
      <c r="B7" s="113" t="s">
        <v>21</v>
      </c>
      <c r="C7" s="57">
        <f>C10+C13+C16+C19+C22</f>
        <v>24</v>
      </c>
      <c r="D7" s="57">
        <f t="shared" ref="D7:F7" si="5">D10+D13+D16+D19+D22</f>
        <v>0</v>
      </c>
      <c r="E7" s="57">
        <f t="shared" si="5"/>
        <v>13</v>
      </c>
      <c r="F7" s="57">
        <f t="shared" si="5"/>
        <v>4</v>
      </c>
      <c r="G7" s="57">
        <f t="shared" ref="G7:G22" si="6">SUM(C7:F7)</f>
        <v>41</v>
      </c>
      <c r="H7" s="57">
        <f>H10+H13+H16+H19+H22</f>
        <v>21</v>
      </c>
      <c r="I7" s="57">
        <f t="shared" ref="I7:K7" si="7">I10+I13+I16+I19+I22</f>
        <v>0</v>
      </c>
      <c r="J7" s="57">
        <f t="shared" si="7"/>
        <v>12</v>
      </c>
      <c r="K7" s="57">
        <f t="shared" si="7"/>
        <v>8</v>
      </c>
      <c r="L7" s="57">
        <f t="shared" ref="L7:L22" si="8">SUM(H7:K7)</f>
        <v>41</v>
      </c>
      <c r="M7" s="57">
        <f>M10+M13+M16+M19+M22</f>
        <v>17</v>
      </c>
      <c r="N7" s="57">
        <f t="shared" ref="N7:P7" si="9">N10+N13+N16+N19+N22</f>
        <v>6</v>
      </c>
      <c r="O7" s="57">
        <f t="shared" si="9"/>
        <v>9</v>
      </c>
      <c r="P7" s="57">
        <f t="shared" si="9"/>
        <v>9</v>
      </c>
      <c r="Q7" s="57">
        <f t="shared" ref="Q7:Q22" si="10">SUM(M7:P7)</f>
        <v>41</v>
      </c>
      <c r="R7" s="57">
        <f>R10+R13+R16+R19+R22</f>
        <v>11</v>
      </c>
      <c r="S7" s="57">
        <f t="shared" ref="S7:U7" si="11">S10+S13+S16+S19+S22</f>
        <v>1</v>
      </c>
      <c r="T7" s="57">
        <f t="shared" si="11"/>
        <v>7</v>
      </c>
      <c r="U7" s="57">
        <f t="shared" si="11"/>
        <v>5</v>
      </c>
      <c r="V7" s="57">
        <f t="shared" ref="V7" si="12">SUM(R7:U7)</f>
        <v>24</v>
      </c>
      <c r="W7" s="57"/>
      <c r="X7" s="57"/>
      <c r="Y7" s="57"/>
      <c r="Z7" s="57"/>
      <c r="AA7" s="57"/>
      <c r="AB7" s="57">
        <f t="shared" ref="AB7:AB22" si="13">C7+H7+M7+R7+W7</f>
        <v>73</v>
      </c>
      <c r="AC7" s="57">
        <f t="shared" ref="AC7:AC22" si="14">D7+I7+N7+S7+X7</f>
        <v>7</v>
      </c>
      <c r="AD7" s="57">
        <f t="shared" ref="AD7:AD22" si="15">E7+J7+O7+T7+Y7</f>
        <v>41</v>
      </c>
      <c r="AE7" s="57">
        <f t="shared" ref="AE7:AE22" si="16">F7+K7+P7+U7+Z7</f>
        <v>26</v>
      </c>
      <c r="AF7" s="57">
        <f t="shared" ref="AF7:AF23" si="17">SUM(AB7:AE7)</f>
        <v>147</v>
      </c>
    </row>
    <row r="8" spans="1:32" ht="21" customHeight="1">
      <c r="A8" s="130"/>
      <c r="B8" s="113" t="s">
        <v>22</v>
      </c>
      <c r="C8" s="57">
        <f>SUM(C6:C7)</f>
        <v>44</v>
      </c>
      <c r="D8" s="57">
        <f t="shared" ref="D8" si="18">SUM(D6:D7)</f>
        <v>0</v>
      </c>
      <c r="E8" s="57">
        <f t="shared" ref="E8" si="19">SUM(E6:E7)</f>
        <v>23</v>
      </c>
      <c r="F8" s="57">
        <f t="shared" ref="F8" si="20">SUM(F6:F7)</f>
        <v>8</v>
      </c>
      <c r="G8" s="57">
        <f t="shared" ref="G8" si="21">SUM(G6:G7)</f>
        <v>75</v>
      </c>
      <c r="H8" s="57">
        <f t="shared" ref="H8" si="22">SUM(H6:H7)</f>
        <v>37</v>
      </c>
      <c r="I8" s="57">
        <f t="shared" ref="I8" si="23">SUM(I6:I7)</f>
        <v>0</v>
      </c>
      <c r="J8" s="57">
        <f t="shared" ref="J8" si="24">SUM(J6:J7)</f>
        <v>23</v>
      </c>
      <c r="K8" s="57">
        <f t="shared" ref="K8" si="25">SUM(K6:K7)</f>
        <v>15</v>
      </c>
      <c r="L8" s="57">
        <f t="shared" ref="L8" si="26">SUM(L6:L7)</f>
        <v>75</v>
      </c>
      <c r="M8" s="57">
        <f t="shared" ref="M8" si="27">SUM(M6:M7)</f>
        <v>30</v>
      </c>
      <c r="N8" s="57">
        <f t="shared" ref="N8" si="28">SUM(N6:N7)</f>
        <v>14</v>
      </c>
      <c r="O8" s="57">
        <f t="shared" ref="O8" si="29">SUM(O6:O7)</f>
        <v>16</v>
      </c>
      <c r="P8" s="57">
        <f t="shared" ref="P8" si="30">SUM(P6:P7)</f>
        <v>15</v>
      </c>
      <c r="Q8" s="57">
        <f t="shared" ref="Q8:U8" si="31">SUM(Q6:Q7)</f>
        <v>75</v>
      </c>
      <c r="R8" s="57">
        <f t="shared" si="31"/>
        <v>26</v>
      </c>
      <c r="S8" s="57">
        <f t="shared" si="31"/>
        <v>1</v>
      </c>
      <c r="T8" s="57">
        <f t="shared" si="31"/>
        <v>16</v>
      </c>
      <c r="U8" s="57">
        <f t="shared" si="31"/>
        <v>9</v>
      </c>
      <c r="V8" s="57">
        <f t="shared" ref="V8" si="32">SUM(V6:V7)</f>
        <v>52</v>
      </c>
      <c r="W8" s="57"/>
      <c r="X8" s="57"/>
      <c r="Y8" s="57"/>
      <c r="Z8" s="57"/>
      <c r="AA8" s="57"/>
      <c r="AB8" s="57">
        <f t="shared" si="13"/>
        <v>137</v>
      </c>
      <c r="AC8" s="57">
        <f t="shared" si="14"/>
        <v>15</v>
      </c>
      <c r="AD8" s="57">
        <f t="shared" si="15"/>
        <v>78</v>
      </c>
      <c r="AE8" s="57">
        <f t="shared" si="16"/>
        <v>47</v>
      </c>
      <c r="AF8" s="57">
        <f t="shared" si="17"/>
        <v>277</v>
      </c>
    </row>
    <row r="9" spans="1:32" ht="21" customHeight="1">
      <c r="A9" s="130" t="s">
        <v>29</v>
      </c>
      <c r="B9" s="113" t="s">
        <v>32</v>
      </c>
      <c r="C9" s="57">
        <f>COUNTIFS('6'!$E:$E,C$5,'6'!$D:$D,$B9,'6'!$AD:$AD,$A9)</f>
        <v>0</v>
      </c>
      <c r="D9" s="57">
        <f>COUNTIFS('6'!$E:$E,D$5,'6'!$D:$D,$B9,'6'!$AD:$AD,$A9)</f>
        <v>0</v>
      </c>
      <c r="E9" s="57">
        <f>COUNTIFS('6'!$E:$E,E$5,'6'!$D:$D,$B9,'6'!$AD:$AD,$A9)</f>
        <v>4</v>
      </c>
      <c r="F9" s="57">
        <f>COUNTIFS('6'!$E:$E,F$5,'6'!$D:$D,$B9,'6'!$AD:$AD,$A9)</f>
        <v>0</v>
      </c>
      <c r="G9" s="57">
        <f t="shared" si="6"/>
        <v>4</v>
      </c>
      <c r="H9" s="57">
        <f>COUNTIFS('7'!$E:$E,H$5,'7'!$D:$D,$B9,'7'!$AD:$AD,$A9)</f>
        <v>4</v>
      </c>
      <c r="I9" s="57">
        <f>COUNTIFS('7'!$E:$E,I$5,'7'!$D:$D,$B9,'7'!$AD:$AD,$A9)</f>
        <v>0</v>
      </c>
      <c r="J9" s="57">
        <f>COUNTIFS('7'!$E:$E,J$5,'7'!$D:$D,$B9,'7'!$AD:$AD,$A9)</f>
        <v>0</v>
      </c>
      <c r="K9" s="57">
        <f>COUNTIFS('7'!$E:$E,K$5,'7'!$D:$D,$B9,'7'!$AD:$AD,$A9)</f>
        <v>0</v>
      </c>
      <c r="L9" s="57">
        <f t="shared" si="8"/>
        <v>4</v>
      </c>
      <c r="M9" s="57">
        <f>COUNTIFS('8'!$E:$E,M$5,'8'!$D:$D,$B9,'8'!$AD:$AD,$A9)</f>
        <v>0</v>
      </c>
      <c r="N9" s="57">
        <f>COUNTIFS('8'!$E:$E,N$5,'8'!$D:$D,$B9,'8'!$AD:$AD,$A9)</f>
        <v>0</v>
      </c>
      <c r="O9" s="57">
        <f>COUNTIFS('8'!$E:$E,O$5,'8'!$D:$D,$B9,'8'!$AD:$AD,$A9)</f>
        <v>4</v>
      </c>
      <c r="P9" s="57">
        <f>COUNTIFS('8'!$E:$E,P$5,'8'!$D:$D,$B9,'8'!$AD:$AD,$A9)</f>
        <v>0</v>
      </c>
      <c r="Q9" s="57">
        <f t="shared" si="10"/>
        <v>4</v>
      </c>
      <c r="R9" s="57">
        <f>COUNTIFS('9P'!$F:$F,R$5,'9P'!$C:$C,$B9,'9P'!$AM:$AM,$A9)</f>
        <v>0</v>
      </c>
      <c r="S9" s="57">
        <f>COUNTIFS('9P'!$F:$F,S$5,'9P'!$C:$C,$B9,'9P'!$AM:$AM,$A9)</f>
        <v>0</v>
      </c>
      <c r="T9" s="57">
        <f>COUNTIFS('9P'!$F:$F,T$5,'9P'!$C:$C,$B9,'9P'!$AM:$AM,$A9)</f>
        <v>0</v>
      </c>
      <c r="U9" s="57">
        <f>COUNTIFS('9P'!$F:$F,U$5,'9P'!$C:$C,$B9,'9P'!$AM:$AM,$A9)</f>
        <v>0</v>
      </c>
      <c r="V9" s="57">
        <f t="shared" ref="V9:V22" si="33">SUM(R9:U9)</f>
        <v>0</v>
      </c>
      <c r="W9" s="57"/>
      <c r="X9" s="57"/>
      <c r="Y9" s="57"/>
      <c r="Z9" s="57"/>
      <c r="AA9" s="57"/>
      <c r="AB9" s="57">
        <f t="shared" si="13"/>
        <v>4</v>
      </c>
      <c r="AC9" s="57">
        <f t="shared" si="14"/>
        <v>0</v>
      </c>
      <c r="AD9" s="57">
        <f t="shared" si="15"/>
        <v>8</v>
      </c>
      <c r="AE9" s="57">
        <f t="shared" si="16"/>
        <v>0</v>
      </c>
      <c r="AF9" s="57">
        <f t="shared" si="17"/>
        <v>12</v>
      </c>
    </row>
    <row r="10" spans="1:32" ht="21" customHeight="1">
      <c r="A10" s="130"/>
      <c r="B10" s="113" t="s">
        <v>21</v>
      </c>
      <c r="C10" s="57">
        <f>COUNTIFS('6'!$E:$E,C$5,'6'!$D:$D,$B10,'6'!$AD:$AD,$A9)</f>
        <v>0</v>
      </c>
      <c r="D10" s="57">
        <f>COUNTIFS('6'!$E:$E,D$5,'6'!$D:$D,$B10,'6'!$AD:$AD,$A9)</f>
        <v>0</v>
      </c>
      <c r="E10" s="57">
        <f>COUNTIFS('6'!$E:$E,E$5,'6'!$D:$D,$B10,'6'!$AD:$AD,$A9)</f>
        <v>4</v>
      </c>
      <c r="F10" s="57">
        <f>COUNTIFS('6'!$E:$E,F$5,'6'!$D:$D,$B10,'6'!$AD:$AD,$A9)</f>
        <v>0</v>
      </c>
      <c r="G10" s="57">
        <f t="shared" si="6"/>
        <v>4</v>
      </c>
      <c r="H10" s="57">
        <f>COUNTIFS('7'!$E:$E,H$5,'7'!$D:$D,$B10,'7'!$AD:$AD,$A9)</f>
        <v>3</v>
      </c>
      <c r="I10" s="57">
        <f>COUNTIFS('7'!$E:$E,I$5,'7'!$D:$D,$B10,'7'!$AD:$AD,$A9)</f>
        <v>0</v>
      </c>
      <c r="J10" s="57">
        <f>COUNTIFS('7'!$E:$E,J$5,'7'!$D:$D,$B10,'7'!$AD:$AD,$A9)</f>
        <v>1</v>
      </c>
      <c r="K10" s="57">
        <f>COUNTIFS('7'!$E:$E,K$5,'7'!$D:$D,$B10,'7'!$AD:$AD,$A9)</f>
        <v>0</v>
      </c>
      <c r="L10" s="57">
        <f t="shared" si="8"/>
        <v>4</v>
      </c>
      <c r="M10" s="57">
        <f>COUNTIFS('8'!$E:$E,M$5,'8'!$D:$D,$B10,'8'!$AD:$AD,$A9)</f>
        <v>0</v>
      </c>
      <c r="N10" s="57">
        <f>COUNTIFS('8'!$E:$E,N$5,'8'!$D:$D,$B10,'8'!$AD:$AD,$A9)</f>
        <v>0</v>
      </c>
      <c r="O10" s="57">
        <f>COUNTIFS('8'!$E:$E,O$5,'8'!$D:$D,$B10,'8'!$AD:$AD,$A9)</f>
        <v>4</v>
      </c>
      <c r="P10" s="57">
        <f>COUNTIFS('8'!$E:$E,P$5,'8'!$D:$D,$B10,'8'!$AD:$AD,$A9)</f>
        <v>0</v>
      </c>
      <c r="Q10" s="57">
        <f t="shared" si="10"/>
        <v>4</v>
      </c>
      <c r="R10" s="57">
        <f>COUNTIFS('9P'!$F:$F,R$5,'9P'!$C:$C,$B10,'9P'!$AM:$AM,$A9)</f>
        <v>0</v>
      </c>
      <c r="S10" s="57">
        <f>COUNTIFS('9P'!$F:$F,S$5,'9P'!$C:$C,$B10,'9P'!$AM:$AM,$A9)</f>
        <v>0</v>
      </c>
      <c r="T10" s="57">
        <f>COUNTIFS('9P'!$F:$F,T$5,'9P'!$C:$C,$B10,'9P'!$AM:$AM,$A9)</f>
        <v>0</v>
      </c>
      <c r="U10" s="57">
        <f>COUNTIFS('9P'!$F:$F,U$5,'9P'!$C:$C,$B10,'9P'!$AM:$AM,$A9)</f>
        <v>0</v>
      </c>
      <c r="V10" s="57">
        <f t="shared" si="33"/>
        <v>0</v>
      </c>
      <c r="W10" s="57"/>
      <c r="X10" s="57"/>
      <c r="Y10" s="57"/>
      <c r="Z10" s="57"/>
      <c r="AA10" s="57"/>
      <c r="AB10" s="57">
        <f t="shared" si="13"/>
        <v>3</v>
      </c>
      <c r="AC10" s="57">
        <f t="shared" si="14"/>
        <v>0</v>
      </c>
      <c r="AD10" s="57">
        <f t="shared" si="15"/>
        <v>9</v>
      </c>
      <c r="AE10" s="57">
        <f t="shared" si="16"/>
        <v>0</v>
      </c>
      <c r="AF10" s="57">
        <f t="shared" si="17"/>
        <v>12</v>
      </c>
    </row>
    <row r="11" spans="1:32" ht="21" customHeight="1">
      <c r="A11" s="130"/>
      <c r="B11" s="113" t="s">
        <v>22</v>
      </c>
      <c r="C11" s="57">
        <f>SUM(C9:C10)</f>
        <v>0</v>
      </c>
      <c r="D11" s="57">
        <f t="shared" ref="D11:Q11" si="34">SUM(D9:D10)</f>
        <v>0</v>
      </c>
      <c r="E11" s="57">
        <f t="shared" si="34"/>
        <v>8</v>
      </c>
      <c r="F11" s="57">
        <f t="shared" si="34"/>
        <v>0</v>
      </c>
      <c r="G11" s="57">
        <f t="shared" si="34"/>
        <v>8</v>
      </c>
      <c r="H11" s="57">
        <f t="shared" si="34"/>
        <v>7</v>
      </c>
      <c r="I11" s="57">
        <f t="shared" si="34"/>
        <v>0</v>
      </c>
      <c r="J11" s="57">
        <f t="shared" si="34"/>
        <v>1</v>
      </c>
      <c r="K11" s="57">
        <f t="shared" si="34"/>
        <v>0</v>
      </c>
      <c r="L11" s="57">
        <f t="shared" si="34"/>
        <v>8</v>
      </c>
      <c r="M11" s="57">
        <f t="shared" si="34"/>
        <v>0</v>
      </c>
      <c r="N11" s="57">
        <f t="shared" si="34"/>
        <v>0</v>
      </c>
      <c r="O11" s="57">
        <f t="shared" si="34"/>
        <v>8</v>
      </c>
      <c r="P11" s="57">
        <f t="shared" si="34"/>
        <v>0</v>
      </c>
      <c r="Q11" s="57">
        <f t="shared" si="34"/>
        <v>8</v>
      </c>
      <c r="R11" s="57">
        <f t="shared" ref="R11" si="35">SUM(R9:R10)</f>
        <v>0</v>
      </c>
      <c r="S11" s="57">
        <f t="shared" ref="S11" si="36">SUM(S9:S10)</f>
        <v>0</v>
      </c>
      <c r="T11" s="57">
        <f t="shared" ref="T11" si="37">SUM(T9:T10)</f>
        <v>0</v>
      </c>
      <c r="U11" s="57">
        <f t="shared" ref="U11:V11" si="38">SUM(U9:U10)</f>
        <v>0</v>
      </c>
      <c r="V11" s="57">
        <f t="shared" si="38"/>
        <v>0</v>
      </c>
      <c r="W11" s="57"/>
      <c r="X11" s="57"/>
      <c r="Y11" s="57"/>
      <c r="Z11" s="57"/>
      <c r="AA11" s="57"/>
      <c r="AB11" s="57">
        <f t="shared" si="13"/>
        <v>7</v>
      </c>
      <c r="AC11" s="57">
        <f t="shared" si="14"/>
        <v>0</v>
      </c>
      <c r="AD11" s="57">
        <f t="shared" si="15"/>
        <v>17</v>
      </c>
      <c r="AE11" s="57">
        <f t="shared" si="16"/>
        <v>0</v>
      </c>
      <c r="AF11" s="57">
        <f t="shared" si="17"/>
        <v>24</v>
      </c>
    </row>
    <row r="12" spans="1:32" ht="21" customHeight="1">
      <c r="A12" s="130" t="s">
        <v>30</v>
      </c>
      <c r="B12" s="113" t="s">
        <v>32</v>
      </c>
      <c r="C12" s="57">
        <f>COUNTIFS('6'!$E:$E,C$5,'6'!$D:$D,$B12,'6'!$AD:$AD,$A12)</f>
        <v>14</v>
      </c>
      <c r="D12" s="57">
        <f>COUNTIFS('6'!$E:$E,D$5,'6'!$D:$D,$B12,'6'!$AD:$AD,$A12)</f>
        <v>0</v>
      </c>
      <c r="E12" s="57">
        <f>COUNTIFS('6'!$E:$E,E$5,'6'!$D:$D,$B12,'6'!$AD:$AD,$A12)</f>
        <v>6</v>
      </c>
      <c r="F12" s="57">
        <f>COUNTIFS('6'!$E:$E,F$5,'6'!$D:$D,$B12,'6'!$AD:$AD,$A12)</f>
        <v>4</v>
      </c>
      <c r="G12" s="57">
        <f t="shared" si="6"/>
        <v>24</v>
      </c>
      <c r="H12" s="57">
        <f>COUNTIFS('7'!$E:$E,H$5,'7'!$D:$D,$B12,'7'!$AD:$AD,$A12)</f>
        <v>6</v>
      </c>
      <c r="I12" s="57">
        <f>COUNTIFS('7'!$E:$E,I$5,'7'!$D:$D,$B12,'7'!$AD:$AD,$A12)</f>
        <v>0</v>
      </c>
      <c r="J12" s="57">
        <f>COUNTIFS('7'!$E:$E,J$5,'7'!$D:$D,$B12,'7'!$AD:$AD,$A12)</f>
        <v>11</v>
      </c>
      <c r="K12" s="57">
        <f>COUNTIFS('7'!$E:$E,K$5,'7'!$D:$D,$B12,'7'!$AD:$AD,$A12)</f>
        <v>7</v>
      </c>
      <c r="L12" s="57">
        <f t="shared" si="8"/>
        <v>24</v>
      </c>
      <c r="M12" s="57">
        <f>COUNTIFS('8'!$E:$E,M$5,'8'!$D:$D,$B12,'8'!$AD:$AD,$A12)</f>
        <v>10</v>
      </c>
      <c r="N12" s="57">
        <f>COUNTIFS('8'!$E:$E,N$5,'8'!$D:$D,$B12,'8'!$AD:$AD,$A12)</f>
        <v>8</v>
      </c>
      <c r="O12" s="57">
        <f>COUNTIFS('8'!$E:$E,O$5,'8'!$D:$D,$B12,'8'!$AD:$AD,$A12)</f>
        <v>3</v>
      </c>
      <c r="P12" s="57">
        <f>COUNTIFS('8'!$E:$E,P$5,'8'!$D:$D,$B12,'8'!$AD:$AD,$A12)</f>
        <v>3</v>
      </c>
      <c r="Q12" s="57">
        <f t="shared" si="10"/>
        <v>24</v>
      </c>
      <c r="R12" s="57">
        <f>COUNTIFS('9P'!$F:$F,R$5,'9P'!$C:$C,$B12,'9P'!$AM:$AM,$A12)</f>
        <v>0</v>
      </c>
      <c r="S12" s="57">
        <f>COUNTIFS('9P'!$F:$F,S$5,'9P'!$C:$C,$B12,'9P'!$AM:$AM,$A12)</f>
        <v>0</v>
      </c>
      <c r="T12" s="57">
        <f>COUNTIFS('9P'!$F:$F,T$5,'9P'!$C:$C,$B12,'9P'!$AM:$AM,$A12)</f>
        <v>0</v>
      </c>
      <c r="U12" s="57">
        <f>COUNTIFS('9P'!$F:$F,U$5,'9P'!$C:$C,$B12,'9P'!$AM:$AM,$A12)</f>
        <v>0</v>
      </c>
      <c r="V12" s="57">
        <f t="shared" si="33"/>
        <v>0</v>
      </c>
      <c r="W12" s="57"/>
      <c r="X12" s="57"/>
      <c r="Y12" s="57"/>
      <c r="Z12" s="57"/>
      <c r="AA12" s="57"/>
      <c r="AB12" s="57">
        <f t="shared" si="13"/>
        <v>30</v>
      </c>
      <c r="AC12" s="57">
        <f t="shared" si="14"/>
        <v>8</v>
      </c>
      <c r="AD12" s="57">
        <f t="shared" si="15"/>
        <v>20</v>
      </c>
      <c r="AE12" s="57">
        <f t="shared" si="16"/>
        <v>14</v>
      </c>
      <c r="AF12" s="57">
        <f t="shared" si="17"/>
        <v>72</v>
      </c>
    </row>
    <row r="13" spans="1:32" ht="21" customHeight="1">
      <c r="A13" s="130"/>
      <c r="B13" s="113" t="s">
        <v>21</v>
      </c>
      <c r="C13" s="57">
        <f>COUNTIFS('6'!$E:$E,C$5,'6'!$D:$D,$B13,'6'!$AD:$AD,$A12)</f>
        <v>16</v>
      </c>
      <c r="D13" s="57">
        <f>COUNTIFS('6'!$E:$E,D$5,'6'!$D:$D,$B13,'6'!$AD:$AD,$A12)</f>
        <v>0</v>
      </c>
      <c r="E13" s="57">
        <f>COUNTIFS('6'!$E:$E,E$5,'6'!$D:$D,$B13,'6'!$AD:$AD,$A12)</f>
        <v>9</v>
      </c>
      <c r="F13" s="57">
        <f>COUNTIFS('6'!$E:$E,F$5,'6'!$D:$D,$B13,'6'!$AD:$AD,$A12)</f>
        <v>4</v>
      </c>
      <c r="G13" s="57">
        <f t="shared" si="6"/>
        <v>29</v>
      </c>
      <c r="H13" s="57">
        <f>COUNTIFS('7'!$E:$E,H$5,'7'!$D:$D,$B13,'7'!$AD:$AD,$A12)</f>
        <v>10</v>
      </c>
      <c r="I13" s="57">
        <f>COUNTIFS('7'!$E:$E,I$5,'7'!$D:$D,$B13,'7'!$AD:$AD,$A12)</f>
        <v>0</v>
      </c>
      <c r="J13" s="57">
        <f>COUNTIFS('7'!$E:$E,J$5,'7'!$D:$D,$B13,'7'!$AD:$AD,$A12)</f>
        <v>11</v>
      </c>
      <c r="K13" s="57">
        <f>COUNTIFS('7'!$E:$E,K$5,'7'!$D:$D,$B13,'7'!$AD:$AD,$A12)</f>
        <v>8</v>
      </c>
      <c r="L13" s="57">
        <f t="shared" si="8"/>
        <v>29</v>
      </c>
      <c r="M13" s="57">
        <f>COUNTIFS('8'!$E:$E,M$5,'8'!$D:$D,$B13,'8'!$AD:$AD,$A12)</f>
        <v>13</v>
      </c>
      <c r="N13" s="57">
        <f>COUNTIFS('8'!$E:$E,N$5,'8'!$D:$D,$B13,'8'!$AD:$AD,$A12)</f>
        <v>6</v>
      </c>
      <c r="O13" s="57">
        <f>COUNTIFS('8'!$E:$E,O$5,'8'!$D:$D,$B13,'8'!$AD:$AD,$A12)</f>
        <v>5</v>
      </c>
      <c r="P13" s="57">
        <f>COUNTIFS('8'!$E:$E,P$5,'8'!$D:$D,$B13,'8'!$AD:$AD,$A12)</f>
        <v>5</v>
      </c>
      <c r="Q13" s="57">
        <f t="shared" si="10"/>
        <v>29</v>
      </c>
      <c r="R13" s="57">
        <f>COUNTIFS('9P'!$F:$F,R$5,'9P'!$C:$C,$B13,'9P'!$AM:$AM,$A12)</f>
        <v>0</v>
      </c>
      <c r="S13" s="57">
        <f>COUNTIFS('9P'!$F:$F,S$5,'9P'!$C:$C,$B13,'9P'!$AM:$AM,$A12)</f>
        <v>0</v>
      </c>
      <c r="T13" s="57">
        <f>COUNTIFS('9P'!$F:$F,T$5,'9P'!$C:$C,$B13,'9P'!$AM:$AM,$A12)</f>
        <v>0</v>
      </c>
      <c r="U13" s="57">
        <f>COUNTIFS('9P'!$F:$F,U$5,'9P'!$C:$C,$B13,'9P'!$AM:$AM,$A12)</f>
        <v>0</v>
      </c>
      <c r="V13" s="57">
        <f t="shared" si="33"/>
        <v>0</v>
      </c>
      <c r="W13" s="57"/>
      <c r="X13" s="57"/>
      <c r="Y13" s="57"/>
      <c r="Z13" s="57"/>
      <c r="AA13" s="57"/>
      <c r="AB13" s="57">
        <f t="shared" si="13"/>
        <v>39</v>
      </c>
      <c r="AC13" s="57">
        <f t="shared" si="14"/>
        <v>6</v>
      </c>
      <c r="AD13" s="57">
        <f t="shared" si="15"/>
        <v>25</v>
      </c>
      <c r="AE13" s="57">
        <f t="shared" si="16"/>
        <v>17</v>
      </c>
      <c r="AF13" s="57">
        <f t="shared" si="17"/>
        <v>87</v>
      </c>
    </row>
    <row r="14" spans="1:32" ht="21" customHeight="1">
      <c r="A14" s="130"/>
      <c r="B14" s="113" t="s">
        <v>22</v>
      </c>
      <c r="C14" s="57">
        <f>SUM(C12:C13)</f>
        <v>30</v>
      </c>
      <c r="D14" s="57">
        <f t="shared" ref="D14" si="39">SUM(D12:D13)</f>
        <v>0</v>
      </c>
      <c r="E14" s="57">
        <f t="shared" ref="E14" si="40">SUM(E12:E13)</f>
        <v>15</v>
      </c>
      <c r="F14" s="57">
        <f t="shared" ref="F14" si="41">SUM(F12:F13)</f>
        <v>8</v>
      </c>
      <c r="G14" s="57">
        <f t="shared" ref="G14" si="42">SUM(G12:G13)</f>
        <v>53</v>
      </c>
      <c r="H14" s="57">
        <f t="shared" ref="H14" si="43">SUM(H12:H13)</f>
        <v>16</v>
      </c>
      <c r="I14" s="57">
        <f t="shared" ref="I14" si="44">SUM(I12:I13)</f>
        <v>0</v>
      </c>
      <c r="J14" s="57">
        <f t="shared" ref="J14" si="45">SUM(J12:J13)</f>
        <v>22</v>
      </c>
      <c r="K14" s="57">
        <f t="shared" ref="K14" si="46">SUM(K12:K13)</f>
        <v>15</v>
      </c>
      <c r="L14" s="57">
        <f t="shared" ref="L14" si="47">SUM(L12:L13)</f>
        <v>53</v>
      </c>
      <c r="M14" s="57">
        <f t="shared" ref="M14" si="48">SUM(M12:M13)</f>
        <v>23</v>
      </c>
      <c r="N14" s="57">
        <f t="shared" ref="N14" si="49">SUM(N12:N13)</f>
        <v>14</v>
      </c>
      <c r="O14" s="57">
        <f t="shared" ref="O14" si="50">SUM(O12:O13)</f>
        <v>8</v>
      </c>
      <c r="P14" s="57">
        <f t="shared" ref="P14" si="51">SUM(P12:P13)</f>
        <v>8</v>
      </c>
      <c r="Q14" s="57">
        <f t="shared" ref="Q14" si="52">SUM(Q12:Q13)</f>
        <v>53</v>
      </c>
      <c r="R14" s="57">
        <f t="shared" ref="R14" si="53">SUM(R12:R13)</f>
        <v>0</v>
      </c>
      <c r="S14" s="57">
        <f t="shared" ref="S14" si="54">SUM(S12:S13)</f>
        <v>0</v>
      </c>
      <c r="T14" s="57">
        <f t="shared" ref="T14" si="55">SUM(T12:T13)</f>
        <v>0</v>
      </c>
      <c r="U14" s="57">
        <f t="shared" ref="U14:V14" si="56">SUM(U12:U13)</f>
        <v>0</v>
      </c>
      <c r="V14" s="57">
        <f t="shared" si="56"/>
        <v>0</v>
      </c>
      <c r="W14" s="57"/>
      <c r="X14" s="57"/>
      <c r="Y14" s="57"/>
      <c r="Z14" s="57"/>
      <c r="AA14" s="57"/>
      <c r="AB14" s="57">
        <f t="shared" si="13"/>
        <v>69</v>
      </c>
      <c r="AC14" s="57">
        <f t="shared" si="14"/>
        <v>14</v>
      </c>
      <c r="AD14" s="57">
        <f t="shared" si="15"/>
        <v>45</v>
      </c>
      <c r="AE14" s="57">
        <f t="shared" si="16"/>
        <v>31</v>
      </c>
      <c r="AF14" s="57">
        <f t="shared" si="17"/>
        <v>159</v>
      </c>
    </row>
    <row r="15" spans="1:32" ht="21" customHeight="1">
      <c r="A15" s="130" t="s">
        <v>31</v>
      </c>
      <c r="B15" s="113" t="s">
        <v>32</v>
      </c>
      <c r="C15" s="57">
        <f>COUNTIFS('6'!$E:$E,C$5,'6'!$D:$D,$B15,'6'!$AD:$AD,$A15)</f>
        <v>6</v>
      </c>
      <c r="D15" s="57">
        <f>COUNTIFS('6'!$E:$E,D$5,'6'!$D:$D,$B15,'6'!$AD:$AD,$A15)</f>
        <v>0</v>
      </c>
      <c r="E15" s="57">
        <f>COUNTIFS('6'!$E:$E,E$5,'6'!$D:$D,$B15,'6'!$AD:$AD,$A15)</f>
        <v>0</v>
      </c>
      <c r="F15" s="57">
        <f>COUNTIFS('6'!$E:$E,F$5,'6'!$D:$D,$B15,'6'!$AD:$AD,$A15)</f>
        <v>0</v>
      </c>
      <c r="G15" s="57">
        <f t="shared" si="6"/>
        <v>6</v>
      </c>
      <c r="H15" s="57">
        <f>COUNTIFS('7'!$E:$E,H$5,'7'!$D:$D,$B15,'7'!$AD:$AD,$A15)</f>
        <v>6</v>
      </c>
      <c r="I15" s="57">
        <f>COUNTIFS('7'!$E:$E,I$5,'7'!$D:$D,$B15,'7'!$AD:$AD,$A15)</f>
        <v>0</v>
      </c>
      <c r="J15" s="57">
        <f>COUNTIFS('7'!$E:$E,J$5,'7'!$D:$D,$B15,'7'!$AD:$AD,$A15)</f>
        <v>0</v>
      </c>
      <c r="K15" s="57">
        <f>COUNTIFS('7'!$E:$E,K$5,'7'!$D:$D,$B15,'7'!$AD:$AD,$A15)</f>
        <v>0</v>
      </c>
      <c r="L15" s="57">
        <f t="shared" si="8"/>
        <v>6</v>
      </c>
      <c r="M15" s="57">
        <f>COUNTIFS('8'!$E:$E,M$5,'8'!$D:$D,$B15,'8'!$AD:$AD,$A15)</f>
        <v>3</v>
      </c>
      <c r="N15" s="57">
        <f>COUNTIFS('8'!$E:$E,N$5,'8'!$D:$D,$B15,'8'!$AD:$AD,$A15)</f>
        <v>0</v>
      </c>
      <c r="O15" s="57">
        <f>COUNTIFS('8'!$E:$E,O$5,'8'!$D:$D,$B15,'8'!$AD:$AD,$A15)</f>
        <v>0</v>
      </c>
      <c r="P15" s="57">
        <f>COUNTIFS('8'!$E:$E,P$5,'8'!$D:$D,$B15,'8'!$AD:$AD,$A15)</f>
        <v>3</v>
      </c>
      <c r="Q15" s="57">
        <f t="shared" si="10"/>
        <v>6</v>
      </c>
      <c r="R15" s="57">
        <f>COUNTIFS('9P'!$F:$F,R$5,'9P'!$C:$C,$B15,'9P'!$AM:$AM,$A15)</f>
        <v>0</v>
      </c>
      <c r="S15" s="57">
        <f>COUNTIFS('9P'!$F:$F,S$5,'9P'!$C:$C,$B15,'9P'!$AM:$AM,$A15)</f>
        <v>0</v>
      </c>
      <c r="T15" s="57">
        <f>COUNTIFS('9P'!$F:$F,T$5,'9P'!$C:$C,$B15,'9P'!$AM:$AM,$A15)</f>
        <v>1</v>
      </c>
      <c r="U15" s="57">
        <f>COUNTIFS('9P'!$F:$F,U$5,'9P'!$C:$C,$B15,'9P'!$AM:$AM,$A15)</f>
        <v>0</v>
      </c>
      <c r="V15" s="57">
        <f t="shared" si="33"/>
        <v>1</v>
      </c>
      <c r="W15" s="57"/>
      <c r="X15" s="57"/>
      <c r="Y15" s="57"/>
      <c r="Z15" s="57"/>
      <c r="AA15" s="57"/>
      <c r="AB15" s="57">
        <f t="shared" si="13"/>
        <v>15</v>
      </c>
      <c r="AC15" s="57">
        <f t="shared" si="14"/>
        <v>0</v>
      </c>
      <c r="AD15" s="57">
        <f t="shared" si="15"/>
        <v>1</v>
      </c>
      <c r="AE15" s="57">
        <f t="shared" si="16"/>
        <v>3</v>
      </c>
      <c r="AF15" s="57">
        <f t="shared" si="17"/>
        <v>19</v>
      </c>
    </row>
    <row r="16" spans="1:32" ht="21" customHeight="1">
      <c r="A16" s="130"/>
      <c r="B16" s="113" t="s">
        <v>21</v>
      </c>
      <c r="C16" s="57">
        <f>COUNTIFS('6'!$E:$E,C$5,'6'!$D:$D,$B16,'6'!$AD:$AD,$A15)</f>
        <v>8</v>
      </c>
      <c r="D16" s="57">
        <f>COUNTIFS('6'!$E:$E,D$5,'6'!$D:$D,$B16,'6'!$AD:$AD,$A15)</f>
        <v>0</v>
      </c>
      <c r="E16" s="57">
        <f>COUNTIFS('6'!$E:$E,E$5,'6'!$D:$D,$B16,'6'!$AD:$AD,$A15)</f>
        <v>0</v>
      </c>
      <c r="F16" s="57">
        <f>COUNTIFS('6'!$E:$E,F$5,'6'!$D:$D,$B16,'6'!$AD:$AD,$A15)</f>
        <v>0</v>
      </c>
      <c r="G16" s="57">
        <f t="shared" si="6"/>
        <v>8</v>
      </c>
      <c r="H16" s="57">
        <f>COUNTIFS('7'!$E:$E,H$5,'7'!$D:$D,$B16,'7'!$AD:$AD,$A15)</f>
        <v>8</v>
      </c>
      <c r="I16" s="57">
        <f>COUNTIFS('7'!$E:$E,I$5,'7'!$D:$D,$B16,'7'!$AD:$AD,$A15)</f>
        <v>0</v>
      </c>
      <c r="J16" s="57">
        <f>COUNTIFS('7'!$E:$E,J$5,'7'!$D:$D,$B16,'7'!$AD:$AD,$A15)</f>
        <v>0</v>
      </c>
      <c r="K16" s="57">
        <f>COUNTIFS('7'!$E:$E,K$5,'7'!$D:$D,$B16,'7'!$AD:$AD,$A15)</f>
        <v>0</v>
      </c>
      <c r="L16" s="57">
        <f t="shared" si="8"/>
        <v>8</v>
      </c>
      <c r="M16" s="57">
        <f>COUNTIFS('8'!$E:$E,M$5,'8'!$D:$D,$B16,'8'!$AD:$AD,$A15)</f>
        <v>4</v>
      </c>
      <c r="N16" s="57">
        <f>COUNTIFS('8'!$E:$E,N$5,'8'!$D:$D,$B16,'8'!$AD:$AD,$A15)</f>
        <v>0</v>
      </c>
      <c r="O16" s="57">
        <f>COUNTIFS('8'!$E:$E,O$5,'8'!$D:$D,$B16,'8'!$AD:$AD,$A15)</f>
        <v>0</v>
      </c>
      <c r="P16" s="57">
        <f>COUNTIFS('8'!$E:$E,P$5,'8'!$D:$D,$B16,'8'!$AD:$AD,$A15)</f>
        <v>4</v>
      </c>
      <c r="Q16" s="57">
        <f t="shared" si="10"/>
        <v>8</v>
      </c>
      <c r="R16" s="57">
        <f>COUNTIFS('9P'!$F:$F,R$5,'9P'!$C:$C,$B16,'9P'!$AM:$AM,$A15)</f>
        <v>1</v>
      </c>
      <c r="S16" s="57">
        <f>COUNTIFS('9P'!$F:$F,S$5,'9P'!$C:$C,$B16,'9P'!$AM:$AM,$A15)</f>
        <v>0</v>
      </c>
      <c r="T16" s="57">
        <f>COUNTIFS('9P'!$F:$F,T$5,'9P'!$C:$C,$B16,'9P'!$AM:$AM,$A15)</f>
        <v>1</v>
      </c>
      <c r="U16" s="57">
        <f>COUNTIFS('9P'!$F:$F,U$5,'9P'!$C:$C,$B16,'9P'!$AM:$AM,$A15)</f>
        <v>2</v>
      </c>
      <c r="V16" s="57">
        <f t="shared" si="33"/>
        <v>4</v>
      </c>
      <c r="W16" s="57"/>
      <c r="X16" s="57"/>
      <c r="Y16" s="57"/>
      <c r="Z16" s="57"/>
      <c r="AA16" s="57"/>
      <c r="AB16" s="57">
        <f t="shared" si="13"/>
        <v>21</v>
      </c>
      <c r="AC16" s="57">
        <f t="shared" si="14"/>
        <v>0</v>
      </c>
      <c r="AD16" s="57">
        <f t="shared" si="15"/>
        <v>1</v>
      </c>
      <c r="AE16" s="57">
        <f t="shared" si="16"/>
        <v>6</v>
      </c>
      <c r="AF16" s="57">
        <f t="shared" si="17"/>
        <v>28</v>
      </c>
    </row>
    <row r="17" spans="1:32" ht="21" customHeight="1">
      <c r="A17" s="130"/>
      <c r="B17" s="113" t="s">
        <v>22</v>
      </c>
      <c r="C17" s="57">
        <f>SUM(C15:C16)</f>
        <v>14</v>
      </c>
      <c r="D17" s="57">
        <f t="shared" ref="D17" si="57">SUM(D15:D16)</f>
        <v>0</v>
      </c>
      <c r="E17" s="57">
        <f t="shared" ref="E17" si="58">SUM(E15:E16)</f>
        <v>0</v>
      </c>
      <c r="F17" s="57">
        <f t="shared" ref="F17" si="59">SUM(F15:F16)</f>
        <v>0</v>
      </c>
      <c r="G17" s="57">
        <f t="shared" ref="G17" si="60">SUM(G15:G16)</f>
        <v>14</v>
      </c>
      <c r="H17" s="57">
        <f t="shared" ref="H17" si="61">SUM(H15:H16)</f>
        <v>14</v>
      </c>
      <c r="I17" s="57">
        <f t="shared" ref="I17" si="62">SUM(I15:I16)</f>
        <v>0</v>
      </c>
      <c r="J17" s="57">
        <f t="shared" ref="J17" si="63">SUM(J15:J16)</f>
        <v>0</v>
      </c>
      <c r="K17" s="57">
        <f t="shared" ref="K17" si="64">SUM(K15:K16)</f>
        <v>0</v>
      </c>
      <c r="L17" s="57">
        <f t="shared" ref="L17" si="65">SUM(L15:L16)</f>
        <v>14</v>
      </c>
      <c r="M17" s="57">
        <f t="shared" ref="M17" si="66">SUM(M15:M16)</f>
        <v>7</v>
      </c>
      <c r="N17" s="57">
        <f t="shared" ref="N17" si="67">SUM(N15:N16)</f>
        <v>0</v>
      </c>
      <c r="O17" s="57">
        <f t="shared" ref="O17" si="68">SUM(O15:O16)</f>
        <v>0</v>
      </c>
      <c r="P17" s="57">
        <f t="shared" ref="P17" si="69">SUM(P15:P16)</f>
        <v>7</v>
      </c>
      <c r="Q17" s="57">
        <f t="shared" ref="Q17" si="70">SUM(Q15:Q16)</f>
        <v>14</v>
      </c>
      <c r="R17" s="57">
        <f t="shared" ref="R17" si="71">SUM(R15:R16)</f>
        <v>1</v>
      </c>
      <c r="S17" s="57">
        <f t="shared" ref="S17" si="72">SUM(S15:S16)</f>
        <v>0</v>
      </c>
      <c r="T17" s="57">
        <f t="shared" ref="T17" si="73">SUM(T15:T16)</f>
        <v>2</v>
      </c>
      <c r="U17" s="57">
        <f t="shared" ref="U17:V17" si="74">SUM(U15:U16)</f>
        <v>2</v>
      </c>
      <c r="V17" s="57">
        <f t="shared" si="74"/>
        <v>5</v>
      </c>
      <c r="W17" s="57"/>
      <c r="X17" s="57"/>
      <c r="Y17" s="57"/>
      <c r="Z17" s="57"/>
      <c r="AA17" s="57"/>
      <c r="AB17" s="57">
        <f t="shared" si="13"/>
        <v>36</v>
      </c>
      <c r="AC17" s="57">
        <f t="shared" si="14"/>
        <v>0</v>
      </c>
      <c r="AD17" s="57">
        <f t="shared" si="15"/>
        <v>2</v>
      </c>
      <c r="AE17" s="57">
        <f t="shared" si="16"/>
        <v>9</v>
      </c>
      <c r="AF17" s="57">
        <f t="shared" si="17"/>
        <v>47</v>
      </c>
    </row>
    <row r="18" spans="1:32" ht="21" customHeight="1">
      <c r="A18" s="130" t="s">
        <v>32</v>
      </c>
      <c r="B18" s="113" t="s">
        <v>32</v>
      </c>
      <c r="C18" s="57">
        <f>COUNTIFS('6'!$E:$E,C$5,'6'!$D:$D,$B18,'6'!$AD:$AD,$A18)</f>
        <v>0</v>
      </c>
      <c r="D18" s="57">
        <f>COUNTIFS('6'!$E:$E,D$5,'6'!$D:$D,$B18,'6'!$AD:$AD,$A18)</f>
        <v>0</v>
      </c>
      <c r="E18" s="57">
        <f>COUNTIFS('6'!$E:$E,E$5,'6'!$D:$D,$B18,'6'!$AD:$AD,$A18)</f>
        <v>0</v>
      </c>
      <c r="F18" s="57">
        <f>COUNTIFS('6'!$E:$E,F$5,'6'!$D:$D,$B18,'6'!$AD:$AD,$A18)</f>
        <v>0</v>
      </c>
      <c r="G18" s="57">
        <f t="shared" si="6"/>
        <v>0</v>
      </c>
      <c r="H18" s="57">
        <f>COUNTIFS('7'!$E:$E,H$5,'7'!$D:$D,$B18,'7'!$AD:$AD,$A18)</f>
        <v>0</v>
      </c>
      <c r="I18" s="57">
        <f>COUNTIFS('7'!$E:$E,I$5,'7'!$D:$D,$B18,'7'!$AD:$AD,$A18)</f>
        <v>0</v>
      </c>
      <c r="J18" s="57">
        <f>COUNTIFS('7'!$E:$E,J$5,'7'!$D:$D,$B18,'7'!$AD:$AD,$A18)</f>
        <v>0</v>
      </c>
      <c r="K18" s="57">
        <f>COUNTIFS('7'!$E:$E,K$5,'7'!$D:$D,$B18,'7'!$AD:$AD,$A18)</f>
        <v>0</v>
      </c>
      <c r="L18" s="57">
        <f t="shared" si="8"/>
        <v>0</v>
      </c>
      <c r="M18" s="57">
        <f>COUNTIFS('8'!$E:$E,M$5,'8'!$D:$D,$B18,'8'!$AD:$AD,$A18)</f>
        <v>0</v>
      </c>
      <c r="N18" s="57">
        <f>COUNTIFS('8'!$E:$E,N$5,'8'!$D:$D,$B18,'8'!$AD:$AD,$A18)</f>
        <v>0</v>
      </c>
      <c r="O18" s="57">
        <f>COUNTIFS('8'!$E:$E,O$5,'8'!$D:$D,$B18,'8'!$AD:$AD,$A18)</f>
        <v>0</v>
      </c>
      <c r="P18" s="57">
        <f>COUNTIFS('8'!$E:$E,P$5,'8'!$D:$D,$B18,'8'!$AD:$AD,$A18)</f>
        <v>0</v>
      </c>
      <c r="Q18" s="57">
        <f t="shared" si="10"/>
        <v>0</v>
      </c>
      <c r="R18" s="57">
        <f>COUNTIFS('9P'!$F:$F,R$5,'9P'!$C:$C,$B18,'9P'!$AM:$AM,$A18)</f>
        <v>5</v>
      </c>
      <c r="S18" s="57">
        <f>COUNTIFS('9P'!$F:$F,S$5,'9P'!$C:$C,$B18,'9P'!$AM:$AM,$A18)</f>
        <v>0</v>
      </c>
      <c r="T18" s="57">
        <f>COUNTIFS('9P'!$F:$F,T$5,'9P'!$C:$C,$B18,'9P'!$AM:$AM,$A18)</f>
        <v>4</v>
      </c>
      <c r="U18" s="57">
        <f>COUNTIFS('9P'!$F:$F,U$5,'9P'!$C:$C,$B18,'9P'!$AM:$AM,$A18)</f>
        <v>1</v>
      </c>
      <c r="V18" s="57">
        <f t="shared" si="33"/>
        <v>10</v>
      </c>
      <c r="W18" s="57"/>
      <c r="X18" s="57"/>
      <c r="Y18" s="57"/>
      <c r="Z18" s="57"/>
      <c r="AA18" s="57"/>
      <c r="AB18" s="57">
        <f t="shared" si="13"/>
        <v>5</v>
      </c>
      <c r="AC18" s="57">
        <f t="shared" si="14"/>
        <v>0</v>
      </c>
      <c r="AD18" s="57">
        <f t="shared" si="15"/>
        <v>4</v>
      </c>
      <c r="AE18" s="57">
        <f t="shared" si="16"/>
        <v>1</v>
      </c>
      <c r="AF18" s="57">
        <f t="shared" si="17"/>
        <v>10</v>
      </c>
    </row>
    <row r="19" spans="1:32" ht="21" customHeight="1">
      <c r="A19" s="130"/>
      <c r="B19" s="113" t="s">
        <v>21</v>
      </c>
      <c r="C19" s="57">
        <f>COUNTIFS('6'!$E:$E,C$5,'6'!$D:$D,$B19,'6'!$AD:$AD,$A18)</f>
        <v>0</v>
      </c>
      <c r="D19" s="57">
        <f>COUNTIFS('6'!$E:$E,D$5,'6'!$D:$D,$B19,'6'!$AD:$AD,$A18)</f>
        <v>0</v>
      </c>
      <c r="E19" s="57">
        <f>COUNTIFS('6'!$E:$E,E$5,'6'!$D:$D,$B19,'6'!$AD:$AD,$A18)</f>
        <v>0</v>
      </c>
      <c r="F19" s="57">
        <f>COUNTIFS('6'!$E:$E,F$5,'6'!$D:$D,$B19,'6'!$AD:$AD,$A18)</f>
        <v>0</v>
      </c>
      <c r="G19" s="57">
        <f t="shared" si="6"/>
        <v>0</v>
      </c>
      <c r="H19" s="57">
        <f>COUNTIFS('7'!$E:$E,H$5,'7'!$D:$D,$B19,'7'!$AD:$AD,$A18)</f>
        <v>0</v>
      </c>
      <c r="I19" s="57">
        <f>COUNTIFS('7'!$E:$E,I$5,'7'!$D:$D,$B19,'7'!$AD:$AD,$A18)</f>
        <v>0</v>
      </c>
      <c r="J19" s="57">
        <f>COUNTIFS('7'!$E:$E,J$5,'7'!$D:$D,$B19,'7'!$AD:$AD,$A18)</f>
        <v>0</v>
      </c>
      <c r="K19" s="57">
        <f>COUNTIFS('7'!$E:$E,K$5,'7'!$D:$D,$B19,'7'!$AD:$AD,$A18)</f>
        <v>0</v>
      </c>
      <c r="L19" s="57">
        <f t="shared" si="8"/>
        <v>0</v>
      </c>
      <c r="M19" s="57">
        <f>COUNTIFS('8'!$E:$E,M$5,'8'!$D:$D,$B19,'8'!$AD:$AD,$A18)</f>
        <v>0</v>
      </c>
      <c r="N19" s="57">
        <f>COUNTIFS('8'!$E:$E,N$5,'8'!$D:$D,$B19,'8'!$AD:$AD,$A18)</f>
        <v>0</v>
      </c>
      <c r="O19" s="57">
        <f>COUNTIFS('8'!$E:$E,O$5,'8'!$D:$D,$B19,'8'!$AD:$AD,$A18)</f>
        <v>0</v>
      </c>
      <c r="P19" s="57">
        <f>COUNTIFS('8'!$E:$E,P$5,'8'!$D:$D,$B19,'8'!$AD:$AD,$A18)</f>
        <v>0</v>
      </c>
      <c r="Q19" s="57">
        <f t="shared" si="10"/>
        <v>0</v>
      </c>
      <c r="R19" s="57">
        <f>COUNTIFS('9P'!$F:$F,R$5,'9P'!$C:$C,$B19,'9P'!$AM:$AM,$A18)</f>
        <v>0</v>
      </c>
      <c r="S19" s="57">
        <f>COUNTIFS('9P'!$F:$F,S$5,'9P'!$C:$C,$B19,'9P'!$AM:$AM,$A18)</f>
        <v>0</v>
      </c>
      <c r="T19" s="57">
        <f>COUNTIFS('9P'!$F:$F,T$5,'9P'!$C:$C,$B19,'9P'!$AM:$AM,$A18)</f>
        <v>1</v>
      </c>
      <c r="U19" s="57">
        <f>COUNTIFS('9P'!$F:$F,U$5,'9P'!$C:$C,$B19,'9P'!$AM:$AM,$A18)</f>
        <v>1</v>
      </c>
      <c r="V19" s="57">
        <f t="shared" si="33"/>
        <v>2</v>
      </c>
      <c r="W19" s="57"/>
      <c r="X19" s="57"/>
      <c r="Y19" s="57"/>
      <c r="Z19" s="57"/>
      <c r="AA19" s="57"/>
      <c r="AB19" s="57">
        <f t="shared" si="13"/>
        <v>0</v>
      </c>
      <c r="AC19" s="57">
        <f t="shared" si="14"/>
        <v>0</v>
      </c>
      <c r="AD19" s="57">
        <f t="shared" si="15"/>
        <v>1</v>
      </c>
      <c r="AE19" s="57">
        <f t="shared" si="16"/>
        <v>1</v>
      </c>
      <c r="AF19" s="57">
        <f t="shared" si="17"/>
        <v>2</v>
      </c>
    </row>
    <row r="20" spans="1:32" ht="21" customHeight="1">
      <c r="A20" s="130"/>
      <c r="B20" s="113" t="s">
        <v>22</v>
      </c>
      <c r="C20" s="57">
        <f>SUM(C18:C19)</f>
        <v>0</v>
      </c>
      <c r="D20" s="57">
        <f t="shared" ref="D20" si="75">SUM(D18:D19)</f>
        <v>0</v>
      </c>
      <c r="E20" s="57">
        <f t="shared" ref="E20" si="76">SUM(E18:E19)</f>
        <v>0</v>
      </c>
      <c r="F20" s="57">
        <f t="shared" ref="F20" si="77">SUM(F18:F19)</f>
        <v>0</v>
      </c>
      <c r="G20" s="57">
        <f t="shared" ref="G20" si="78">SUM(G18:G19)</f>
        <v>0</v>
      </c>
      <c r="H20" s="57">
        <f t="shared" ref="H20" si="79">SUM(H18:H19)</f>
        <v>0</v>
      </c>
      <c r="I20" s="57">
        <f t="shared" ref="I20" si="80">SUM(I18:I19)</f>
        <v>0</v>
      </c>
      <c r="J20" s="57">
        <f t="shared" ref="J20" si="81">SUM(J18:J19)</f>
        <v>0</v>
      </c>
      <c r="K20" s="57">
        <f t="shared" ref="K20" si="82">SUM(K18:K19)</f>
        <v>0</v>
      </c>
      <c r="L20" s="57">
        <f t="shared" ref="L20" si="83">SUM(L18:L19)</f>
        <v>0</v>
      </c>
      <c r="M20" s="57">
        <f t="shared" ref="M20" si="84">SUM(M18:M19)</f>
        <v>0</v>
      </c>
      <c r="N20" s="57">
        <f t="shared" ref="N20" si="85">SUM(N18:N19)</f>
        <v>0</v>
      </c>
      <c r="O20" s="57">
        <f t="shared" ref="O20" si="86">SUM(O18:O19)</f>
        <v>0</v>
      </c>
      <c r="P20" s="57">
        <f t="shared" ref="P20" si="87">SUM(P18:P19)</f>
        <v>0</v>
      </c>
      <c r="Q20" s="57">
        <f t="shared" ref="Q20" si="88">SUM(Q18:Q19)</f>
        <v>0</v>
      </c>
      <c r="R20" s="57">
        <f t="shared" ref="R20" si="89">SUM(R18:R19)</f>
        <v>5</v>
      </c>
      <c r="S20" s="57">
        <f t="shared" ref="S20" si="90">SUM(S18:S19)</f>
        <v>0</v>
      </c>
      <c r="T20" s="57">
        <f t="shared" ref="T20" si="91">SUM(T18:T19)</f>
        <v>5</v>
      </c>
      <c r="U20" s="57">
        <f t="shared" ref="U20:V20" si="92">SUM(U18:U19)</f>
        <v>2</v>
      </c>
      <c r="V20" s="57">
        <f t="shared" si="92"/>
        <v>12</v>
      </c>
      <c r="W20" s="57"/>
      <c r="X20" s="57"/>
      <c r="Y20" s="57"/>
      <c r="Z20" s="57"/>
      <c r="AA20" s="57"/>
      <c r="AB20" s="57">
        <f t="shared" si="13"/>
        <v>5</v>
      </c>
      <c r="AC20" s="57">
        <f t="shared" si="14"/>
        <v>0</v>
      </c>
      <c r="AD20" s="57">
        <f t="shared" si="15"/>
        <v>5</v>
      </c>
      <c r="AE20" s="57">
        <f t="shared" si="16"/>
        <v>2</v>
      </c>
      <c r="AF20" s="57">
        <f t="shared" si="17"/>
        <v>12</v>
      </c>
    </row>
    <row r="21" spans="1:32" ht="21" customHeight="1">
      <c r="A21" s="130" t="s">
        <v>33</v>
      </c>
      <c r="B21" s="113" t="s">
        <v>32</v>
      </c>
      <c r="C21" s="57">
        <f>COUNTIFS('6'!$E:$E,C$5,'6'!$D:$D,$B21,'6'!$AD:$AD,$A21)</f>
        <v>0</v>
      </c>
      <c r="D21" s="57">
        <f>COUNTIFS('6'!$E:$E,D$5,'6'!$D:$D,$B21,'6'!$AD:$AD,$A21)</f>
        <v>0</v>
      </c>
      <c r="E21" s="57">
        <f>COUNTIFS('6'!$E:$E,E$5,'6'!$D:$D,$B21,'6'!$AD:$AD,$A21)</f>
        <v>0</v>
      </c>
      <c r="F21" s="57">
        <f>COUNTIFS('6'!$E:$E,F$5,'6'!$D:$D,$B21,'6'!$AD:$AD,$A21)</f>
        <v>0</v>
      </c>
      <c r="G21" s="57">
        <f t="shared" si="6"/>
        <v>0</v>
      </c>
      <c r="H21" s="57">
        <f>COUNTIFS('7'!$E:$E,H$5,'7'!$D:$D,$B21,'7'!$AD:$AD,$A21)</f>
        <v>0</v>
      </c>
      <c r="I21" s="57">
        <f>COUNTIFS('7'!$E:$E,I$5,'7'!$D:$D,$B21,'7'!$AD:$AD,$A21)</f>
        <v>0</v>
      </c>
      <c r="J21" s="57">
        <f>COUNTIFS('7'!$E:$E,J$5,'7'!$D:$D,$B21,'7'!$AD:$AD,$A21)</f>
        <v>0</v>
      </c>
      <c r="K21" s="57">
        <f>COUNTIFS('7'!$E:$E,K$5,'7'!$D:$D,$B21,'7'!$AD:$AD,$A21)</f>
        <v>0</v>
      </c>
      <c r="L21" s="57">
        <f t="shared" si="8"/>
        <v>0</v>
      </c>
      <c r="M21" s="57">
        <f>COUNTIFS('8'!$E:$E,M$5,'8'!$D:$D,$B21,'8'!$AD:$AD,$A21)</f>
        <v>0</v>
      </c>
      <c r="N21" s="57">
        <f>COUNTIFS('8'!$E:$E,N$5,'8'!$D:$D,$B21,'8'!$AD:$AD,$A21)</f>
        <v>0</v>
      </c>
      <c r="O21" s="57">
        <f>COUNTIFS('8'!$E:$E,O$5,'8'!$D:$D,$B21,'8'!$AD:$AD,$A21)</f>
        <v>0</v>
      </c>
      <c r="P21" s="57">
        <f>COUNTIFS('8'!$E:$E,P$5,'8'!$D:$D,$B21,'8'!$AD:$AD,$A21)</f>
        <v>0</v>
      </c>
      <c r="Q21" s="57">
        <f t="shared" si="10"/>
        <v>0</v>
      </c>
      <c r="R21" s="57">
        <f>COUNTIFS('9P'!$F:$F,R$5,'9P'!$C:$C,$B21,'9P'!$AM:$AM,$A21)</f>
        <v>10</v>
      </c>
      <c r="S21" s="57">
        <f>COUNTIFS('9P'!$F:$F,S$5,'9P'!$C:$C,$B21,'9P'!$AM:$AM,$A21)</f>
        <v>0</v>
      </c>
      <c r="T21" s="57">
        <f>COUNTIFS('9P'!$F:$F,T$5,'9P'!$C:$C,$B21,'9P'!$AM:$AM,$A21)</f>
        <v>4</v>
      </c>
      <c r="U21" s="57">
        <f>COUNTIFS('9P'!$F:$F,U$5,'9P'!$C:$C,$B21,'9P'!$AM:$AM,$A21)</f>
        <v>3</v>
      </c>
      <c r="V21" s="57">
        <f t="shared" si="33"/>
        <v>17</v>
      </c>
      <c r="W21" s="57"/>
      <c r="X21" s="57"/>
      <c r="Y21" s="57"/>
      <c r="Z21" s="57"/>
      <c r="AA21" s="57"/>
      <c r="AB21" s="57">
        <f t="shared" si="13"/>
        <v>10</v>
      </c>
      <c r="AC21" s="57">
        <f t="shared" si="14"/>
        <v>0</v>
      </c>
      <c r="AD21" s="57">
        <f t="shared" si="15"/>
        <v>4</v>
      </c>
      <c r="AE21" s="57">
        <f t="shared" si="16"/>
        <v>3</v>
      </c>
      <c r="AF21" s="57">
        <f t="shared" si="17"/>
        <v>17</v>
      </c>
    </row>
    <row r="22" spans="1:32" ht="21" customHeight="1">
      <c r="A22" s="130"/>
      <c r="B22" s="113" t="s">
        <v>21</v>
      </c>
      <c r="C22" s="57">
        <f>COUNTIFS('6'!$E:$E,C$5,'6'!$D:$D,$B22,'6'!$AD:$AD,$A21)</f>
        <v>0</v>
      </c>
      <c r="D22" s="57">
        <f>COUNTIFS('6'!$E:$E,D$5,'6'!$D:$D,$B22,'6'!$AD:$AD,$A21)</f>
        <v>0</v>
      </c>
      <c r="E22" s="57">
        <f>COUNTIFS('6'!$E:$E,E$5,'6'!$D:$D,$B22,'6'!$AD:$AD,$A21)</f>
        <v>0</v>
      </c>
      <c r="F22" s="57">
        <f>COUNTIFS('6'!$E:$E,F$5,'6'!$D:$D,$B22,'6'!$AD:$AD,$A21)</f>
        <v>0</v>
      </c>
      <c r="G22" s="57">
        <f t="shared" si="6"/>
        <v>0</v>
      </c>
      <c r="H22" s="57">
        <f>COUNTIFS('7'!$E:$E,H$5,'7'!$D:$D,$B22,'7'!$AD:$AD,$A21)</f>
        <v>0</v>
      </c>
      <c r="I22" s="57">
        <f>COUNTIFS('7'!$E:$E,I$5,'7'!$D:$D,$B22,'7'!$AD:$AD,$A21)</f>
        <v>0</v>
      </c>
      <c r="J22" s="57">
        <f>COUNTIFS('7'!$E:$E,J$5,'7'!$D:$D,$B22,'7'!$AD:$AD,$A21)</f>
        <v>0</v>
      </c>
      <c r="K22" s="57">
        <f>COUNTIFS('7'!$E:$E,K$5,'7'!$D:$D,$B22,'7'!$AD:$AD,$A21)</f>
        <v>0</v>
      </c>
      <c r="L22" s="57">
        <f t="shared" si="8"/>
        <v>0</v>
      </c>
      <c r="M22" s="57">
        <f>COUNTIFS('8'!$E:$E,M$5,'8'!$D:$D,$B22,'8'!$AD:$AD,$A21)</f>
        <v>0</v>
      </c>
      <c r="N22" s="57">
        <f>COUNTIFS('8'!$E:$E,N$5,'8'!$D:$D,$B22,'8'!$AD:$AD,$A21)</f>
        <v>0</v>
      </c>
      <c r="O22" s="57">
        <f>COUNTIFS('8'!$E:$E,O$5,'8'!$D:$D,$B22,'8'!$AD:$AD,$A21)</f>
        <v>0</v>
      </c>
      <c r="P22" s="57">
        <f>COUNTIFS('8'!$E:$E,P$5,'8'!$D:$D,$B22,'8'!$AD:$AD,$A21)</f>
        <v>0</v>
      </c>
      <c r="Q22" s="57">
        <f t="shared" si="10"/>
        <v>0</v>
      </c>
      <c r="R22" s="57">
        <f>COUNTIFS('9P'!$F:$F,R$5,'9P'!$C:$C,$B22,'9P'!$AM:$AM,$A21)</f>
        <v>10</v>
      </c>
      <c r="S22" s="57">
        <f>COUNTIFS('9P'!$F:$F,S$5,'9P'!$C:$C,$B22,'9P'!$AM:$AM,$A21)</f>
        <v>1</v>
      </c>
      <c r="T22" s="57">
        <f>COUNTIFS('9P'!$F:$F,T$5,'9P'!$C:$C,$B22,'9P'!$AM:$AM,$A21)</f>
        <v>5</v>
      </c>
      <c r="U22" s="57">
        <f>COUNTIFS('9P'!$F:$F,U$5,'9P'!$C:$C,$B22,'9P'!$AM:$AM,$A21)</f>
        <v>2</v>
      </c>
      <c r="V22" s="57">
        <f t="shared" si="33"/>
        <v>18</v>
      </c>
      <c r="W22" s="57"/>
      <c r="X22" s="57"/>
      <c r="Y22" s="57"/>
      <c r="Z22" s="57"/>
      <c r="AA22" s="57"/>
      <c r="AB22" s="57">
        <f t="shared" si="13"/>
        <v>10</v>
      </c>
      <c r="AC22" s="57">
        <f t="shared" si="14"/>
        <v>1</v>
      </c>
      <c r="AD22" s="57">
        <f t="shared" si="15"/>
        <v>5</v>
      </c>
      <c r="AE22" s="57">
        <f t="shared" si="16"/>
        <v>2</v>
      </c>
      <c r="AF22" s="57">
        <f t="shared" si="17"/>
        <v>18</v>
      </c>
    </row>
    <row r="23" spans="1:32" ht="21" customHeight="1">
      <c r="A23" s="130"/>
      <c r="B23" s="113" t="s">
        <v>22</v>
      </c>
      <c r="C23" s="57">
        <f>SUM(C21:C22)</f>
        <v>0</v>
      </c>
      <c r="D23" s="57">
        <f t="shared" ref="D23" si="93">SUM(D21:D22)</f>
        <v>0</v>
      </c>
      <c r="E23" s="57">
        <f t="shared" ref="E23" si="94">SUM(E21:E22)</f>
        <v>0</v>
      </c>
      <c r="F23" s="57">
        <f t="shared" ref="F23" si="95">SUM(F21:F22)</f>
        <v>0</v>
      </c>
      <c r="G23" s="57">
        <f t="shared" ref="G23" si="96">SUM(G21:G22)</f>
        <v>0</v>
      </c>
      <c r="H23" s="57">
        <f t="shared" ref="H23" si="97">SUM(H21:H22)</f>
        <v>0</v>
      </c>
      <c r="I23" s="57">
        <f t="shared" ref="I23" si="98">SUM(I21:I22)</f>
        <v>0</v>
      </c>
      <c r="J23" s="57">
        <f t="shared" ref="J23" si="99">SUM(J21:J22)</f>
        <v>0</v>
      </c>
      <c r="K23" s="57">
        <f t="shared" ref="K23" si="100">SUM(K21:K22)</f>
        <v>0</v>
      </c>
      <c r="L23" s="57">
        <f t="shared" ref="L23" si="101">SUM(L21:L22)</f>
        <v>0</v>
      </c>
      <c r="M23" s="57">
        <f t="shared" ref="M23" si="102">SUM(M21:M22)</f>
        <v>0</v>
      </c>
      <c r="N23" s="57">
        <f t="shared" ref="N23" si="103">SUM(N21:N22)</f>
        <v>0</v>
      </c>
      <c r="O23" s="57">
        <f t="shared" ref="O23" si="104">SUM(O21:O22)</f>
        <v>0</v>
      </c>
      <c r="P23" s="57">
        <f t="shared" ref="P23" si="105">SUM(P21:P22)</f>
        <v>0</v>
      </c>
      <c r="Q23" s="57">
        <f t="shared" ref="Q23" si="106">SUM(Q21:Q22)</f>
        <v>0</v>
      </c>
      <c r="R23" s="57">
        <f t="shared" ref="R23" si="107">SUM(R21:R22)</f>
        <v>20</v>
      </c>
      <c r="S23" s="57">
        <f t="shared" ref="S23" si="108">SUM(S21:S22)</f>
        <v>1</v>
      </c>
      <c r="T23" s="57">
        <f t="shared" ref="T23" si="109">SUM(T21:T22)</f>
        <v>9</v>
      </c>
      <c r="U23" s="57">
        <f t="shared" ref="U23:V23" si="110">SUM(U21:U22)</f>
        <v>5</v>
      </c>
      <c r="V23" s="57">
        <f t="shared" si="110"/>
        <v>35</v>
      </c>
      <c r="W23" s="57"/>
      <c r="X23" s="57"/>
      <c r="Y23" s="57"/>
      <c r="Z23" s="57"/>
      <c r="AA23" s="57"/>
      <c r="AB23" s="57">
        <f t="shared" ref="AB23" si="111">C23+H23+M23+R23+W23</f>
        <v>20</v>
      </c>
      <c r="AC23" s="57">
        <f t="shared" ref="AC23" si="112">D23+I23+N23+S23+X23</f>
        <v>1</v>
      </c>
      <c r="AD23" s="57">
        <f t="shared" ref="AD23" si="113">E23+J23+O23+T23+Y23</f>
        <v>9</v>
      </c>
      <c r="AE23" s="57">
        <f t="shared" ref="AE23" si="114">F23+K23+P23+U23+Z23</f>
        <v>5</v>
      </c>
      <c r="AF23" s="57">
        <f t="shared" si="17"/>
        <v>35</v>
      </c>
    </row>
    <row r="24" spans="1:32" ht="21" customHeight="1">
      <c r="A24" s="130" t="s">
        <v>255</v>
      </c>
      <c r="B24" s="130"/>
      <c r="C24" s="127"/>
      <c r="D24" s="128"/>
      <c r="E24" s="128"/>
      <c r="F24" s="128"/>
      <c r="G24" s="129"/>
      <c r="H24" s="127"/>
      <c r="I24" s="128"/>
      <c r="J24" s="128"/>
      <c r="K24" s="128"/>
      <c r="L24" s="129"/>
      <c r="M24" s="127"/>
      <c r="N24" s="128"/>
      <c r="O24" s="128"/>
      <c r="P24" s="128"/>
      <c r="Q24" s="129"/>
      <c r="R24" s="127"/>
      <c r="S24" s="128"/>
      <c r="T24" s="128"/>
      <c r="U24" s="128"/>
      <c r="V24" s="129"/>
      <c r="W24" s="127"/>
      <c r="X24" s="128"/>
      <c r="Y24" s="128"/>
      <c r="Z24" s="128"/>
      <c r="AA24" s="129"/>
      <c r="AB24" s="127"/>
      <c r="AC24" s="128"/>
      <c r="AD24" s="128"/>
      <c r="AE24" s="128"/>
      <c r="AF24" s="129"/>
    </row>
    <row r="25" spans="1:32" ht="21" customHeight="1">
      <c r="A25" s="130" t="s">
        <v>256</v>
      </c>
      <c r="B25" s="130"/>
      <c r="C25" s="127"/>
      <c r="D25" s="128"/>
      <c r="E25" s="128"/>
      <c r="F25" s="128"/>
      <c r="G25" s="129"/>
      <c r="H25" s="127"/>
      <c r="I25" s="128"/>
      <c r="J25" s="128"/>
      <c r="K25" s="128"/>
      <c r="L25" s="129"/>
      <c r="M25" s="127"/>
      <c r="N25" s="128"/>
      <c r="O25" s="128"/>
      <c r="P25" s="128"/>
      <c r="Q25" s="129"/>
      <c r="R25" s="127"/>
      <c r="S25" s="128"/>
      <c r="T25" s="128"/>
      <c r="U25" s="128"/>
      <c r="V25" s="129"/>
      <c r="W25" s="127"/>
      <c r="X25" s="128"/>
      <c r="Y25" s="128"/>
      <c r="Z25" s="128"/>
      <c r="AA25" s="129"/>
      <c r="AB25" s="127"/>
      <c r="AC25" s="128"/>
      <c r="AD25" s="128"/>
      <c r="AE25" s="128"/>
      <c r="AF25" s="129"/>
    </row>
    <row r="26" spans="1:32" ht="21" customHeight="1">
      <c r="C26" s="58"/>
    </row>
    <row r="27" spans="1:32" ht="21" customHeight="1">
      <c r="C27" s="58"/>
    </row>
    <row r="28" spans="1:32" ht="21" customHeight="1">
      <c r="A28" s="54" t="s">
        <v>257</v>
      </c>
      <c r="AF28" s="56" t="s">
        <v>258</v>
      </c>
    </row>
  </sheetData>
  <sheetProtection password="D852" sheet="1" objects="1" scenarios="1" formatCells="0" formatColumns="0" formatRows="0"/>
  <mergeCells count="28">
    <mergeCell ref="AB4:AF4"/>
    <mergeCell ref="A1:AF1"/>
    <mergeCell ref="C4:G4"/>
    <mergeCell ref="H4:L4"/>
    <mergeCell ref="M4:Q4"/>
    <mergeCell ref="R4:V4"/>
    <mergeCell ref="W4:AA4"/>
    <mergeCell ref="J2:L2"/>
    <mergeCell ref="A21:A23"/>
    <mergeCell ref="A6:A8"/>
    <mergeCell ref="A9:A11"/>
    <mergeCell ref="A12:A14"/>
    <mergeCell ref="A15:A17"/>
    <mergeCell ref="A18:A20"/>
    <mergeCell ref="W24:AA24"/>
    <mergeCell ref="AB24:AF24"/>
    <mergeCell ref="A25:B25"/>
    <mergeCell ref="C25:G25"/>
    <mergeCell ref="H25:L25"/>
    <mergeCell ref="M25:Q25"/>
    <mergeCell ref="R25:V25"/>
    <mergeCell ref="W25:AA25"/>
    <mergeCell ref="AB25:AF25"/>
    <mergeCell ref="A24:B24"/>
    <mergeCell ref="C24:G24"/>
    <mergeCell ref="H24:L24"/>
    <mergeCell ref="M24:Q24"/>
    <mergeCell ref="R24:V24"/>
  </mergeCells>
  <printOptions horizontalCentered="1"/>
  <pageMargins left="0.33" right="0.32" top="0.28000000000000003" bottom="0.3" header="0.21" footer="0.24"/>
  <pageSetup paperSize="5" pageOrder="overThenDown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79"/>
  <sheetViews>
    <sheetView workbookViewId="0">
      <pane xSplit="5" ySplit="4" topLeftCell="F5" activePane="bottomRight" state="frozen"/>
      <selection activeCell="C2" sqref="C2:E2"/>
      <selection pane="topRight" activeCell="C2" sqref="C2:E2"/>
      <selection pane="bottomLeft" activeCell="C2" sqref="C2:E2"/>
      <selection pane="bottomRight" activeCell="K4" sqref="K4"/>
    </sheetView>
  </sheetViews>
  <sheetFormatPr defaultRowHeight="18.75" customHeight="1"/>
  <cols>
    <col min="1" max="1" width="4.42578125" style="7" customWidth="1"/>
    <col min="2" max="2" width="6.42578125" style="7" customWidth="1"/>
    <col min="3" max="3" width="34.7109375" style="7" customWidth="1"/>
    <col min="4" max="7" width="3.5703125" style="7" customWidth="1"/>
    <col min="8" max="9" width="10" style="7" customWidth="1"/>
    <col min="10" max="10" width="16" style="7" bestFit="1" customWidth="1"/>
    <col min="11" max="24" width="4.28515625" style="7" customWidth="1"/>
    <col min="25" max="28" width="7.140625" style="7" customWidth="1"/>
    <col min="29" max="29" width="5" style="7" customWidth="1"/>
    <col min="30" max="30" width="5.7109375" style="111" customWidth="1"/>
    <col min="31" max="31" width="11" style="10" bestFit="1" customWidth="1"/>
    <col min="32" max="16384" width="9.140625" style="7"/>
  </cols>
  <sheetData>
    <row r="1" spans="1:31" s="8" customFormat="1" ht="15" customHeight="1">
      <c r="A1" s="135" t="s">
        <v>0</v>
      </c>
      <c r="B1" s="135" t="s">
        <v>1</v>
      </c>
      <c r="C1" s="135" t="s">
        <v>24</v>
      </c>
      <c r="D1" s="139" t="s">
        <v>66</v>
      </c>
      <c r="E1" s="136" t="s">
        <v>2</v>
      </c>
      <c r="F1" s="136" t="s">
        <v>163</v>
      </c>
      <c r="G1" s="136" t="s">
        <v>236</v>
      </c>
      <c r="H1" s="135" t="s">
        <v>4</v>
      </c>
      <c r="I1" s="135" t="s">
        <v>3</v>
      </c>
      <c r="J1" s="135" t="s">
        <v>235</v>
      </c>
      <c r="K1" s="135" t="s">
        <v>14</v>
      </c>
      <c r="L1" s="135"/>
      <c r="M1" s="135"/>
      <c r="N1" s="135"/>
      <c r="O1" s="135"/>
      <c r="P1" s="135"/>
      <c r="Q1" s="135"/>
      <c r="R1" s="135" t="s">
        <v>15</v>
      </c>
      <c r="S1" s="135"/>
      <c r="T1" s="135"/>
      <c r="U1" s="135"/>
      <c r="V1" s="135"/>
      <c r="W1" s="135"/>
      <c r="X1" s="135"/>
      <c r="Y1" s="139" t="s">
        <v>16</v>
      </c>
      <c r="Z1" s="139" t="s">
        <v>17</v>
      </c>
      <c r="AA1" s="139" t="s">
        <v>18</v>
      </c>
      <c r="AB1" s="139" t="s">
        <v>19</v>
      </c>
      <c r="AC1" s="139" t="s">
        <v>23</v>
      </c>
      <c r="AD1" s="140" t="s">
        <v>185</v>
      </c>
    </row>
    <row r="2" spans="1:31" s="8" customFormat="1" ht="22.5" customHeight="1">
      <c r="A2" s="135"/>
      <c r="B2" s="135"/>
      <c r="C2" s="135"/>
      <c r="D2" s="139"/>
      <c r="E2" s="137"/>
      <c r="F2" s="137"/>
      <c r="G2" s="137"/>
      <c r="H2" s="135"/>
      <c r="I2" s="135"/>
      <c r="J2" s="135"/>
      <c r="K2" s="139" t="s">
        <v>6</v>
      </c>
      <c r="L2" s="139" t="s">
        <v>7</v>
      </c>
      <c r="M2" s="139" t="s">
        <v>8</v>
      </c>
      <c r="N2" s="136" t="s">
        <v>9</v>
      </c>
      <c r="O2" s="135" t="s">
        <v>13</v>
      </c>
      <c r="P2" s="135"/>
      <c r="Q2" s="139" t="s">
        <v>12</v>
      </c>
      <c r="R2" s="139" t="s">
        <v>6</v>
      </c>
      <c r="S2" s="139" t="s">
        <v>7</v>
      </c>
      <c r="T2" s="139" t="s">
        <v>8</v>
      </c>
      <c r="U2" s="139" t="s">
        <v>9</v>
      </c>
      <c r="V2" s="135" t="s">
        <v>13</v>
      </c>
      <c r="W2" s="135"/>
      <c r="X2" s="139" t="s">
        <v>12</v>
      </c>
      <c r="Y2" s="139"/>
      <c r="Z2" s="139"/>
      <c r="AA2" s="139"/>
      <c r="AB2" s="139"/>
      <c r="AC2" s="139"/>
      <c r="AD2" s="141"/>
    </row>
    <row r="3" spans="1:31" s="8" customFormat="1" ht="22.5" customHeight="1">
      <c r="A3" s="135"/>
      <c r="B3" s="135"/>
      <c r="C3" s="135"/>
      <c r="D3" s="139"/>
      <c r="E3" s="137"/>
      <c r="F3" s="137"/>
      <c r="G3" s="137"/>
      <c r="H3" s="135"/>
      <c r="I3" s="135"/>
      <c r="J3" s="135"/>
      <c r="K3" s="139"/>
      <c r="L3" s="139"/>
      <c r="M3" s="139"/>
      <c r="N3" s="138"/>
      <c r="O3" s="41" t="s">
        <v>10</v>
      </c>
      <c r="P3" s="41" t="s">
        <v>11</v>
      </c>
      <c r="Q3" s="139"/>
      <c r="R3" s="139"/>
      <c r="S3" s="139"/>
      <c r="T3" s="139"/>
      <c r="U3" s="139"/>
      <c r="V3" s="41" t="s">
        <v>10</v>
      </c>
      <c r="W3" s="41" t="s">
        <v>11</v>
      </c>
      <c r="X3" s="139"/>
      <c r="Y3" s="139"/>
      <c r="Z3" s="139"/>
      <c r="AA3" s="139"/>
      <c r="AB3" s="139"/>
      <c r="AC3" s="139"/>
      <c r="AD3" s="142"/>
    </row>
    <row r="4" spans="1:31" s="8" customFormat="1" ht="15" customHeight="1">
      <c r="A4" s="135"/>
      <c r="B4" s="135"/>
      <c r="C4" s="135"/>
      <c r="D4" s="139"/>
      <c r="E4" s="138"/>
      <c r="F4" s="138"/>
      <c r="G4" s="138"/>
      <c r="H4" s="135"/>
      <c r="I4" s="135"/>
      <c r="J4" s="135"/>
      <c r="K4" s="42">
        <v>50</v>
      </c>
      <c r="L4" s="42">
        <v>50</v>
      </c>
      <c r="M4" s="42">
        <v>50</v>
      </c>
      <c r="N4" s="42">
        <v>50</v>
      </c>
      <c r="O4" s="42">
        <v>50</v>
      </c>
      <c r="P4" s="42">
        <v>0</v>
      </c>
      <c r="Q4" s="42">
        <v>50</v>
      </c>
      <c r="R4" s="42">
        <v>50</v>
      </c>
      <c r="S4" s="42">
        <v>50</v>
      </c>
      <c r="T4" s="42">
        <v>50</v>
      </c>
      <c r="U4" s="42">
        <v>50</v>
      </c>
      <c r="V4" s="42">
        <v>50</v>
      </c>
      <c r="W4" s="42">
        <v>0</v>
      </c>
      <c r="X4" s="42">
        <v>50</v>
      </c>
      <c r="Y4" s="42">
        <v>100</v>
      </c>
      <c r="Z4" s="42">
        <v>100</v>
      </c>
      <c r="AA4" s="42">
        <v>100</v>
      </c>
      <c r="AB4" s="42">
        <v>100</v>
      </c>
      <c r="AC4" s="139"/>
      <c r="AD4" s="109">
        <f>SUM(K4:X4)</f>
        <v>600</v>
      </c>
    </row>
    <row r="5" spans="1:31" s="5" customFormat="1" ht="16.5" customHeight="1">
      <c r="A5" s="74">
        <v>1</v>
      </c>
      <c r="B5" s="74">
        <v>1216</v>
      </c>
      <c r="C5" s="75" t="s">
        <v>250</v>
      </c>
      <c r="D5" s="74" t="s">
        <v>32</v>
      </c>
      <c r="E5" s="3" t="s">
        <v>34</v>
      </c>
      <c r="F5" s="3">
        <v>6</v>
      </c>
      <c r="G5" s="3"/>
      <c r="H5" s="38">
        <v>37707</v>
      </c>
      <c r="I5" s="38">
        <v>41822</v>
      </c>
      <c r="J5" s="40">
        <v>567398283395</v>
      </c>
      <c r="K5" s="74">
        <v>50</v>
      </c>
      <c r="L5" s="74">
        <v>21</v>
      </c>
      <c r="M5" s="74">
        <v>40</v>
      </c>
      <c r="N5" s="74">
        <v>39</v>
      </c>
      <c r="O5" s="74">
        <v>50</v>
      </c>
      <c r="P5" s="74"/>
      <c r="Q5" s="74">
        <v>40</v>
      </c>
      <c r="R5" s="74">
        <v>39</v>
      </c>
      <c r="S5" s="74">
        <v>50</v>
      </c>
      <c r="T5" s="74">
        <v>21</v>
      </c>
      <c r="U5" s="74">
        <v>40</v>
      </c>
      <c r="V5" s="74">
        <v>39</v>
      </c>
      <c r="W5" s="74"/>
      <c r="X5" s="74">
        <v>39</v>
      </c>
      <c r="Y5" s="74">
        <v>100</v>
      </c>
      <c r="Z5" s="74">
        <v>42</v>
      </c>
      <c r="AA5" s="74">
        <v>80</v>
      </c>
      <c r="AB5" s="74">
        <v>78</v>
      </c>
      <c r="AC5" s="74">
        <v>164</v>
      </c>
      <c r="AD5" s="110" t="str">
        <f t="shared" ref="AD5:AD36" si="0">IF(B5="","",VLOOKUP(SUM(K5:X5)/$AD$4%,Gr,2))</f>
        <v>A</v>
      </c>
      <c r="AE5" s="101"/>
    </row>
    <row r="6" spans="1:31" s="5" customFormat="1" ht="16.5" customHeight="1">
      <c r="A6" s="43">
        <v>2</v>
      </c>
      <c r="B6" s="43">
        <v>1196</v>
      </c>
      <c r="C6" s="44" t="s">
        <v>187</v>
      </c>
      <c r="D6" s="43" t="s">
        <v>32</v>
      </c>
      <c r="E6" s="3" t="s">
        <v>36</v>
      </c>
      <c r="F6" s="3">
        <v>6</v>
      </c>
      <c r="G6" s="3"/>
      <c r="H6" s="38">
        <v>37774</v>
      </c>
      <c r="I6" s="38">
        <v>41813</v>
      </c>
      <c r="J6" s="40">
        <v>604086726320</v>
      </c>
      <c r="K6" s="74">
        <v>44</v>
      </c>
      <c r="L6" s="74">
        <v>43</v>
      </c>
      <c r="M6" s="74">
        <v>48</v>
      </c>
      <c r="N6" s="74">
        <v>48</v>
      </c>
      <c r="O6" s="74">
        <v>44</v>
      </c>
      <c r="P6" s="74"/>
      <c r="Q6" s="74">
        <v>48</v>
      </c>
      <c r="R6" s="74">
        <v>48</v>
      </c>
      <c r="S6" s="74">
        <v>44</v>
      </c>
      <c r="T6" s="74">
        <v>43</v>
      </c>
      <c r="U6" s="74">
        <v>48</v>
      </c>
      <c r="V6" s="74">
        <v>48</v>
      </c>
      <c r="W6" s="74"/>
      <c r="X6" s="74">
        <v>48</v>
      </c>
      <c r="Y6" s="74">
        <v>88</v>
      </c>
      <c r="Z6" s="74">
        <v>86</v>
      </c>
      <c r="AA6" s="74">
        <v>96</v>
      </c>
      <c r="AB6" s="74">
        <v>96</v>
      </c>
      <c r="AC6" s="43">
        <v>188</v>
      </c>
      <c r="AD6" s="110" t="str">
        <f t="shared" si="0"/>
        <v>A+</v>
      </c>
      <c r="AE6" s="101"/>
    </row>
    <row r="7" spans="1:31" s="5" customFormat="1" ht="16.5" customHeight="1">
      <c r="A7" s="43">
        <v>3</v>
      </c>
      <c r="B7" s="43">
        <v>1218</v>
      </c>
      <c r="C7" s="6" t="s">
        <v>188</v>
      </c>
      <c r="D7" s="43" t="s">
        <v>32</v>
      </c>
      <c r="E7" s="3" t="s">
        <v>34</v>
      </c>
      <c r="F7" s="3">
        <v>6</v>
      </c>
      <c r="G7" s="3"/>
      <c r="H7" s="38">
        <v>38203</v>
      </c>
      <c r="I7" s="38">
        <v>41835</v>
      </c>
      <c r="J7" s="40">
        <v>221735174096</v>
      </c>
      <c r="K7" s="74">
        <v>46</v>
      </c>
      <c r="L7" s="74">
        <v>38</v>
      </c>
      <c r="M7" s="74">
        <v>45</v>
      </c>
      <c r="N7" s="74">
        <v>36</v>
      </c>
      <c r="O7" s="74">
        <v>46</v>
      </c>
      <c r="P7" s="74"/>
      <c r="Q7" s="74">
        <v>45</v>
      </c>
      <c r="R7" s="74">
        <v>36</v>
      </c>
      <c r="S7" s="74">
        <v>46</v>
      </c>
      <c r="T7" s="74">
        <v>38</v>
      </c>
      <c r="U7" s="74">
        <v>45</v>
      </c>
      <c r="V7" s="74">
        <v>36</v>
      </c>
      <c r="W7" s="74"/>
      <c r="X7" s="74">
        <v>36</v>
      </c>
      <c r="Y7" s="74">
        <v>92</v>
      </c>
      <c r="Z7" s="74">
        <v>76</v>
      </c>
      <c r="AA7" s="74">
        <v>90</v>
      </c>
      <c r="AB7" s="74">
        <v>72</v>
      </c>
      <c r="AC7" s="43">
        <v>203</v>
      </c>
      <c r="AD7" s="110" t="str">
        <f t="shared" si="0"/>
        <v>A</v>
      </c>
      <c r="AE7" s="101"/>
    </row>
    <row r="8" spans="1:31" s="5" customFormat="1" ht="16.5" customHeight="1">
      <c r="A8" s="43">
        <v>4</v>
      </c>
      <c r="B8" s="43">
        <v>1198</v>
      </c>
      <c r="C8" s="44" t="s">
        <v>189</v>
      </c>
      <c r="D8" s="43" t="s">
        <v>32</v>
      </c>
      <c r="E8" s="3" t="s">
        <v>37</v>
      </c>
      <c r="F8" s="3">
        <v>6</v>
      </c>
      <c r="G8" s="3"/>
      <c r="H8" s="38">
        <v>38062</v>
      </c>
      <c r="I8" s="38">
        <v>41813</v>
      </c>
      <c r="J8" s="40">
        <v>846420683879</v>
      </c>
      <c r="K8" s="74">
        <v>32</v>
      </c>
      <c r="L8" s="74">
        <v>34</v>
      </c>
      <c r="M8" s="74">
        <v>38</v>
      </c>
      <c r="N8" s="74">
        <v>38</v>
      </c>
      <c r="O8" s="74">
        <v>32</v>
      </c>
      <c r="P8" s="74"/>
      <c r="Q8" s="74">
        <v>38</v>
      </c>
      <c r="R8" s="74">
        <v>38</v>
      </c>
      <c r="S8" s="74">
        <v>32</v>
      </c>
      <c r="T8" s="74">
        <v>34</v>
      </c>
      <c r="U8" s="74">
        <v>38</v>
      </c>
      <c r="V8" s="74">
        <v>38</v>
      </c>
      <c r="W8" s="74"/>
      <c r="X8" s="74">
        <v>38</v>
      </c>
      <c r="Y8" s="74">
        <v>64</v>
      </c>
      <c r="Z8" s="74">
        <v>68</v>
      </c>
      <c r="AA8" s="74">
        <v>76</v>
      </c>
      <c r="AB8" s="74">
        <v>76</v>
      </c>
      <c r="AC8" s="43">
        <v>172</v>
      </c>
      <c r="AD8" s="110" t="str">
        <f t="shared" si="0"/>
        <v>A</v>
      </c>
      <c r="AE8" s="101"/>
    </row>
    <row r="9" spans="1:31" s="5" customFormat="1" ht="16.5" customHeight="1">
      <c r="A9" s="43">
        <v>5</v>
      </c>
      <c r="B9" s="43">
        <v>1209</v>
      </c>
      <c r="C9" s="44" t="s">
        <v>190</v>
      </c>
      <c r="D9" s="43" t="s">
        <v>32</v>
      </c>
      <c r="E9" s="3" t="s">
        <v>36</v>
      </c>
      <c r="F9" s="3">
        <v>6</v>
      </c>
      <c r="G9" s="3"/>
      <c r="H9" s="38">
        <v>37958</v>
      </c>
      <c r="I9" s="38">
        <v>41820</v>
      </c>
      <c r="J9" s="40">
        <v>732612088492</v>
      </c>
      <c r="K9" s="74">
        <v>22</v>
      </c>
      <c r="L9" s="74">
        <v>44</v>
      </c>
      <c r="M9" s="74">
        <v>43</v>
      </c>
      <c r="N9" s="74">
        <v>46</v>
      </c>
      <c r="O9" s="74">
        <v>22</v>
      </c>
      <c r="P9" s="74"/>
      <c r="Q9" s="74">
        <v>43</v>
      </c>
      <c r="R9" s="74">
        <v>46</v>
      </c>
      <c r="S9" s="74">
        <v>22</v>
      </c>
      <c r="T9" s="74">
        <v>44</v>
      </c>
      <c r="U9" s="74">
        <v>43</v>
      </c>
      <c r="V9" s="74">
        <v>46</v>
      </c>
      <c r="W9" s="74"/>
      <c r="X9" s="74">
        <v>46</v>
      </c>
      <c r="Y9" s="74">
        <v>44</v>
      </c>
      <c r="Z9" s="74">
        <v>88</v>
      </c>
      <c r="AA9" s="74">
        <v>86</v>
      </c>
      <c r="AB9" s="74">
        <v>92</v>
      </c>
      <c r="AC9" s="43">
        <v>164</v>
      </c>
      <c r="AD9" s="110" t="str">
        <f t="shared" si="0"/>
        <v>A</v>
      </c>
      <c r="AE9" s="101"/>
    </row>
    <row r="10" spans="1:31" s="5" customFormat="1" ht="16.5" customHeight="1">
      <c r="A10" s="43">
        <v>6</v>
      </c>
      <c r="B10" s="43">
        <v>1220</v>
      </c>
      <c r="C10" s="44" t="s">
        <v>191</v>
      </c>
      <c r="D10" s="43" t="s">
        <v>32</v>
      </c>
      <c r="E10" s="3" t="s">
        <v>34</v>
      </c>
      <c r="F10" s="3">
        <v>6</v>
      </c>
      <c r="G10" s="3"/>
      <c r="H10" s="38">
        <v>37904</v>
      </c>
      <c r="I10" s="38">
        <v>41858</v>
      </c>
      <c r="J10" s="40">
        <v>367578952352</v>
      </c>
      <c r="K10" s="74">
        <v>20</v>
      </c>
      <c r="L10" s="74">
        <v>20</v>
      </c>
      <c r="M10" s="74">
        <v>40</v>
      </c>
      <c r="N10" s="74">
        <v>26</v>
      </c>
      <c r="O10" s="74">
        <v>20</v>
      </c>
      <c r="P10" s="74"/>
      <c r="Q10" s="74">
        <v>40</v>
      </c>
      <c r="R10" s="74">
        <v>26</v>
      </c>
      <c r="S10" s="74">
        <v>20</v>
      </c>
      <c r="T10" s="74">
        <v>20</v>
      </c>
      <c r="U10" s="74">
        <v>40</v>
      </c>
      <c r="V10" s="74">
        <v>26</v>
      </c>
      <c r="W10" s="74"/>
      <c r="X10" s="74">
        <v>26</v>
      </c>
      <c r="Y10" s="74">
        <v>40</v>
      </c>
      <c r="Z10" s="74">
        <v>40</v>
      </c>
      <c r="AA10" s="74">
        <v>80</v>
      </c>
      <c r="AB10" s="74">
        <v>52</v>
      </c>
      <c r="AC10" s="43">
        <v>216</v>
      </c>
      <c r="AD10" s="110" t="str">
        <f t="shared" si="0"/>
        <v>B+</v>
      </c>
      <c r="AE10" s="101"/>
    </row>
    <row r="11" spans="1:31" s="5" customFormat="1" ht="16.5" customHeight="1">
      <c r="A11" s="43">
        <v>7</v>
      </c>
      <c r="B11" s="43">
        <v>1182</v>
      </c>
      <c r="C11" s="44" t="s">
        <v>192</v>
      </c>
      <c r="D11" s="43" t="s">
        <v>32</v>
      </c>
      <c r="E11" s="3" t="s">
        <v>36</v>
      </c>
      <c r="F11" s="3">
        <v>6</v>
      </c>
      <c r="G11" s="3"/>
      <c r="H11" s="38">
        <v>37957</v>
      </c>
      <c r="I11" s="38">
        <v>41811</v>
      </c>
      <c r="J11" s="40">
        <v>757513058750</v>
      </c>
      <c r="K11" s="74">
        <v>46</v>
      </c>
      <c r="L11" s="74">
        <v>23</v>
      </c>
      <c r="M11" s="74">
        <v>48</v>
      </c>
      <c r="N11" s="74">
        <v>28</v>
      </c>
      <c r="O11" s="74">
        <v>46</v>
      </c>
      <c r="P11" s="74"/>
      <c r="Q11" s="74">
        <v>48</v>
      </c>
      <c r="R11" s="74">
        <v>28</v>
      </c>
      <c r="S11" s="74">
        <v>46</v>
      </c>
      <c r="T11" s="74">
        <v>23</v>
      </c>
      <c r="U11" s="74">
        <v>48</v>
      </c>
      <c r="V11" s="74">
        <v>28</v>
      </c>
      <c r="W11" s="74"/>
      <c r="X11" s="74">
        <v>28</v>
      </c>
      <c r="Y11" s="74">
        <v>92</v>
      </c>
      <c r="Z11" s="74">
        <v>46</v>
      </c>
      <c r="AA11" s="74">
        <v>96</v>
      </c>
      <c r="AB11" s="74">
        <v>56</v>
      </c>
      <c r="AC11" s="43">
        <v>190</v>
      </c>
      <c r="AD11" s="110" t="str">
        <f t="shared" si="0"/>
        <v>A</v>
      </c>
      <c r="AE11" s="101"/>
    </row>
    <row r="12" spans="1:31" s="5" customFormat="1" ht="16.5" customHeight="1">
      <c r="A12" s="43">
        <v>8</v>
      </c>
      <c r="B12" s="43">
        <v>1211</v>
      </c>
      <c r="C12" s="44" t="s">
        <v>193</v>
      </c>
      <c r="D12" s="43" t="s">
        <v>32</v>
      </c>
      <c r="E12" s="3" t="s">
        <v>34</v>
      </c>
      <c r="F12" s="3">
        <v>6</v>
      </c>
      <c r="G12" s="3"/>
      <c r="H12" s="38">
        <v>37891</v>
      </c>
      <c r="I12" s="38">
        <v>41820</v>
      </c>
      <c r="J12" s="40">
        <v>609761762932</v>
      </c>
      <c r="K12" s="74">
        <v>24</v>
      </c>
      <c r="L12" s="74">
        <v>43</v>
      </c>
      <c r="M12" s="74">
        <v>46</v>
      </c>
      <c r="N12" s="74">
        <v>46</v>
      </c>
      <c r="O12" s="74">
        <v>24</v>
      </c>
      <c r="P12" s="74"/>
      <c r="Q12" s="74">
        <v>46</v>
      </c>
      <c r="R12" s="74">
        <v>46</v>
      </c>
      <c r="S12" s="74">
        <v>24</v>
      </c>
      <c r="T12" s="74">
        <v>43</v>
      </c>
      <c r="U12" s="74">
        <v>46</v>
      </c>
      <c r="V12" s="74">
        <v>46</v>
      </c>
      <c r="W12" s="74"/>
      <c r="X12" s="74">
        <v>46</v>
      </c>
      <c r="Y12" s="74">
        <v>48</v>
      </c>
      <c r="Z12" s="74">
        <v>86</v>
      </c>
      <c r="AA12" s="74">
        <v>92</v>
      </c>
      <c r="AB12" s="74">
        <v>92</v>
      </c>
      <c r="AC12" s="43">
        <v>172</v>
      </c>
      <c r="AD12" s="110" t="str">
        <f t="shared" si="0"/>
        <v>A</v>
      </c>
      <c r="AE12" s="101"/>
    </row>
    <row r="13" spans="1:31" s="5" customFormat="1" ht="16.5" customHeight="1">
      <c r="A13" s="43">
        <v>9</v>
      </c>
      <c r="B13" s="43">
        <v>1187</v>
      </c>
      <c r="C13" s="44" t="s">
        <v>194</v>
      </c>
      <c r="D13" s="43" t="s">
        <v>32</v>
      </c>
      <c r="E13" s="3" t="s">
        <v>34</v>
      </c>
      <c r="F13" s="3">
        <v>6</v>
      </c>
      <c r="G13" s="3"/>
      <c r="H13" s="38">
        <v>38183</v>
      </c>
      <c r="I13" s="38">
        <v>41813</v>
      </c>
      <c r="J13" s="40">
        <v>891322999782</v>
      </c>
      <c r="K13" s="74">
        <v>24</v>
      </c>
      <c r="L13" s="74">
        <v>41</v>
      </c>
      <c r="M13" s="74">
        <v>48</v>
      </c>
      <c r="N13" s="74">
        <v>44</v>
      </c>
      <c r="O13" s="74">
        <v>24</v>
      </c>
      <c r="P13" s="74"/>
      <c r="Q13" s="74">
        <v>48</v>
      </c>
      <c r="R13" s="74">
        <v>44</v>
      </c>
      <c r="S13" s="74">
        <v>24</v>
      </c>
      <c r="T13" s="74">
        <v>41</v>
      </c>
      <c r="U13" s="74">
        <v>48</v>
      </c>
      <c r="V13" s="74">
        <v>44</v>
      </c>
      <c r="W13" s="74"/>
      <c r="X13" s="74">
        <v>44</v>
      </c>
      <c r="Y13" s="74">
        <v>48</v>
      </c>
      <c r="Z13" s="74">
        <v>82</v>
      </c>
      <c r="AA13" s="74">
        <v>96</v>
      </c>
      <c r="AB13" s="74">
        <v>88</v>
      </c>
      <c r="AC13" s="43">
        <v>194</v>
      </c>
      <c r="AD13" s="110" t="str">
        <f t="shared" si="0"/>
        <v>A</v>
      </c>
      <c r="AE13" s="101"/>
    </row>
    <row r="14" spans="1:31" s="5" customFormat="1" ht="16.5" customHeight="1">
      <c r="A14" s="43">
        <v>10</v>
      </c>
      <c r="B14" s="43">
        <v>1210</v>
      </c>
      <c r="C14" s="44" t="s">
        <v>195</v>
      </c>
      <c r="D14" s="43" t="s">
        <v>32</v>
      </c>
      <c r="E14" s="3" t="s">
        <v>34</v>
      </c>
      <c r="F14" s="3">
        <v>6</v>
      </c>
      <c r="G14" s="3"/>
      <c r="H14" s="38">
        <v>38209</v>
      </c>
      <c r="I14" s="38">
        <v>41820</v>
      </c>
      <c r="J14" s="40">
        <v>674491853439</v>
      </c>
      <c r="K14" s="74">
        <v>27</v>
      </c>
      <c r="L14" s="74">
        <v>33</v>
      </c>
      <c r="M14" s="74">
        <v>40</v>
      </c>
      <c r="N14" s="74">
        <v>28</v>
      </c>
      <c r="O14" s="74">
        <v>27</v>
      </c>
      <c r="P14" s="74"/>
      <c r="Q14" s="74">
        <v>40</v>
      </c>
      <c r="R14" s="74">
        <v>28</v>
      </c>
      <c r="S14" s="74">
        <v>27</v>
      </c>
      <c r="T14" s="74">
        <v>33</v>
      </c>
      <c r="U14" s="74">
        <v>40</v>
      </c>
      <c r="V14" s="74">
        <v>28</v>
      </c>
      <c r="W14" s="74"/>
      <c r="X14" s="74">
        <v>28</v>
      </c>
      <c r="Y14" s="74">
        <v>54</v>
      </c>
      <c r="Z14" s="74">
        <v>66</v>
      </c>
      <c r="AA14" s="74">
        <v>80</v>
      </c>
      <c r="AB14" s="74">
        <v>56</v>
      </c>
      <c r="AC14" s="43">
        <v>193</v>
      </c>
      <c r="AD14" s="110" t="str">
        <f t="shared" si="0"/>
        <v>B+</v>
      </c>
      <c r="AE14" s="101"/>
    </row>
    <row r="15" spans="1:31" s="5" customFormat="1" ht="16.5" customHeight="1">
      <c r="A15" s="43">
        <v>11</v>
      </c>
      <c r="B15" s="74">
        <v>1216</v>
      </c>
      <c r="C15" s="75" t="s">
        <v>250</v>
      </c>
      <c r="D15" s="74" t="s">
        <v>32</v>
      </c>
      <c r="E15" s="3" t="s">
        <v>34</v>
      </c>
      <c r="F15" s="3">
        <v>6</v>
      </c>
      <c r="G15" s="3"/>
      <c r="H15" s="38">
        <v>37707</v>
      </c>
      <c r="I15" s="38">
        <v>41822</v>
      </c>
      <c r="J15" s="40">
        <v>567398283395</v>
      </c>
      <c r="K15" s="74">
        <v>50</v>
      </c>
      <c r="L15" s="74">
        <v>21</v>
      </c>
      <c r="M15" s="74">
        <v>40</v>
      </c>
      <c r="N15" s="74">
        <v>39</v>
      </c>
      <c r="O15" s="74">
        <v>50</v>
      </c>
      <c r="P15" s="74"/>
      <c r="Q15" s="74">
        <v>40</v>
      </c>
      <c r="R15" s="74">
        <v>39</v>
      </c>
      <c r="S15" s="74">
        <v>50</v>
      </c>
      <c r="T15" s="74">
        <v>21</v>
      </c>
      <c r="U15" s="74">
        <v>40</v>
      </c>
      <c r="V15" s="74">
        <v>39</v>
      </c>
      <c r="W15" s="74"/>
      <c r="X15" s="74">
        <v>39</v>
      </c>
      <c r="Y15" s="74">
        <v>100</v>
      </c>
      <c r="Z15" s="74">
        <v>42</v>
      </c>
      <c r="AA15" s="74">
        <v>80</v>
      </c>
      <c r="AB15" s="74">
        <v>78</v>
      </c>
      <c r="AC15" s="74">
        <v>164</v>
      </c>
      <c r="AD15" s="110" t="str">
        <f t="shared" si="0"/>
        <v>A</v>
      </c>
      <c r="AE15" s="101"/>
    </row>
    <row r="16" spans="1:31" s="5" customFormat="1" ht="16.5" customHeight="1">
      <c r="A16" s="43">
        <v>12</v>
      </c>
      <c r="B16" s="74">
        <v>1196</v>
      </c>
      <c r="C16" s="75" t="s">
        <v>187</v>
      </c>
      <c r="D16" s="74" t="s">
        <v>32</v>
      </c>
      <c r="E16" s="3" t="s">
        <v>36</v>
      </c>
      <c r="F16" s="3">
        <v>6</v>
      </c>
      <c r="G16" s="3"/>
      <c r="H16" s="38">
        <v>37774</v>
      </c>
      <c r="I16" s="38">
        <v>41813</v>
      </c>
      <c r="J16" s="40">
        <v>604086726320</v>
      </c>
      <c r="K16" s="74">
        <v>44</v>
      </c>
      <c r="L16" s="74">
        <v>43</v>
      </c>
      <c r="M16" s="74">
        <v>48</v>
      </c>
      <c r="N16" s="74">
        <v>48</v>
      </c>
      <c r="O16" s="74">
        <v>44</v>
      </c>
      <c r="P16" s="74"/>
      <c r="Q16" s="74">
        <v>48</v>
      </c>
      <c r="R16" s="74">
        <v>48</v>
      </c>
      <c r="S16" s="74">
        <v>44</v>
      </c>
      <c r="T16" s="74">
        <v>43</v>
      </c>
      <c r="U16" s="74">
        <v>48</v>
      </c>
      <c r="V16" s="74">
        <v>48</v>
      </c>
      <c r="W16" s="74"/>
      <c r="X16" s="74">
        <v>48</v>
      </c>
      <c r="Y16" s="74">
        <v>88</v>
      </c>
      <c r="Z16" s="74">
        <v>86</v>
      </c>
      <c r="AA16" s="74">
        <v>96</v>
      </c>
      <c r="AB16" s="74">
        <v>96</v>
      </c>
      <c r="AC16" s="74">
        <v>188</v>
      </c>
      <c r="AD16" s="110" t="str">
        <f t="shared" si="0"/>
        <v>A+</v>
      </c>
      <c r="AE16" s="101"/>
    </row>
    <row r="17" spans="1:31" s="5" customFormat="1" ht="16.5" customHeight="1">
      <c r="A17" s="43">
        <v>13</v>
      </c>
      <c r="B17" s="74">
        <v>1218</v>
      </c>
      <c r="C17" s="6" t="s">
        <v>188</v>
      </c>
      <c r="D17" s="74" t="s">
        <v>32</v>
      </c>
      <c r="E17" s="3" t="s">
        <v>34</v>
      </c>
      <c r="F17" s="3">
        <v>6</v>
      </c>
      <c r="G17" s="3"/>
      <c r="H17" s="38">
        <v>38203</v>
      </c>
      <c r="I17" s="38">
        <v>41835</v>
      </c>
      <c r="J17" s="40">
        <v>221735174096</v>
      </c>
      <c r="K17" s="74">
        <v>46</v>
      </c>
      <c r="L17" s="74">
        <v>38</v>
      </c>
      <c r="M17" s="74">
        <v>45</v>
      </c>
      <c r="N17" s="74">
        <v>36</v>
      </c>
      <c r="O17" s="74">
        <v>46</v>
      </c>
      <c r="P17" s="74"/>
      <c r="Q17" s="74">
        <v>45</v>
      </c>
      <c r="R17" s="74">
        <v>36</v>
      </c>
      <c r="S17" s="74">
        <v>46</v>
      </c>
      <c r="T17" s="74">
        <v>38</v>
      </c>
      <c r="U17" s="74">
        <v>45</v>
      </c>
      <c r="V17" s="74">
        <v>36</v>
      </c>
      <c r="W17" s="74"/>
      <c r="X17" s="74">
        <v>36</v>
      </c>
      <c r="Y17" s="74">
        <v>92</v>
      </c>
      <c r="Z17" s="74">
        <v>76</v>
      </c>
      <c r="AA17" s="74">
        <v>90</v>
      </c>
      <c r="AB17" s="74">
        <v>72</v>
      </c>
      <c r="AC17" s="74">
        <v>203</v>
      </c>
      <c r="AD17" s="110" t="str">
        <f t="shared" si="0"/>
        <v>A</v>
      </c>
      <c r="AE17" s="101"/>
    </row>
    <row r="18" spans="1:31" s="5" customFormat="1" ht="16.5" customHeight="1">
      <c r="A18" s="43">
        <v>14</v>
      </c>
      <c r="B18" s="74">
        <v>1198</v>
      </c>
      <c r="C18" s="75" t="s">
        <v>189</v>
      </c>
      <c r="D18" s="74" t="s">
        <v>32</v>
      </c>
      <c r="E18" s="3" t="s">
        <v>37</v>
      </c>
      <c r="F18" s="3">
        <v>6</v>
      </c>
      <c r="G18" s="3"/>
      <c r="H18" s="38">
        <v>38062</v>
      </c>
      <c r="I18" s="38">
        <v>41813</v>
      </c>
      <c r="J18" s="40">
        <v>846420683879</v>
      </c>
      <c r="K18" s="74">
        <v>32</v>
      </c>
      <c r="L18" s="74">
        <v>34</v>
      </c>
      <c r="M18" s="74">
        <v>38</v>
      </c>
      <c r="N18" s="74">
        <v>38</v>
      </c>
      <c r="O18" s="74">
        <v>32</v>
      </c>
      <c r="P18" s="74"/>
      <c r="Q18" s="74">
        <v>38</v>
      </c>
      <c r="R18" s="74">
        <v>38</v>
      </c>
      <c r="S18" s="74">
        <v>32</v>
      </c>
      <c r="T18" s="74">
        <v>34</v>
      </c>
      <c r="U18" s="74">
        <v>38</v>
      </c>
      <c r="V18" s="74">
        <v>38</v>
      </c>
      <c r="W18" s="74"/>
      <c r="X18" s="74">
        <v>38</v>
      </c>
      <c r="Y18" s="74">
        <v>64</v>
      </c>
      <c r="Z18" s="74">
        <v>68</v>
      </c>
      <c r="AA18" s="74">
        <v>76</v>
      </c>
      <c r="AB18" s="74">
        <v>76</v>
      </c>
      <c r="AC18" s="74">
        <v>172</v>
      </c>
      <c r="AD18" s="110" t="str">
        <f t="shared" si="0"/>
        <v>A</v>
      </c>
      <c r="AE18" s="101"/>
    </row>
    <row r="19" spans="1:31" s="5" customFormat="1" ht="16.5" customHeight="1">
      <c r="A19" s="43">
        <v>15</v>
      </c>
      <c r="B19" s="74">
        <v>1209</v>
      </c>
      <c r="C19" s="75" t="s">
        <v>190</v>
      </c>
      <c r="D19" s="74" t="s">
        <v>32</v>
      </c>
      <c r="E19" s="3" t="s">
        <v>36</v>
      </c>
      <c r="F19" s="3">
        <v>6</v>
      </c>
      <c r="G19" s="3"/>
      <c r="H19" s="38">
        <v>37958</v>
      </c>
      <c r="I19" s="38">
        <v>41820</v>
      </c>
      <c r="J19" s="40">
        <v>732612088492</v>
      </c>
      <c r="K19" s="74">
        <v>22</v>
      </c>
      <c r="L19" s="74">
        <v>44</v>
      </c>
      <c r="M19" s="74">
        <v>43</v>
      </c>
      <c r="N19" s="74">
        <v>46</v>
      </c>
      <c r="O19" s="74">
        <v>22</v>
      </c>
      <c r="P19" s="74"/>
      <c r="Q19" s="74">
        <v>43</v>
      </c>
      <c r="R19" s="74">
        <v>46</v>
      </c>
      <c r="S19" s="74">
        <v>22</v>
      </c>
      <c r="T19" s="74">
        <v>44</v>
      </c>
      <c r="U19" s="74">
        <v>43</v>
      </c>
      <c r="V19" s="74">
        <v>46</v>
      </c>
      <c r="W19" s="74"/>
      <c r="X19" s="74">
        <v>46</v>
      </c>
      <c r="Y19" s="74">
        <v>44</v>
      </c>
      <c r="Z19" s="74">
        <v>88</v>
      </c>
      <c r="AA19" s="74">
        <v>86</v>
      </c>
      <c r="AB19" s="74">
        <v>92</v>
      </c>
      <c r="AC19" s="74">
        <v>164</v>
      </c>
      <c r="AD19" s="110" t="str">
        <f t="shared" si="0"/>
        <v>A</v>
      </c>
      <c r="AE19" s="101"/>
    </row>
    <row r="20" spans="1:31" s="5" customFormat="1" ht="16.5" customHeight="1">
      <c r="A20" s="43">
        <v>16</v>
      </c>
      <c r="B20" s="74">
        <v>1220</v>
      </c>
      <c r="C20" s="75" t="s">
        <v>191</v>
      </c>
      <c r="D20" s="74" t="s">
        <v>32</v>
      </c>
      <c r="E20" s="3" t="s">
        <v>34</v>
      </c>
      <c r="F20" s="3">
        <v>6</v>
      </c>
      <c r="G20" s="3"/>
      <c r="H20" s="38">
        <v>37904</v>
      </c>
      <c r="I20" s="38">
        <v>41858</v>
      </c>
      <c r="J20" s="40">
        <v>367578952352</v>
      </c>
      <c r="K20" s="74">
        <v>20</v>
      </c>
      <c r="L20" s="74">
        <v>20</v>
      </c>
      <c r="M20" s="74">
        <v>40</v>
      </c>
      <c r="N20" s="74">
        <v>26</v>
      </c>
      <c r="O20" s="74">
        <v>20</v>
      </c>
      <c r="P20" s="74"/>
      <c r="Q20" s="74">
        <v>40</v>
      </c>
      <c r="R20" s="74">
        <v>26</v>
      </c>
      <c r="S20" s="74">
        <v>20</v>
      </c>
      <c r="T20" s="74">
        <v>20</v>
      </c>
      <c r="U20" s="74">
        <v>40</v>
      </c>
      <c r="V20" s="74">
        <v>26</v>
      </c>
      <c r="W20" s="74"/>
      <c r="X20" s="74">
        <v>26</v>
      </c>
      <c r="Y20" s="74">
        <v>40</v>
      </c>
      <c r="Z20" s="74">
        <v>40</v>
      </c>
      <c r="AA20" s="74">
        <v>80</v>
      </c>
      <c r="AB20" s="74">
        <v>52</v>
      </c>
      <c r="AC20" s="74">
        <v>216</v>
      </c>
      <c r="AD20" s="110" t="str">
        <f t="shared" si="0"/>
        <v>B+</v>
      </c>
      <c r="AE20" s="101"/>
    </row>
    <row r="21" spans="1:31" s="5" customFormat="1" ht="16.5" customHeight="1">
      <c r="A21" s="43">
        <v>17</v>
      </c>
      <c r="B21" s="74">
        <v>1182</v>
      </c>
      <c r="C21" s="75" t="s">
        <v>192</v>
      </c>
      <c r="D21" s="74" t="s">
        <v>32</v>
      </c>
      <c r="E21" s="3" t="s">
        <v>36</v>
      </c>
      <c r="F21" s="3">
        <v>6</v>
      </c>
      <c r="G21" s="3"/>
      <c r="H21" s="38">
        <v>37957</v>
      </c>
      <c r="I21" s="38">
        <v>41811</v>
      </c>
      <c r="J21" s="40">
        <v>757513058750</v>
      </c>
      <c r="K21" s="74">
        <v>46</v>
      </c>
      <c r="L21" s="74">
        <v>23</v>
      </c>
      <c r="M21" s="74">
        <v>48</v>
      </c>
      <c r="N21" s="74">
        <v>28</v>
      </c>
      <c r="O21" s="74">
        <v>46</v>
      </c>
      <c r="P21" s="74"/>
      <c r="Q21" s="74">
        <v>48</v>
      </c>
      <c r="R21" s="74">
        <v>28</v>
      </c>
      <c r="S21" s="74">
        <v>46</v>
      </c>
      <c r="T21" s="74">
        <v>23</v>
      </c>
      <c r="U21" s="74">
        <v>48</v>
      </c>
      <c r="V21" s="74">
        <v>28</v>
      </c>
      <c r="W21" s="74"/>
      <c r="X21" s="74">
        <v>28</v>
      </c>
      <c r="Y21" s="74">
        <v>92</v>
      </c>
      <c r="Z21" s="74">
        <v>46</v>
      </c>
      <c r="AA21" s="74">
        <v>96</v>
      </c>
      <c r="AB21" s="74">
        <v>56</v>
      </c>
      <c r="AC21" s="74">
        <v>190</v>
      </c>
      <c r="AD21" s="110" t="str">
        <f t="shared" si="0"/>
        <v>A</v>
      </c>
      <c r="AE21" s="101"/>
    </row>
    <row r="22" spans="1:31" s="5" customFormat="1" ht="16.5" customHeight="1">
      <c r="A22" s="43">
        <v>18</v>
      </c>
      <c r="B22" s="74">
        <v>1211</v>
      </c>
      <c r="C22" s="75" t="s">
        <v>193</v>
      </c>
      <c r="D22" s="74" t="s">
        <v>32</v>
      </c>
      <c r="E22" s="3" t="s">
        <v>34</v>
      </c>
      <c r="F22" s="3">
        <v>6</v>
      </c>
      <c r="G22" s="3"/>
      <c r="H22" s="38">
        <v>37891</v>
      </c>
      <c r="I22" s="38">
        <v>41820</v>
      </c>
      <c r="J22" s="40">
        <v>609761762932</v>
      </c>
      <c r="K22" s="74">
        <v>24</v>
      </c>
      <c r="L22" s="74">
        <v>43</v>
      </c>
      <c r="M22" s="74">
        <v>46</v>
      </c>
      <c r="N22" s="74">
        <v>46</v>
      </c>
      <c r="O22" s="74">
        <v>24</v>
      </c>
      <c r="P22" s="74"/>
      <c r="Q22" s="74">
        <v>46</v>
      </c>
      <c r="R22" s="74">
        <v>46</v>
      </c>
      <c r="S22" s="74">
        <v>24</v>
      </c>
      <c r="T22" s="74">
        <v>43</v>
      </c>
      <c r="U22" s="74">
        <v>46</v>
      </c>
      <c r="V22" s="74">
        <v>46</v>
      </c>
      <c r="W22" s="74"/>
      <c r="X22" s="74">
        <v>46</v>
      </c>
      <c r="Y22" s="74">
        <v>48</v>
      </c>
      <c r="Z22" s="74">
        <v>86</v>
      </c>
      <c r="AA22" s="74">
        <v>92</v>
      </c>
      <c r="AB22" s="74">
        <v>92</v>
      </c>
      <c r="AC22" s="74">
        <v>172</v>
      </c>
      <c r="AD22" s="110" t="str">
        <f t="shared" si="0"/>
        <v>A</v>
      </c>
      <c r="AE22" s="101"/>
    </row>
    <row r="23" spans="1:31" s="5" customFormat="1" ht="16.5" customHeight="1">
      <c r="A23" s="43">
        <v>19</v>
      </c>
      <c r="B23" s="74">
        <v>1187</v>
      </c>
      <c r="C23" s="75" t="s">
        <v>194</v>
      </c>
      <c r="D23" s="74" t="s">
        <v>32</v>
      </c>
      <c r="E23" s="3" t="s">
        <v>34</v>
      </c>
      <c r="F23" s="3">
        <v>6</v>
      </c>
      <c r="G23" s="3"/>
      <c r="H23" s="38">
        <v>38183</v>
      </c>
      <c r="I23" s="38">
        <v>41813</v>
      </c>
      <c r="J23" s="40">
        <v>891322999782</v>
      </c>
      <c r="K23" s="74">
        <v>24</v>
      </c>
      <c r="L23" s="74">
        <v>41</v>
      </c>
      <c r="M23" s="74">
        <v>48</v>
      </c>
      <c r="N23" s="74">
        <v>44</v>
      </c>
      <c r="O23" s="74">
        <v>24</v>
      </c>
      <c r="P23" s="74"/>
      <c r="Q23" s="74">
        <v>48</v>
      </c>
      <c r="R23" s="74">
        <v>44</v>
      </c>
      <c r="S23" s="74">
        <v>24</v>
      </c>
      <c r="T23" s="74">
        <v>41</v>
      </c>
      <c r="U23" s="74">
        <v>48</v>
      </c>
      <c r="V23" s="74">
        <v>44</v>
      </c>
      <c r="W23" s="74"/>
      <c r="X23" s="74">
        <v>44</v>
      </c>
      <c r="Y23" s="74">
        <v>48</v>
      </c>
      <c r="Z23" s="74">
        <v>82</v>
      </c>
      <c r="AA23" s="74">
        <v>96</v>
      </c>
      <c r="AB23" s="74">
        <v>88</v>
      </c>
      <c r="AC23" s="74">
        <v>194</v>
      </c>
      <c r="AD23" s="110" t="str">
        <f t="shared" si="0"/>
        <v>A</v>
      </c>
      <c r="AE23" s="101"/>
    </row>
    <row r="24" spans="1:31" s="5" customFormat="1" ht="16.5" customHeight="1">
      <c r="A24" s="43">
        <v>20</v>
      </c>
      <c r="B24" s="74">
        <v>1210</v>
      </c>
      <c r="C24" s="75" t="s">
        <v>195</v>
      </c>
      <c r="D24" s="74" t="s">
        <v>32</v>
      </c>
      <c r="E24" s="3" t="s">
        <v>34</v>
      </c>
      <c r="F24" s="3">
        <v>6</v>
      </c>
      <c r="G24" s="3"/>
      <c r="H24" s="38">
        <v>38209</v>
      </c>
      <c r="I24" s="38">
        <v>41820</v>
      </c>
      <c r="J24" s="40">
        <v>674491853439</v>
      </c>
      <c r="K24" s="74">
        <v>27</v>
      </c>
      <c r="L24" s="74">
        <v>33</v>
      </c>
      <c r="M24" s="74">
        <v>40</v>
      </c>
      <c r="N24" s="74">
        <v>28</v>
      </c>
      <c r="O24" s="74">
        <v>27</v>
      </c>
      <c r="P24" s="74"/>
      <c r="Q24" s="74">
        <v>40</v>
      </c>
      <c r="R24" s="74">
        <v>28</v>
      </c>
      <c r="S24" s="74">
        <v>27</v>
      </c>
      <c r="T24" s="74">
        <v>33</v>
      </c>
      <c r="U24" s="74">
        <v>40</v>
      </c>
      <c r="V24" s="74">
        <v>28</v>
      </c>
      <c r="W24" s="74"/>
      <c r="X24" s="74">
        <v>28</v>
      </c>
      <c r="Y24" s="74">
        <v>54</v>
      </c>
      <c r="Z24" s="74">
        <v>66</v>
      </c>
      <c r="AA24" s="74">
        <v>80</v>
      </c>
      <c r="AB24" s="74">
        <v>56</v>
      </c>
      <c r="AC24" s="74">
        <v>193</v>
      </c>
      <c r="AD24" s="110" t="str">
        <f t="shared" si="0"/>
        <v>B+</v>
      </c>
      <c r="AE24" s="101"/>
    </row>
    <row r="25" spans="1:31" s="5" customFormat="1" ht="16.5" customHeight="1">
      <c r="A25" s="43">
        <v>21</v>
      </c>
      <c r="B25" s="74">
        <v>1216</v>
      </c>
      <c r="C25" s="75" t="s">
        <v>250</v>
      </c>
      <c r="D25" s="74" t="s">
        <v>32</v>
      </c>
      <c r="E25" s="3" t="s">
        <v>34</v>
      </c>
      <c r="F25" s="3">
        <v>6</v>
      </c>
      <c r="G25" s="3"/>
      <c r="H25" s="38">
        <v>37707</v>
      </c>
      <c r="I25" s="38">
        <v>41822</v>
      </c>
      <c r="J25" s="40">
        <v>567398283395</v>
      </c>
      <c r="K25" s="74">
        <v>50</v>
      </c>
      <c r="L25" s="74">
        <v>21</v>
      </c>
      <c r="M25" s="74">
        <v>40</v>
      </c>
      <c r="N25" s="74">
        <v>39</v>
      </c>
      <c r="O25" s="74">
        <v>50</v>
      </c>
      <c r="P25" s="74"/>
      <c r="Q25" s="74">
        <v>40</v>
      </c>
      <c r="R25" s="74">
        <v>39</v>
      </c>
      <c r="S25" s="74">
        <v>50</v>
      </c>
      <c r="T25" s="74">
        <v>21</v>
      </c>
      <c r="U25" s="74">
        <v>40</v>
      </c>
      <c r="V25" s="74">
        <v>39</v>
      </c>
      <c r="W25" s="74"/>
      <c r="X25" s="74">
        <v>39</v>
      </c>
      <c r="Y25" s="74">
        <v>100</v>
      </c>
      <c r="Z25" s="74">
        <v>42</v>
      </c>
      <c r="AA25" s="74">
        <v>80</v>
      </c>
      <c r="AB25" s="74">
        <v>78</v>
      </c>
      <c r="AC25" s="74">
        <v>164</v>
      </c>
      <c r="AD25" s="110" t="str">
        <f t="shared" si="0"/>
        <v>A</v>
      </c>
      <c r="AE25" s="101"/>
    </row>
    <row r="26" spans="1:31" s="5" customFormat="1" ht="16.5" customHeight="1">
      <c r="A26" s="43">
        <v>22</v>
      </c>
      <c r="B26" s="74">
        <v>1196</v>
      </c>
      <c r="C26" s="75" t="s">
        <v>187</v>
      </c>
      <c r="D26" s="74" t="s">
        <v>32</v>
      </c>
      <c r="E26" s="3" t="s">
        <v>36</v>
      </c>
      <c r="F26" s="3">
        <v>6</v>
      </c>
      <c r="G26" s="3"/>
      <c r="H26" s="38">
        <v>37774</v>
      </c>
      <c r="I26" s="38">
        <v>41813</v>
      </c>
      <c r="J26" s="40">
        <v>604086726320</v>
      </c>
      <c r="K26" s="74">
        <v>44</v>
      </c>
      <c r="L26" s="74">
        <v>43</v>
      </c>
      <c r="M26" s="74">
        <v>48</v>
      </c>
      <c r="N26" s="74">
        <v>48</v>
      </c>
      <c r="O26" s="74">
        <v>44</v>
      </c>
      <c r="P26" s="74"/>
      <c r="Q26" s="74">
        <v>48</v>
      </c>
      <c r="R26" s="74">
        <v>48</v>
      </c>
      <c r="S26" s="74">
        <v>44</v>
      </c>
      <c r="T26" s="74">
        <v>43</v>
      </c>
      <c r="U26" s="74">
        <v>48</v>
      </c>
      <c r="V26" s="74">
        <v>48</v>
      </c>
      <c r="W26" s="74"/>
      <c r="X26" s="74">
        <v>48</v>
      </c>
      <c r="Y26" s="74">
        <v>88</v>
      </c>
      <c r="Z26" s="74">
        <v>86</v>
      </c>
      <c r="AA26" s="74">
        <v>96</v>
      </c>
      <c r="AB26" s="74">
        <v>96</v>
      </c>
      <c r="AC26" s="74">
        <v>188</v>
      </c>
      <c r="AD26" s="110" t="str">
        <f t="shared" si="0"/>
        <v>A+</v>
      </c>
      <c r="AE26" s="101"/>
    </row>
    <row r="27" spans="1:31" s="5" customFormat="1" ht="16.5" customHeight="1">
      <c r="A27" s="43">
        <v>23</v>
      </c>
      <c r="B27" s="74">
        <v>1218</v>
      </c>
      <c r="C27" s="6" t="s">
        <v>188</v>
      </c>
      <c r="D27" s="74" t="s">
        <v>32</v>
      </c>
      <c r="E27" s="3" t="s">
        <v>34</v>
      </c>
      <c r="F27" s="3">
        <v>6</v>
      </c>
      <c r="G27" s="3"/>
      <c r="H27" s="38">
        <v>38203</v>
      </c>
      <c r="I27" s="38">
        <v>41835</v>
      </c>
      <c r="J27" s="40">
        <v>221735174096</v>
      </c>
      <c r="K27" s="74">
        <v>46</v>
      </c>
      <c r="L27" s="74">
        <v>38</v>
      </c>
      <c r="M27" s="74">
        <v>45</v>
      </c>
      <c r="N27" s="74">
        <v>36</v>
      </c>
      <c r="O27" s="74">
        <v>46</v>
      </c>
      <c r="P27" s="74"/>
      <c r="Q27" s="74">
        <v>45</v>
      </c>
      <c r="R27" s="74">
        <v>36</v>
      </c>
      <c r="S27" s="74">
        <v>46</v>
      </c>
      <c r="T27" s="74">
        <v>38</v>
      </c>
      <c r="U27" s="74">
        <v>45</v>
      </c>
      <c r="V27" s="74">
        <v>36</v>
      </c>
      <c r="W27" s="74"/>
      <c r="X27" s="74">
        <v>36</v>
      </c>
      <c r="Y27" s="74">
        <v>92</v>
      </c>
      <c r="Z27" s="74">
        <v>76</v>
      </c>
      <c r="AA27" s="74">
        <v>90</v>
      </c>
      <c r="AB27" s="74">
        <v>72</v>
      </c>
      <c r="AC27" s="74">
        <v>203</v>
      </c>
      <c r="AD27" s="110" t="str">
        <f t="shared" si="0"/>
        <v>A</v>
      </c>
      <c r="AE27" s="101"/>
    </row>
    <row r="28" spans="1:31" s="5" customFormat="1" ht="16.5" customHeight="1">
      <c r="A28" s="43">
        <v>24</v>
      </c>
      <c r="B28" s="74">
        <v>1198</v>
      </c>
      <c r="C28" s="75" t="s">
        <v>189</v>
      </c>
      <c r="D28" s="74" t="s">
        <v>32</v>
      </c>
      <c r="E28" s="3" t="s">
        <v>37</v>
      </c>
      <c r="F28" s="3">
        <v>6</v>
      </c>
      <c r="G28" s="3"/>
      <c r="H28" s="38">
        <v>38062</v>
      </c>
      <c r="I28" s="38">
        <v>41813</v>
      </c>
      <c r="J28" s="40">
        <v>846420683879</v>
      </c>
      <c r="K28" s="74">
        <v>32</v>
      </c>
      <c r="L28" s="74">
        <v>34</v>
      </c>
      <c r="M28" s="74">
        <v>38</v>
      </c>
      <c r="N28" s="74">
        <v>38</v>
      </c>
      <c r="O28" s="74">
        <v>32</v>
      </c>
      <c r="P28" s="74"/>
      <c r="Q28" s="74">
        <v>38</v>
      </c>
      <c r="R28" s="74">
        <v>38</v>
      </c>
      <c r="S28" s="74">
        <v>32</v>
      </c>
      <c r="T28" s="74">
        <v>34</v>
      </c>
      <c r="U28" s="74">
        <v>38</v>
      </c>
      <c r="V28" s="74">
        <v>38</v>
      </c>
      <c r="W28" s="74"/>
      <c r="X28" s="74">
        <v>38</v>
      </c>
      <c r="Y28" s="74">
        <v>64</v>
      </c>
      <c r="Z28" s="74">
        <v>68</v>
      </c>
      <c r="AA28" s="74">
        <v>76</v>
      </c>
      <c r="AB28" s="74">
        <v>76</v>
      </c>
      <c r="AC28" s="74">
        <v>172</v>
      </c>
      <c r="AD28" s="110" t="str">
        <f t="shared" si="0"/>
        <v>A</v>
      </c>
      <c r="AE28" s="101"/>
    </row>
    <row r="29" spans="1:31" s="5" customFormat="1" ht="17.25" customHeight="1">
      <c r="A29" s="43">
        <v>25</v>
      </c>
      <c r="B29" s="74">
        <v>1209</v>
      </c>
      <c r="C29" s="75" t="s">
        <v>190</v>
      </c>
      <c r="D29" s="74" t="s">
        <v>32</v>
      </c>
      <c r="E29" s="3" t="s">
        <v>36</v>
      </c>
      <c r="F29" s="3">
        <v>6</v>
      </c>
      <c r="G29" s="3"/>
      <c r="H29" s="38">
        <v>37958</v>
      </c>
      <c r="I29" s="38">
        <v>41820</v>
      </c>
      <c r="J29" s="40">
        <v>732612088492</v>
      </c>
      <c r="K29" s="74">
        <v>22</v>
      </c>
      <c r="L29" s="74">
        <v>44</v>
      </c>
      <c r="M29" s="74">
        <v>43</v>
      </c>
      <c r="N29" s="74">
        <v>46</v>
      </c>
      <c r="O29" s="74">
        <v>22</v>
      </c>
      <c r="P29" s="74"/>
      <c r="Q29" s="74">
        <v>43</v>
      </c>
      <c r="R29" s="74">
        <v>46</v>
      </c>
      <c r="S29" s="74">
        <v>22</v>
      </c>
      <c r="T29" s="74">
        <v>44</v>
      </c>
      <c r="U29" s="74">
        <v>43</v>
      </c>
      <c r="V29" s="74">
        <v>46</v>
      </c>
      <c r="W29" s="74"/>
      <c r="X29" s="74">
        <v>46</v>
      </c>
      <c r="Y29" s="74">
        <v>44</v>
      </c>
      <c r="Z29" s="74">
        <v>88</v>
      </c>
      <c r="AA29" s="74">
        <v>86</v>
      </c>
      <c r="AB29" s="74">
        <v>92</v>
      </c>
      <c r="AC29" s="74">
        <v>164</v>
      </c>
      <c r="AD29" s="110" t="str">
        <f t="shared" si="0"/>
        <v>A</v>
      </c>
      <c r="AE29" s="101"/>
    </row>
    <row r="30" spans="1:31" s="5" customFormat="1" ht="16.5" customHeight="1">
      <c r="A30" s="43">
        <v>26</v>
      </c>
      <c r="B30" s="74">
        <v>1220</v>
      </c>
      <c r="C30" s="75" t="s">
        <v>191</v>
      </c>
      <c r="D30" s="74" t="s">
        <v>32</v>
      </c>
      <c r="E30" s="3" t="s">
        <v>34</v>
      </c>
      <c r="F30" s="3">
        <v>6</v>
      </c>
      <c r="G30" s="3"/>
      <c r="H30" s="38">
        <v>37904</v>
      </c>
      <c r="I30" s="38">
        <v>41858</v>
      </c>
      <c r="J30" s="40">
        <v>367578952352</v>
      </c>
      <c r="K30" s="74">
        <v>20</v>
      </c>
      <c r="L30" s="74">
        <v>20</v>
      </c>
      <c r="M30" s="74">
        <v>40</v>
      </c>
      <c r="N30" s="74">
        <v>26</v>
      </c>
      <c r="O30" s="74">
        <v>20</v>
      </c>
      <c r="P30" s="74"/>
      <c r="Q30" s="74">
        <v>40</v>
      </c>
      <c r="R30" s="74">
        <v>26</v>
      </c>
      <c r="S30" s="74">
        <v>20</v>
      </c>
      <c r="T30" s="74">
        <v>20</v>
      </c>
      <c r="U30" s="74">
        <v>40</v>
      </c>
      <c r="V30" s="74">
        <v>26</v>
      </c>
      <c r="W30" s="74"/>
      <c r="X30" s="74">
        <v>26</v>
      </c>
      <c r="Y30" s="74">
        <v>40</v>
      </c>
      <c r="Z30" s="74">
        <v>40</v>
      </c>
      <c r="AA30" s="74">
        <v>80</v>
      </c>
      <c r="AB30" s="74">
        <v>52</v>
      </c>
      <c r="AC30" s="74">
        <v>216</v>
      </c>
      <c r="AD30" s="110" t="str">
        <f t="shared" si="0"/>
        <v>B+</v>
      </c>
      <c r="AE30" s="101"/>
    </row>
    <row r="31" spans="1:31" s="5" customFormat="1" ht="16.5" customHeight="1">
      <c r="A31" s="43">
        <v>27</v>
      </c>
      <c r="B31" s="74">
        <v>1182</v>
      </c>
      <c r="C31" s="75" t="s">
        <v>192</v>
      </c>
      <c r="D31" s="74" t="s">
        <v>32</v>
      </c>
      <c r="E31" s="3" t="s">
        <v>36</v>
      </c>
      <c r="F31" s="3">
        <v>6</v>
      </c>
      <c r="G31" s="3"/>
      <c r="H31" s="38">
        <v>37957</v>
      </c>
      <c r="I31" s="38">
        <v>41811</v>
      </c>
      <c r="J31" s="40">
        <v>757513058750</v>
      </c>
      <c r="K31" s="74">
        <v>46</v>
      </c>
      <c r="L31" s="74">
        <v>23</v>
      </c>
      <c r="M31" s="74">
        <v>48</v>
      </c>
      <c r="N31" s="74">
        <v>28</v>
      </c>
      <c r="O31" s="74">
        <v>46</v>
      </c>
      <c r="P31" s="74"/>
      <c r="Q31" s="74">
        <v>48</v>
      </c>
      <c r="R31" s="74">
        <v>28</v>
      </c>
      <c r="S31" s="74">
        <v>46</v>
      </c>
      <c r="T31" s="74">
        <v>23</v>
      </c>
      <c r="U31" s="74">
        <v>48</v>
      </c>
      <c r="V31" s="74">
        <v>28</v>
      </c>
      <c r="W31" s="74"/>
      <c r="X31" s="74">
        <v>28</v>
      </c>
      <c r="Y31" s="74">
        <v>92</v>
      </c>
      <c r="Z31" s="74">
        <v>46</v>
      </c>
      <c r="AA31" s="74">
        <v>96</v>
      </c>
      <c r="AB31" s="74">
        <v>56</v>
      </c>
      <c r="AC31" s="74">
        <v>190</v>
      </c>
      <c r="AD31" s="110" t="str">
        <f t="shared" si="0"/>
        <v>A</v>
      </c>
      <c r="AE31" s="101"/>
    </row>
    <row r="32" spans="1:31" s="5" customFormat="1" ht="16.5" customHeight="1">
      <c r="A32" s="43">
        <v>28</v>
      </c>
      <c r="B32" s="74">
        <v>1211</v>
      </c>
      <c r="C32" s="75" t="s">
        <v>193</v>
      </c>
      <c r="D32" s="74" t="s">
        <v>32</v>
      </c>
      <c r="E32" s="3" t="s">
        <v>34</v>
      </c>
      <c r="F32" s="3">
        <v>6</v>
      </c>
      <c r="G32" s="3"/>
      <c r="H32" s="38">
        <v>37891</v>
      </c>
      <c r="I32" s="38">
        <v>41820</v>
      </c>
      <c r="J32" s="40">
        <v>609761762932</v>
      </c>
      <c r="K32" s="74">
        <v>24</v>
      </c>
      <c r="L32" s="74">
        <v>43</v>
      </c>
      <c r="M32" s="74">
        <v>46</v>
      </c>
      <c r="N32" s="74">
        <v>46</v>
      </c>
      <c r="O32" s="74">
        <v>24</v>
      </c>
      <c r="P32" s="74"/>
      <c r="Q32" s="74">
        <v>46</v>
      </c>
      <c r="R32" s="74">
        <v>46</v>
      </c>
      <c r="S32" s="74">
        <v>24</v>
      </c>
      <c r="T32" s="74">
        <v>43</v>
      </c>
      <c r="U32" s="74">
        <v>46</v>
      </c>
      <c r="V32" s="74">
        <v>46</v>
      </c>
      <c r="W32" s="74"/>
      <c r="X32" s="74">
        <v>46</v>
      </c>
      <c r="Y32" s="74">
        <v>48</v>
      </c>
      <c r="Z32" s="74">
        <v>86</v>
      </c>
      <c r="AA32" s="74">
        <v>92</v>
      </c>
      <c r="AB32" s="74">
        <v>92</v>
      </c>
      <c r="AC32" s="74">
        <v>172</v>
      </c>
      <c r="AD32" s="110" t="str">
        <f t="shared" si="0"/>
        <v>A</v>
      </c>
      <c r="AE32" s="101"/>
    </row>
    <row r="33" spans="1:31" s="5" customFormat="1" ht="16.5" customHeight="1">
      <c r="A33" s="43">
        <v>29</v>
      </c>
      <c r="B33" s="74">
        <v>1187</v>
      </c>
      <c r="C33" s="75" t="s">
        <v>194</v>
      </c>
      <c r="D33" s="74" t="s">
        <v>32</v>
      </c>
      <c r="E33" s="3" t="s">
        <v>34</v>
      </c>
      <c r="F33" s="3">
        <v>6</v>
      </c>
      <c r="G33" s="3"/>
      <c r="H33" s="38">
        <v>38183</v>
      </c>
      <c r="I33" s="38">
        <v>41813</v>
      </c>
      <c r="J33" s="40">
        <v>891322999782</v>
      </c>
      <c r="K33" s="74">
        <v>24</v>
      </c>
      <c r="L33" s="74">
        <v>41</v>
      </c>
      <c r="M33" s="74">
        <v>48</v>
      </c>
      <c r="N33" s="74">
        <v>44</v>
      </c>
      <c r="O33" s="74">
        <v>24</v>
      </c>
      <c r="P33" s="74"/>
      <c r="Q33" s="74">
        <v>48</v>
      </c>
      <c r="R33" s="74">
        <v>44</v>
      </c>
      <c r="S33" s="74">
        <v>24</v>
      </c>
      <c r="T33" s="74">
        <v>41</v>
      </c>
      <c r="U33" s="74">
        <v>48</v>
      </c>
      <c r="V33" s="74">
        <v>44</v>
      </c>
      <c r="W33" s="74"/>
      <c r="X33" s="74">
        <v>44</v>
      </c>
      <c r="Y33" s="74">
        <v>48</v>
      </c>
      <c r="Z33" s="74">
        <v>82</v>
      </c>
      <c r="AA33" s="74">
        <v>96</v>
      </c>
      <c r="AB33" s="74">
        <v>88</v>
      </c>
      <c r="AC33" s="74">
        <v>194</v>
      </c>
      <c r="AD33" s="110" t="str">
        <f t="shared" si="0"/>
        <v>A</v>
      </c>
      <c r="AE33" s="101"/>
    </row>
    <row r="34" spans="1:31" s="5" customFormat="1" ht="16.5" customHeight="1">
      <c r="A34" s="43">
        <v>30</v>
      </c>
      <c r="B34" s="74">
        <v>1210</v>
      </c>
      <c r="C34" s="75" t="s">
        <v>195</v>
      </c>
      <c r="D34" s="74" t="s">
        <v>32</v>
      </c>
      <c r="E34" s="3" t="s">
        <v>34</v>
      </c>
      <c r="F34" s="3">
        <v>6</v>
      </c>
      <c r="G34" s="3"/>
      <c r="H34" s="38">
        <v>38209</v>
      </c>
      <c r="I34" s="38">
        <v>41820</v>
      </c>
      <c r="J34" s="40">
        <v>674491853439</v>
      </c>
      <c r="K34" s="74">
        <v>27</v>
      </c>
      <c r="L34" s="74">
        <v>33</v>
      </c>
      <c r="M34" s="74">
        <v>40</v>
      </c>
      <c r="N34" s="74">
        <v>28</v>
      </c>
      <c r="O34" s="74">
        <v>27</v>
      </c>
      <c r="P34" s="74"/>
      <c r="Q34" s="74">
        <v>40</v>
      </c>
      <c r="R34" s="74">
        <v>28</v>
      </c>
      <c r="S34" s="74">
        <v>27</v>
      </c>
      <c r="T34" s="74">
        <v>33</v>
      </c>
      <c r="U34" s="74">
        <v>40</v>
      </c>
      <c r="V34" s="74">
        <v>28</v>
      </c>
      <c r="W34" s="74"/>
      <c r="X34" s="74">
        <v>28</v>
      </c>
      <c r="Y34" s="74">
        <v>54</v>
      </c>
      <c r="Z34" s="74">
        <v>66</v>
      </c>
      <c r="AA34" s="74">
        <v>80</v>
      </c>
      <c r="AB34" s="74">
        <v>56</v>
      </c>
      <c r="AC34" s="74">
        <v>193</v>
      </c>
      <c r="AD34" s="110" t="str">
        <f t="shared" si="0"/>
        <v>B+</v>
      </c>
      <c r="AE34" s="101"/>
    </row>
    <row r="35" spans="1:31" s="5" customFormat="1" ht="16.5" customHeight="1">
      <c r="A35" s="43">
        <v>31</v>
      </c>
      <c r="B35" s="74">
        <v>1216</v>
      </c>
      <c r="C35" s="75" t="s">
        <v>250</v>
      </c>
      <c r="D35" s="74" t="s">
        <v>32</v>
      </c>
      <c r="E35" s="3" t="s">
        <v>34</v>
      </c>
      <c r="F35" s="3">
        <v>6</v>
      </c>
      <c r="G35" s="3"/>
      <c r="H35" s="38">
        <v>37707</v>
      </c>
      <c r="I35" s="38">
        <v>41822</v>
      </c>
      <c r="J35" s="40">
        <v>567398283395</v>
      </c>
      <c r="K35" s="74">
        <v>50</v>
      </c>
      <c r="L35" s="74">
        <v>21</v>
      </c>
      <c r="M35" s="74">
        <v>40</v>
      </c>
      <c r="N35" s="74">
        <v>39</v>
      </c>
      <c r="O35" s="74">
        <v>50</v>
      </c>
      <c r="P35" s="74"/>
      <c r="Q35" s="74">
        <v>40</v>
      </c>
      <c r="R35" s="74">
        <v>39</v>
      </c>
      <c r="S35" s="74">
        <v>50</v>
      </c>
      <c r="T35" s="74">
        <v>21</v>
      </c>
      <c r="U35" s="74">
        <v>40</v>
      </c>
      <c r="V35" s="74">
        <v>39</v>
      </c>
      <c r="W35" s="74"/>
      <c r="X35" s="74">
        <v>39</v>
      </c>
      <c r="Y35" s="74">
        <v>100</v>
      </c>
      <c r="Z35" s="74">
        <v>42</v>
      </c>
      <c r="AA35" s="74">
        <v>80</v>
      </c>
      <c r="AB35" s="74">
        <v>78</v>
      </c>
      <c r="AC35" s="74">
        <v>164</v>
      </c>
      <c r="AD35" s="110" t="str">
        <f t="shared" si="0"/>
        <v>A</v>
      </c>
      <c r="AE35" s="101"/>
    </row>
    <row r="36" spans="1:31" s="5" customFormat="1" ht="16.5" customHeight="1">
      <c r="A36" s="43">
        <v>32</v>
      </c>
      <c r="B36" s="74">
        <v>1196</v>
      </c>
      <c r="C36" s="75" t="s">
        <v>187</v>
      </c>
      <c r="D36" s="74" t="s">
        <v>32</v>
      </c>
      <c r="E36" s="3" t="s">
        <v>36</v>
      </c>
      <c r="F36" s="3">
        <v>6</v>
      </c>
      <c r="G36" s="3"/>
      <c r="H36" s="38">
        <v>37774</v>
      </c>
      <c r="I36" s="38">
        <v>41813</v>
      </c>
      <c r="J36" s="40">
        <v>604086726320</v>
      </c>
      <c r="K36" s="74">
        <v>44</v>
      </c>
      <c r="L36" s="74">
        <v>43</v>
      </c>
      <c r="M36" s="74">
        <v>48</v>
      </c>
      <c r="N36" s="74">
        <v>48</v>
      </c>
      <c r="O36" s="74">
        <v>44</v>
      </c>
      <c r="P36" s="74"/>
      <c r="Q36" s="74">
        <v>48</v>
      </c>
      <c r="R36" s="74">
        <v>48</v>
      </c>
      <c r="S36" s="74">
        <v>44</v>
      </c>
      <c r="T36" s="74">
        <v>43</v>
      </c>
      <c r="U36" s="74">
        <v>48</v>
      </c>
      <c r="V36" s="74">
        <v>48</v>
      </c>
      <c r="W36" s="74"/>
      <c r="X36" s="74">
        <v>48</v>
      </c>
      <c r="Y36" s="74">
        <v>88</v>
      </c>
      <c r="Z36" s="74">
        <v>86</v>
      </c>
      <c r="AA36" s="74">
        <v>96</v>
      </c>
      <c r="AB36" s="74">
        <v>96</v>
      </c>
      <c r="AC36" s="74">
        <v>188</v>
      </c>
      <c r="AD36" s="110" t="str">
        <f t="shared" si="0"/>
        <v>A+</v>
      </c>
      <c r="AE36" s="101"/>
    </row>
    <row r="37" spans="1:31" s="5" customFormat="1" ht="16.5" customHeight="1">
      <c r="A37" s="43">
        <v>33</v>
      </c>
      <c r="B37" s="74">
        <v>1218</v>
      </c>
      <c r="C37" s="6" t="s">
        <v>188</v>
      </c>
      <c r="D37" s="74" t="s">
        <v>32</v>
      </c>
      <c r="E37" s="3" t="s">
        <v>34</v>
      </c>
      <c r="F37" s="3">
        <v>6</v>
      </c>
      <c r="G37" s="3"/>
      <c r="H37" s="38">
        <v>38203</v>
      </c>
      <c r="I37" s="38">
        <v>41835</v>
      </c>
      <c r="J37" s="40">
        <v>221735174096</v>
      </c>
      <c r="K37" s="74">
        <v>46</v>
      </c>
      <c r="L37" s="74">
        <v>38</v>
      </c>
      <c r="M37" s="74">
        <v>45</v>
      </c>
      <c r="N37" s="74">
        <v>36</v>
      </c>
      <c r="O37" s="74">
        <v>46</v>
      </c>
      <c r="P37" s="74"/>
      <c r="Q37" s="74">
        <v>45</v>
      </c>
      <c r="R37" s="74">
        <v>36</v>
      </c>
      <c r="S37" s="74">
        <v>46</v>
      </c>
      <c r="T37" s="74">
        <v>38</v>
      </c>
      <c r="U37" s="74">
        <v>45</v>
      </c>
      <c r="V37" s="74">
        <v>36</v>
      </c>
      <c r="W37" s="74"/>
      <c r="X37" s="74">
        <v>36</v>
      </c>
      <c r="Y37" s="74">
        <v>92</v>
      </c>
      <c r="Z37" s="74">
        <v>76</v>
      </c>
      <c r="AA37" s="74">
        <v>90</v>
      </c>
      <c r="AB37" s="74">
        <v>72</v>
      </c>
      <c r="AC37" s="74">
        <v>203</v>
      </c>
      <c r="AD37" s="110" t="str">
        <f t="shared" ref="AD37:AD68" si="1">IF(B37="","",VLOOKUP(SUM(K37:X37)/$AD$4%,Gr,2))</f>
        <v>A</v>
      </c>
      <c r="AE37" s="101"/>
    </row>
    <row r="38" spans="1:31" s="5" customFormat="1" ht="16.5" customHeight="1">
      <c r="A38" s="43">
        <v>34</v>
      </c>
      <c r="B38" s="74">
        <v>1198</v>
      </c>
      <c r="C38" s="75" t="s">
        <v>189</v>
      </c>
      <c r="D38" s="74" t="s">
        <v>32</v>
      </c>
      <c r="E38" s="3" t="s">
        <v>37</v>
      </c>
      <c r="F38" s="3">
        <v>6</v>
      </c>
      <c r="G38" s="3"/>
      <c r="H38" s="38">
        <v>38062</v>
      </c>
      <c r="I38" s="38">
        <v>41813</v>
      </c>
      <c r="J38" s="40">
        <v>846420683879</v>
      </c>
      <c r="K38" s="74">
        <v>32</v>
      </c>
      <c r="L38" s="74">
        <v>34</v>
      </c>
      <c r="M38" s="74">
        <v>38</v>
      </c>
      <c r="N38" s="74">
        <v>38</v>
      </c>
      <c r="O38" s="74">
        <v>32</v>
      </c>
      <c r="P38" s="74"/>
      <c r="Q38" s="74">
        <v>38</v>
      </c>
      <c r="R38" s="74">
        <v>38</v>
      </c>
      <c r="S38" s="74">
        <v>32</v>
      </c>
      <c r="T38" s="74">
        <v>34</v>
      </c>
      <c r="U38" s="74">
        <v>38</v>
      </c>
      <c r="V38" s="74">
        <v>38</v>
      </c>
      <c r="W38" s="74"/>
      <c r="X38" s="74">
        <v>38</v>
      </c>
      <c r="Y38" s="74">
        <v>64</v>
      </c>
      <c r="Z38" s="74">
        <v>68</v>
      </c>
      <c r="AA38" s="74">
        <v>76</v>
      </c>
      <c r="AB38" s="74">
        <v>76</v>
      </c>
      <c r="AC38" s="74">
        <v>172</v>
      </c>
      <c r="AD38" s="110" t="str">
        <f t="shared" si="1"/>
        <v>A</v>
      </c>
      <c r="AE38" s="101"/>
    </row>
    <row r="39" spans="1:31" s="5" customFormat="1" ht="16.5" customHeight="1">
      <c r="A39" s="43">
        <v>35</v>
      </c>
      <c r="B39" s="74">
        <v>1209</v>
      </c>
      <c r="C39" s="75" t="s">
        <v>190</v>
      </c>
      <c r="D39" s="74" t="s">
        <v>21</v>
      </c>
      <c r="E39" s="3" t="s">
        <v>36</v>
      </c>
      <c r="F39" s="3">
        <v>6</v>
      </c>
      <c r="G39" s="3"/>
      <c r="H39" s="38">
        <v>37958</v>
      </c>
      <c r="I39" s="38">
        <v>41820</v>
      </c>
      <c r="J39" s="40">
        <v>732612088492</v>
      </c>
      <c r="K39" s="74">
        <v>22</v>
      </c>
      <c r="L39" s="74">
        <v>44</v>
      </c>
      <c r="M39" s="74">
        <v>43</v>
      </c>
      <c r="N39" s="74">
        <v>46</v>
      </c>
      <c r="O39" s="74">
        <v>22</v>
      </c>
      <c r="P39" s="74"/>
      <c r="Q39" s="74">
        <v>43</v>
      </c>
      <c r="R39" s="74">
        <v>46</v>
      </c>
      <c r="S39" s="74">
        <v>22</v>
      </c>
      <c r="T39" s="74">
        <v>44</v>
      </c>
      <c r="U39" s="74">
        <v>43</v>
      </c>
      <c r="V39" s="74">
        <v>46</v>
      </c>
      <c r="W39" s="74"/>
      <c r="X39" s="74">
        <v>46</v>
      </c>
      <c r="Y39" s="74">
        <v>44</v>
      </c>
      <c r="Z39" s="74">
        <v>88</v>
      </c>
      <c r="AA39" s="74">
        <v>86</v>
      </c>
      <c r="AB39" s="74">
        <v>92</v>
      </c>
      <c r="AC39" s="74">
        <v>164</v>
      </c>
      <c r="AD39" s="110" t="str">
        <f t="shared" si="1"/>
        <v>A</v>
      </c>
      <c r="AE39" s="101"/>
    </row>
    <row r="40" spans="1:31" s="5" customFormat="1" ht="16.5" customHeight="1">
      <c r="A40" s="43">
        <v>36</v>
      </c>
      <c r="B40" s="74">
        <v>1220</v>
      </c>
      <c r="C40" s="75" t="s">
        <v>191</v>
      </c>
      <c r="D40" s="74" t="s">
        <v>21</v>
      </c>
      <c r="E40" s="3" t="s">
        <v>34</v>
      </c>
      <c r="F40" s="3">
        <v>6</v>
      </c>
      <c r="G40" s="3"/>
      <c r="H40" s="38">
        <v>37904</v>
      </c>
      <c r="I40" s="38">
        <v>41858</v>
      </c>
      <c r="J40" s="40">
        <v>367578952352</v>
      </c>
      <c r="K40" s="74">
        <v>20</v>
      </c>
      <c r="L40" s="74">
        <v>20</v>
      </c>
      <c r="M40" s="74">
        <v>40</v>
      </c>
      <c r="N40" s="74">
        <v>26</v>
      </c>
      <c r="O40" s="74">
        <v>20</v>
      </c>
      <c r="P40" s="74"/>
      <c r="Q40" s="74">
        <v>40</v>
      </c>
      <c r="R40" s="74">
        <v>26</v>
      </c>
      <c r="S40" s="74">
        <v>20</v>
      </c>
      <c r="T40" s="74">
        <v>20</v>
      </c>
      <c r="U40" s="74">
        <v>40</v>
      </c>
      <c r="V40" s="74">
        <v>26</v>
      </c>
      <c r="W40" s="74"/>
      <c r="X40" s="74">
        <v>26</v>
      </c>
      <c r="Y40" s="74">
        <v>40</v>
      </c>
      <c r="Z40" s="74">
        <v>40</v>
      </c>
      <c r="AA40" s="74">
        <v>80</v>
      </c>
      <c r="AB40" s="74">
        <v>52</v>
      </c>
      <c r="AC40" s="74">
        <v>216</v>
      </c>
      <c r="AD40" s="110" t="str">
        <f t="shared" si="1"/>
        <v>B+</v>
      </c>
      <c r="AE40" s="101"/>
    </row>
    <row r="41" spans="1:31" s="5" customFormat="1" ht="16.5" customHeight="1">
      <c r="A41" s="61">
        <v>37</v>
      </c>
      <c r="B41" s="74">
        <v>1182</v>
      </c>
      <c r="C41" s="75" t="s">
        <v>192</v>
      </c>
      <c r="D41" s="74" t="s">
        <v>21</v>
      </c>
      <c r="E41" s="3" t="s">
        <v>36</v>
      </c>
      <c r="F41" s="3">
        <v>6</v>
      </c>
      <c r="G41" s="3"/>
      <c r="H41" s="38">
        <v>37957</v>
      </c>
      <c r="I41" s="38">
        <v>41811</v>
      </c>
      <c r="J41" s="40">
        <v>757513058750</v>
      </c>
      <c r="K41" s="74">
        <v>46</v>
      </c>
      <c r="L41" s="74">
        <v>23</v>
      </c>
      <c r="M41" s="74">
        <v>48</v>
      </c>
      <c r="N41" s="74">
        <v>28</v>
      </c>
      <c r="O41" s="74">
        <v>46</v>
      </c>
      <c r="P41" s="74"/>
      <c r="Q41" s="74">
        <v>48</v>
      </c>
      <c r="R41" s="74">
        <v>28</v>
      </c>
      <c r="S41" s="74">
        <v>46</v>
      </c>
      <c r="T41" s="74">
        <v>23</v>
      </c>
      <c r="U41" s="74">
        <v>48</v>
      </c>
      <c r="V41" s="74">
        <v>28</v>
      </c>
      <c r="W41" s="74"/>
      <c r="X41" s="74">
        <v>28</v>
      </c>
      <c r="Y41" s="74">
        <v>92</v>
      </c>
      <c r="Z41" s="74">
        <v>46</v>
      </c>
      <c r="AA41" s="74">
        <v>96</v>
      </c>
      <c r="AB41" s="74">
        <v>56</v>
      </c>
      <c r="AC41" s="74">
        <v>190</v>
      </c>
      <c r="AD41" s="110" t="str">
        <f t="shared" si="1"/>
        <v>A</v>
      </c>
      <c r="AE41" s="101"/>
    </row>
    <row r="42" spans="1:31" s="5" customFormat="1" ht="16.5" customHeight="1">
      <c r="A42" s="61">
        <v>38</v>
      </c>
      <c r="B42" s="74">
        <v>1211</v>
      </c>
      <c r="C42" s="75" t="s">
        <v>193</v>
      </c>
      <c r="D42" s="74" t="s">
        <v>21</v>
      </c>
      <c r="E42" s="3" t="s">
        <v>34</v>
      </c>
      <c r="F42" s="3">
        <v>6</v>
      </c>
      <c r="G42" s="3"/>
      <c r="H42" s="38">
        <v>37891</v>
      </c>
      <c r="I42" s="38">
        <v>41820</v>
      </c>
      <c r="J42" s="40">
        <v>609761762932</v>
      </c>
      <c r="K42" s="74">
        <v>24</v>
      </c>
      <c r="L42" s="74">
        <v>43</v>
      </c>
      <c r="M42" s="74">
        <v>46</v>
      </c>
      <c r="N42" s="74">
        <v>46</v>
      </c>
      <c r="O42" s="74">
        <v>24</v>
      </c>
      <c r="P42" s="74"/>
      <c r="Q42" s="74">
        <v>46</v>
      </c>
      <c r="R42" s="74">
        <v>46</v>
      </c>
      <c r="S42" s="74">
        <v>24</v>
      </c>
      <c r="T42" s="74">
        <v>43</v>
      </c>
      <c r="U42" s="74">
        <v>46</v>
      </c>
      <c r="V42" s="74">
        <v>46</v>
      </c>
      <c r="W42" s="74"/>
      <c r="X42" s="74">
        <v>46</v>
      </c>
      <c r="Y42" s="74">
        <v>48</v>
      </c>
      <c r="Z42" s="74">
        <v>86</v>
      </c>
      <c r="AA42" s="74">
        <v>92</v>
      </c>
      <c r="AB42" s="74">
        <v>92</v>
      </c>
      <c r="AC42" s="74">
        <v>172</v>
      </c>
      <c r="AD42" s="110" t="str">
        <f t="shared" si="1"/>
        <v>A</v>
      </c>
      <c r="AE42" s="101"/>
    </row>
    <row r="43" spans="1:31" s="5" customFormat="1" ht="16.5" customHeight="1">
      <c r="A43" s="61">
        <v>39</v>
      </c>
      <c r="B43" s="74">
        <v>1187</v>
      </c>
      <c r="C43" s="75" t="s">
        <v>194</v>
      </c>
      <c r="D43" s="74" t="s">
        <v>21</v>
      </c>
      <c r="E43" s="3" t="s">
        <v>34</v>
      </c>
      <c r="F43" s="3">
        <v>6</v>
      </c>
      <c r="G43" s="3"/>
      <c r="H43" s="38">
        <v>38183</v>
      </c>
      <c r="I43" s="38">
        <v>41813</v>
      </c>
      <c r="J43" s="40">
        <v>891322999782</v>
      </c>
      <c r="K43" s="74">
        <v>24</v>
      </c>
      <c r="L43" s="74">
        <v>41</v>
      </c>
      <c r="M43" s="74">
        <v>48</v>
      </c>
      <c r="N43" s="74">
        <v>44</v>
      </c>
      <c r="O43" s="74">
        <v>24</v>
      </c>
      <c r="P43" s="74"/>
      <c r="Q43" s="74">
        <v>48</v>
      </c>
      <c r="R43" s="74">
        <v>44</v>
      </c>
      <c r="S43" s="74">
        <v>24</v>
      </c>
      <c r="T43" s="74">
        <v>41</v>
      </c>
      <c r="U43" s="74">
        <v>48</v>
      </c>
      <c r="V43" s="74">
        <v>44</v>
      </c>
      <c r="W43" s="74"/>
      <c r="X43" s="74">
        <v>44</v>
      </c>
      <c r="Y43" s="74">
        <v>48</v>
      </c>
      <c r="Z43" s="74">
        <v>82</v>
      </c>
      <c r="AA43" s="74">
        <v>96</v>
      </c>
      <c r="AB43" s="74">
        <v>88</v>
      </c>
      <c r="AC43" s="74">
        <v>194</v>
      </c>
      <c r="AD43" s="110" t="str">
        <f t="shared" si="1"/>
        <v>A</v>
      </c>
      <c r="AE43" s="101"/>
    </row>
    <row r="44" spans="1:31" s="5" customFormat="1" ht="16.5" customHeight="1">
      <c r="A44" s="61">
        <v>40</v>
      </c>
      <c r="B44" s="74">
        <v>1210</v>
      </c>
      <c r="C44" s="75" t="s">
        <v>195</v>
      </c>
      <c r="D44" s="74" t="s">
        <v>21</v>
      </c>
      <c r="E44" s="3" t="s">
        <v>34</v>
      </c>
      <c r="F44" s="3">
        <v>6</v>
      </c>
      <c r="G44" s="3"/>
      <c r="H44" s="38">
        <v>38209</v>
      </c>
      <c r="I44" s="38">
        <v>41820</v>
      </c>
      <c r="J44" s="40">
        <v>674491853439</v>
      </c>
      <c r="K44" s="74">
        <v>27</v>
      </c>
      <c r="L44" s="74">
        <v>33</v>
      </c>
      <c r="M44" s="74">
        <v>40</v>
      </c>
      <c r="N44" s="74">
        <v>28</v>
      </c>
      <c r="O44" s="74">
        <v>27</v>
      </c>
      <c r="P44" s="74"/>
      <c r="Q44" s="74">
        <v>40</v>
      </c>
      <c r="R44" s="74">
        <v>28</v>
      </c>
      <c r="S44" s="74">
        <v>27</v>
      </c>
      <c r="T44" s="74">
        <v>33</v>
      </c>
      <c r="U44" s="74">
        <v>40</v>
      </c>
      <c r="V44" s="74">
        <v>28</v>
      </c>
      <c r="W44" s="74"/>
      <c r="X44" s="74">
        <v>28</v>
      </c>
      <c r="Y44" s="74">
        <v>54</v>
      </c>
      <c r="Z44" s="74">
        <v>66</v>
      </c>
      <c r="AA44" s="74">
        <v>80</v>
      </c>
      <c r="AB44" s="74">
        <v>56</v>
      </c>
      <c r="AC44" s="74">
        <v>193</v>
      </c>
      <c r="AD44" s="110" t="str">
        <f t="shared" si="1"/>
        <v>B+</v>
      </c>
      <c r="AE44" s="101"/>
    </row>
    <row r="45" spans="1:31" s="5" customFormat="1" ht="16.5" customHeight="1">
      <c r="A45" s="61">
        <v>41</v>
      </c>
      <c r="B45" s="74">
        <v>1216</v>
      </c>
      <c r="C45" s="75" t="s">
        <v>250</v>
      </c>
      <c r="D45" s="74" t="s">
        <v>21</v>
      </c>
      <c r="E45" s="3" t="s">
        <v>34</v>
      </c>
      <c r="F45" s="3">
        <v>6</v>
      </c>
      <c r="G45" s="3"/>
      <c r="H45" s="38">
        <v>37707</v>
      </c>
      <c r="I45" s="38">
        <v>41822</v>
      </c>
      <c r="J45" s="40">
        <v>567398283395</v>
      </c>
      <c r="K45" s="74">
        <v>50</v>
      </c>
      <c r="L45" s="74">
        <v>21</v>
      </c>
      <c r="M45" s="74">
        <v>40</v>
      </c>
      <c r="N45" s="74">
        <v>39</v>
      </c>
      <c r="O45" s="74">
        <v>50</v>
      </c>
      <c r="P45" s="74"/>
      <c r="Q45" s="74">
        <v>40</v>
      </c>
      <c r="R45" s="74">
        <v>39</v>
      </c>
      <c r="S45" s="74">
        <v>50</v>
      </c>
      <c r="T45" s="74">
        <v>21</v>
      </c>
      <c r="U45" s="74">
        <v>40</v>
      </c>
      <c r="V45" s="74">
        <v>39</v>
      </c>
      <c r="W45" s="74"/>
      <c r="X45" s="74">
        <v>39</v>
      </c>
      <c r="Y45" s="74">
        <v>100</v>
      </c>
      <c r="Z45" s="74">
        <v>42</v>
      </c>
      <c r="AA45" s="74">
        <v>80</v>
      </c>
      <c r="AB45" s="74">
        <v>78</v>
      </c>
      <c r="AC45" s="74">
        <v>164</v>
      </c>
      <c r="AD45" s="110" t="str">
        <f t="shared" si="1"/>
        <v>A</v>
      </c>
      <c r="AE45" s="101"/>
    </row>
    <row r="46" spans="1:31" s="5" customFormat="1" ht="16.5" customHeight="1">
      <c r="A46" s="61">
        <v>42</v>
      </c>
      <c r="B46" s="74">
        <v>1196</v>
      </c>
      <c r="C46" s="75" t="s">
        <v>187</v>
      </c>
      <c r="D46" s="74" t="s">
        <v>21</v>
      </c>
      <c r="E46" s="3" t="s">
        <v>36</v>
      </c>
      <c r="F46" s="3">
        <v>6</v>
      </c>
      <c r="G46" s="3"/>
      <c r="H46" s="38">
        <v>37774</v>
      </c>
      <c r="I46" s="38">
        <v>41813</v>
      </c>
      <c r="J46" s="40">
        <v>604086726320</v>
      </c>
      <c r="K46" s="74">
        <v>44</v>
      </c>
      <c r="L46" s="74">
        <v>43</v>
      </c>
      <c r="M46" s="74">
        <v>48</v>
      </c>
      <c r="N46" s="74">
        <v>48</v>
      </c>
      <c r="O46" s="74">
        <v>44</v>
      </c>
      <c r="P46" s="74"/>
      <c r="Q46" s="74">
        <v>48</v>
      </c>
      <c r="R46" s="74">
        <v>48</v>
      </c>
      <c r="S46" s="74">
        <v>44</v>
      </c>
      <c r="T46" s="74">
        <v>43</v>
      </c>
      <c r="U46" s="74">
        <v>48</v>
      </c>
      <c r="V46" s="74">
        <v>48</v>
      </c>
      <c r="W46" s="74"/>
      <c r="X46" s="74">
        <v>48</v>
      </c>
      <c r="Y46" s="74">
        <v>88</v>
      </c>
      <c r="Z46" s="74">
        <v>86</v>
      </c>
      <c r="AA46" s="74">
        <v>96</v>
      </c>
      <c r="AB46" s="74">
        <v>96</v>
      </c>
      <c r="AC46" s="74">
        <v>188</v>
      </c>
      <c r="AD46" s="110" t="str">
        <f t="shared" si="1"/>
        <v>A+</v>
      </c>
      <c r="AE46" s="101"/>
    </row>
    <row r="47" spans="1:31" s="5" customFormat="1" ht="16.5" customHeight="1">
      <c r="A47" s="61">
        <v>43</v>
      </c>
      <c r="B47" s="74">
        <v>1218</v>
      </c>
      <c r="C47" s="6" t="s">
        <v>188</v>
      </c>
      <c r="D47" s="74" t="s">
        <v>21</v>
      </c>
      <c r="E47" s="3" t="s">
        <v>34</v>
      </c>
      <c r="F47" s="3">
        <v>6</v>
      </c>
      <c r="G47" s="3"/>
      <c r="H47" s="38">
        <v>38203</v>
      </c>
      <c r="I47" s="38">
        <v>41835</v>
      </c>
      <c r="J47" s="40">
        <v>221735174096</v>
      </c>
      <c r="K47" s="74">
        <v>46</v>
      </c>
      <c r="L47" s="74">
        <v>38</v>
      </c>
      <c r="M47" s="74">
        <v>45</v>
      </c>
      <c r="N47" s="74">
        <v>36</v>
      </c>
      <c r="O47" s="74">
        <v>46</v>
      </c>
      <c r="P47" s="74"/>
      <c r="Q47" s="74">
        <v>45</v>
      </c>
      <c r="R47" s="74">
        <v>36</v>
      </c>
      <c r="S47" s="74">
        <v>46</v>
      </c>
      <c r="T47" s="74">
        <v>38</v>
      </c>
      <c r="U47" s="74">
        <v>45</v>
      </c>
      <c r="V47" s="74">
        <v>36</v>
      </c>
      <c r="W47" s="74"/>
      <c r="X47" s="74">
        <v>36</v>
      </c>
      <c r="Y47" s="74">
        <v>92</v>
      </c>
      <c r="Z47" s="74">
        <v>76</v>
      </c>
      <c r="AA47" s="74">
        <v>90</v>
      </c>
      <c r="AB47" s="74">
        <v>72</v>
      </c>
      <c r="AC47" s="74">
        <v>203</v>
      </c>
      <c r="AD47" s="110" t="str">
        <f t="shared" si="1"/>
        <v>A</v>
      </c>
      <c r="AE47" s="101"/>
    </row>
    <row r="48" spans="1:31" s="5" customFormat="1" ht="16.5" customHeight="1">
      <c r="A48" s="61">
        <v>44</v>
      </c>
      <c r="B48" s="74">
        <v>1198</v>
      </c>
      <c r="C48" s="75" t="s">
        <v>189</v>
      </c>
      <c r="D48" s="74" t="s">
        <v>21</v>
      </c>
      <c r="E48" s="3" t="s">
        <v>37</v>
      </c>
      <c r="F48" s="3">
        <v>6</v>
      </c>
      <c r="G48" s="3"/>
      <c r="H48" s="38">
        <v>38062</v>
      </c>
      <c r="I48" s="38">
        <v>41813</v>
      </c>
      <c r="J48" s="40">
        <v>846420683879</v>
      </c>
      <c r="K48" s="74">
        <v>32</v>
      </c>
      <c r="L48" s="74">
        <v>34</v>
      </c>
      <c r="M48" s="74">
        <v>38</v>
      </c>
      <c r="N48" s="74">
        <v>38</v>
      </c>
      <c r="O48" s="74">
        <v>32</v>
      </c>
      <c r="P48" s="74"/>
      <c r="Q48" s="74">
        <v>38</v>
      </c>
      <c r="R48" s="74">
        <v>38</v>
      </c>
      <c r="S48" s="74">
        <v>32</v>
      </c>
      <c r="T48" s="74">
        <v>34</v>
      </c>
      <c r="U48" s="74">
        <v>38</v>
      </c>
      <c r="V48" s="74">
        <v>38</v>
      </c>
      <c r="W48" s="74"/>
      <c r="X48" s="74">
        <v>38</v>
      </c>
      <c r="Y48" s="74">
        <v>64</v>
      </c>
      <c r="Z48" s="74">
        <v>68</v>
      </c>
      <c r="AA48" s="74">
        <v>76</v>
      </c>
      <c r="AB48" s="74">
        <v>76</v>
      </c>
      <c r="AC48" s="74">
        <v>172</v>
      </c>
      <c r="AD48" s="110" t="str">
        <f t="shared" si="1"/>
        <v>A</v>
      </c>
      <c r="AE48" s="101"/>
    </row>
    <row r="49" spans="1:31" s="5" customFormat="1" ht="16.5" customHeight="1">
      <c r="A49" s="61">
        <v>45</v>
      </c>
      <c r="B49" s="74">
        <v>1209</v>
      </c>
      <c r="C49" s="75" t="s">
        <v>190</v>
      </c>
      <c r="D49" s="74" t="s">
        <v>21</v>
      </c>
      <c r="E49" s="3" t="s">
        <v>36</v>
      </c>
      <c r="F49" s="3">
        <v>6</v>
      </c>
      <c r="G49" s="3"/>
      <c r="H49" s="38">
        <v>37958</v>
      </c>
      <c r="I49" s="38">
        <v>41820</v>
      </c>
      <c r="J49" s="40">
        <v>732612088492</v>
      </c>
      <c r="K49" s="74">
        <v>22</v>
      </c>
      <c r="L49" s="74">
        <v>44</v>
      </c>
      <c r="M49" s="74">
        <v>43</v>
      </c>
      <c r="N49" s="74">
        <v>46</v>
      </c>
      <c r="O49" s="74">
        <v>22</v>
      </c>
      <c r="P49" s="74"/>
      <c r="Q49" s="74">
        <v>43</v>
      </c>
      <c r="R49" s="74">
        <v>46</v>
      </c>
      <c r="S49" s="74">
        <v>22</v>
      </c>
      <c r="T49" s="74">
        <v>44</v>
      </c>
      <c r="U49" s="74">
        <v>43</v>
      </c>
      <c r="V49" s="74">
        <v>46</v>
      </c>
      <c r="W49" s="74"/>
      <c r="X49" s="74">
        <v>46</v>
      </c>
      <c r="Y49" s="74">
        <v>44</v>
      </c>
      <c r="Z49" s="74">
        <v>88</v>
      </c>
      <c r="AA49" s="74">
        <v>86</v>
      </c>
      <c r="AB49" s="74">
        <v>92</v>
      </c>
      <c r="AC49" s="74">
        <v>164</v>
      </c>
      <c r="AD49" s="110" t="str">
        <f t="shared" si="1"/>
        <v>A</v>
      </c>
      <c r="AE49" s="101"/>
    </row>
    <row r="50" spans="1:31" s="5" customFormat="1" ht="16.5" customHeight="1">
      <c r="A50" s="61">
        <v>46</v>
      </c>
      <c r="B50" s="74">
        <v>1220</v>
      </c>
      <c r="C50" s="75" t="s">
        <v>191</v>
      </c>
      <c r="D50" s="74" t="s">
        <v>21</v>
      </c>
      <c r="E50" s="3" t="s">
        <v>34</v>
      </c>
      <c r="F50" s="3">
        <v>6</v>
      </c>
      <c r="G50" s="3"/>
      <c r="H50" s="38">
        <v>37904</v>
      </c>
      <c r="I50" s="38">
        <v>41858</v>
      </c>
      <c r="J50" s="40">
        <v>367578952352</v>
      </c>
      <c r="K50" s="74">
        <v>20</v>
      </c>
      <c r="L50" s="74">
        <v>20</v>
      </c>
      <c r="M50" s="74">
        <v>40</v>
      </c>
      <c r="N50" s="74">
        <v>26</v>
      </c>
      <c r="O50" s="74">
        <v>20</v>
      </c>
      <c r="P50" s="74"/>
      <c r="Q50" s="74">
        <v>40</v>
      </c>
      <c r="R50" s="74">
        <v>26</v>
      </c>
      <c r="S50" s="74">
        <v>20</v>
      </c>
      <c r="T50" s="74">
        <v>20</v>
      </c>
      <c r="U50" s="74">
        <v>40</v>
      </c>
      <c r="V50" s="74">
        <v>26</v>
      </c>
      <c r="W50" s="74"/>
      <c r="X50" s="74">
        <v>26</v>
      </c>
      <c r="Y50" s="74">
        <v>40</v>
      </c>
      <c r="Z50" s="74">
        <v>40</v>
      </c>
      <c r="AA50" s="74">
        <v>80</v>
      </c>
      <c r="AB50" s="74">
        <v>52</v>
      </c>
      <c r="AC50" s="74">
        <v>216</v>
      </c>
      <c r="AD50" s="110" t="str">
        <f t="shared" si="1"/>
        <v>B+</v>
      </c>
      <c r="AE50" s="101"/>
    </row>
    <row r="51" spans="1:31" s="5" customFormat="1" ht="16.5" customHeight="1">
      <c r="A51" s="61">
        <v>47</v>
      </c>
      <c r="B51" s="74">
        <v>1182</v>
      </c>
      <c r="C51" s="75" t="s">
        <v>192</v>
      </c>
      <c r="D51" s="74" t="s">
        <v>21</v>
      </c>
      <c r="E51" s="3" t="s">
        <v>36</v>
      </c>
      <c r="F51" s="3">
        <v>6</v>
      </c>
      <c r="G51" s="3"/>
      <c r="H51" s="38">
        <v>37957</v>
      </c>
      <c r="I51" s="38">
        <v>41811</v>
      </c>
      <c r="J51" s="40">
        <v>757513058750</v>
      </c>
      <c r="K51" s="74">
        <v>46</v>
      </c>
      <c r="L51" s="74">
        <v>23</v>
      </c>
      <c r="M51" s="74">
        <v>48</v>
      </c>
      <c r="N51" s="74">
        <v>28</v>
      </c>
      <c r="O51" s="74">
        <v>46</v>
      </c>
      <c r="P51" s="74"/>
      <c r="Q51" s="74">
        <v>48</v>
      </c>
      <c r="R51" s="74">
        <v>28</v>
      </c>
      <c r="S51" s="74">
        <v>46</v>
      </c>
      <c r="T51" s="74">
        <v>23</v>
      </c>
      <c r="U51" s="74">
        <v>48</v>
      </c>
      <c r="V51" s="74">
        <v>28</v>
      </c>
      <c r="W51" s="74"/>
      <c r="X51" s="74">
        <v>28</v>
      </c>
      <c r="Y51" s="74">
        <v>92</v>
      </c>
      <c r="Z51" s="74">
        <v>46</v>
      </c>
      <c r="AA51" s="74">
        <v>96</v>
      </c>
      <c r="AB51" s="74">
        <v>56</v>
      </c>
      <c r="AC51" s="74">
        <v>190</v>
      </c>
      <c r="AD51" s="110" t="str">
        <f t="shared" si="1"/>
        <v>A</v>
      </c>
      <c r="AE51" s="101"/>
    </row>
    <row r="52" spans="1:31" s="5" customFormat="1" ht="16.5" customHeight="1">
      <c r="A52" s="61">
        <v>48</v>
      </c>
      <c r="B52" s="74">
        <v>1211</v>
      </c>
      <c r="C52" s="75" t="s">
        <v>193</v>
      </c>
      <c r="D52" s="74" t="s">
        <v>21</v>
      </c>
      <c r="E52" s="3" t="s">
        <v>34</v>
      </c>
      <c r="F52" s="3">
        <v>6</v>
      </c>
      <c r="G52" s="3"/>
      <c r="H52" s="38">
        <v>37891</v>
      </c>
      <c r="I52" s="38">
        <v>41820</v>
      </c>
      <c r="J52" s="40">
        <v>609761762932</v>
      </c>
      <c r="K52" s="74">
        <v>24</v>
      </c>
      <c r="L52" s="74">
        <v>43</v>
      </c>
      <c r="M52" s="74">
        <v>46</v>
      </c>
      <c r="N52" s="74">
        <v>46</v>
      </c>
      <c r="O52" s="74">
        <v>24</v>
      </c>
      <c r="P52" s="74"/>
      <c r="Q52" s="74">
        <v>46</v>
      </c>
      <c r="R52" s="74">
        <v>46</v>
      </c>
      <c r="S52" s="74">
        <v>24</v>
      </c>
      <c r="T52" s="74">
        <v>43</v>
      </c>
      <c r="U52" s="74">
        <v>46</v>
      </c>
      <c r="V52" s="74">
        <v>46</v>
      </c>
      <c r="W52" s="74"/>
      <c r="X52" s="74">
        <v>46</v>
      </c>
      <c r="Y52" s="74">
        <v>48</v>
      </c>
      <c r="Z52" s="74">
        <v>86</v>
      </c>
      <c r="AA52" s="74">
        <v>92</v>
      </c>
      <c r="AB52" s="74">
        <v>92</v>
      </c>
      <c r="AC52" s="74">
        <v>172</v>
      </c>
      <c r="AD52" s="110" t="str">
        <f t="shared" si="1"/>
        <v>A</v>
      </c>
      <c r="AE52" s="101"/>
    </row>
    <row r="53" spans="1:31" s="5" customFormat="1" ht="16.5" customHeight="1">
      <c r="A53" s="61">
        <v>49</v>
      </c>
      <c r="B53" s="74">
        <v>1187</v>
      </c>
      <c r="C53" s="75" t="s">
        <v>194</v>
      </c>
      <c r="D53" s="74" t="s">
        <v>21</v>
      </c>
      <c r="E53" s="3" t="s">
        <v>34</v>
      </c>
      <c r="F53" s="3">
        <v>6</v>
      </c>
      <c r="G53" s="3"/>
      <c r="H53" s="38">
        <v>38183</v>
      </c>
      <c r="I53" s="38">
        <v>41813</v>
      </c>
      <c r="J53" s="40">
        <v>891322999782</v>
      </c>
      <c r="K53" s="74">
        <v>24</v>
      </c>
      <c r="L53" s="74">
        <v>41</v>
      </c>
      <c r="M53" s="74">
        <v>48</v>
      </c>
      <c r="N53" s="74">
        <v>44</v>
      </c>
      <c r="O53" s="74">
        <v>24</v>
      </c>
      <c r="P53" s="74"/>
      <c r="Q53" s="74">
        <v>48</v>
      </c>
      <c r="R53" s="74">
        <v>44</v>
      </c>
      <c r="S53" s="74">
        <v>24</v>
      </c>
      <c r="T53" s="74">
        <v>41</v>
      </c>
      <c r="U53" s="74">
        <v>48</v>
      </c>
      <c r="V53" s="74">
        <v>44</v>
      </c>
      <c r="W53" s="74"/>
      <c r="X53" s="74">
        <v>44</v>
      </c>
      <c r="Y53" s="74">
        <v>48</v>
      </c>
      <c r="Z53" s="74">
        <v>82</v>
      </c>
      <c r="AA53" s="74">
        <v>96</v>
      </c>
      <c r="AB53" s="74">
        <v>88</v>
      </c>
      <c r="AC53" s="74">
        <v>194</v>
      </c>
      <c r="AD53" s="110" t="str">
        <f t="shared" si="1"/>
        <v>A</v>
      </c>
      <c r="AE53" s="101"/>
    </row>
    <row r="54" spans="1:31" s="5" customFormat="1" ht="16.5" customHeight="1">
      <c r="A54" s="61">
        <v>50</v>
      </c>
      <c r="B54" s="74">
        <v>1210</v>
      </c>
      <c r="C54" s="75" t="s">
        <v>195</v>
      </c>
      <c r="D54" s="74" t="s">
        <v>21</v>
      </c>
      <c r="E54" s="3" t="s">
        <v>34</v>
      </c>
      <c r="F54" s="3">
        <v>6</v>
      </c>
      <c r="G54" s="3"/>
      <c r="H54" s="38">
        <v>38209</v>
      </c>
      <c r="I54" s="38">
        <v>41820</v>
      </c>
      <c r="J54" s="40">
        <v>674491853439</v>
      </c>
      <c r="K54" s="74">
        <v>27</v>
      </c>
      <c r="L54" s="74">
        <v>33</v>
      </c>
      <c r="M54" s="74">
        <v>40</v>
      </c>
      <c r="N54" s="74">
        <v>28</v>
      </c>
      <c r="O54" s="74">
        <v>27</v>
      </c>
      <c r="P54" s="74"/>
      <c r="Q54" s="74">
        <v>40</v>
      </c>
      <c r="R54" s="74">
        <v>28</v>
      </c>
      <c r="S54" s="74">
        <v>27</v>
      </c>
      <c r="T54" s="74">
        <v>33</v>
      </c>
      <c r="U54" s="74">
        <v>40</v>
      </c>
      <c r="V54" s="74">
        <v>28</v>
      </c>
      <c r="W54" s="74"/>
      <c r="X54" s="74">
        <v>28</v>
      </c>
      <c r="Y54" s="74">
        <v>54</v>
      </c>
      <c r="Z54" s="74">
        <v>66</v>
      </c>
      <c r="AA54" s="74">
        <v>80</v>
      </c>
      <c r="AB54" s="74">
        <v>56</v>
      </c>
      <c r="AC54" s="74">
        <v>193</v>
      </c>
      <c r="AD54" s="110" t="str">
        <f t="shared" si="1"/>
        <v>B+</v>
      </c>
      <c r="AE54" s="101"/>
    </row>
    <row r="55" spans="1:31" s="5" customFormat="1" ht="16.5" customHeight="1">
      <c r="A55" s="61">
        <v>51</v>
      </c>
      <c r="B55" s="74">
        <v>1216</v>
      </c>
      <c r="C55" s="75" t="s">
        <v>250</v>
      </c>
      <c r="D55" s="74" t="s">
        <v>21</v>
      </c>
      <c r="E55" s="3" t="s">
        <v>34</v>
      </c>
      <c r="F55" s="3">
        <v>6</v>
      </c>
      <c r="G55" s="3"/>
      <c r="H55" s="38">
        <v>37707</v>
      </c>
      <c r="I55" s="38">
        <v>41822</v>
      </c>
      <c r="J55" s="40">
        <v>567398283395</v>
      </c>
      <c r="K55" s="74">
        <v>50</v>
      </c>
      <c r="L55" s="74">
        <v>21</v>
      </c>
      <c r="M55" s="74">
        <v>40</v>
      </c>
      <c r="N55" s="74">
        <v>39</v>
      </c>
      <c r="O55" s="74">
        <v>50</v>
      </c>
      <c r="P55" s="74"/>
      <c r="Q55" s="74">
        <v>40</v>
      </c>
      <c r="R55" s="74">
        <v>39</v>
      </c>
      <c r="S55" s="74">
        <v>50</v>
      </c>
      <c r="T55" s="74">
        <v>21</v>
      </c>
      <c r="U55" s="74">
        <v>40</v>
      </c>
      <c r="V55" s="74">
        <v>39</v>
      </c>
      <c r="W55" s="74"/>
      <c r="X55" s="74">
        <v>39</v>
      </c>
      <c r="Y55" s="74">
        <v>100</v>
      </c>
      <c r="Z55" s="74">
        <v>42</v>
      </c>
      <c r="AA55" s="74">
        <v>80</v>
      </c>
      <c r="AB55" s="74">
        <v>78</v>
      </c>
      <c r="AC55" s="74">
        <v>164</v>
      </c>
      <c r="AD55" s="110" t="str">
        <f t="shared" si="1"/>
        <v>A</v>
      </c>
      <c r="AE55" s="101"/>
    </row>
    <row r="56" spans="1:31" s="5" customFormat="1" ht="16.5" customHeight="1">
      <c r="A56" s="61">
        <v>52</v>
      </c>
      <c r="B56" s="74">
        <v>1196</v>
      </c>
      <c r="C56" s="75" t="s">
        <v>187</v>
      </c>
      <c r="D56" s="74" t="s">
        <v>21</v>
      </c>
      <c r="E56" s="3" t="s">
        <v>36</v>
      </c>
      <c r="F56" s="3">
        <v>6</v>
      </c>
      <c r="G56" s="3"/>
      <c r="H56" s="38">
        <v>37774</v>
      </c>
      <c r="I56" s="38">
        <v>41813</v>
      </c>
      <c r="J56" s="40">
        <v>604086726320</v>
      </c>
      <c r="K56" s="74">
        <v>44</v>
      </c>
      <c r="L56" s="74">
        <v>43</v>
      </c>
      <c r="M56" s="74">
        <v>48</v>
      </c>
      <c r="N56" s="74">
        <v>48</v>
      </c>
      <c r="O56" s="74">
        <v>44</v>
      </c>
      <c r="P56" s="74"/>
      <c r="Q56" s="74">
        <v>48</v>
      </c>
      <c r="R56" s="74">
        <v>48</v>
      </c>
      <c r="S56" s="74">
        <v>44</v>
      </c>
      <c r="T56" s="74">
        <v>43</v>
      </c>
      <c r="U56" s="74">
        <v>48</v>
      </c>
      <c r="V56" s="74">
        <v>48</v>
      </c>
      <c r="W56" s="74"/>
      <c r="X56" s="74">
        <v>48</v>
      </c>
      <c r="Y56" s="74">
        <v>88</v>
      </c>
      <c r="Z56" s="74">
        <v>86</v>
      </c>
      <c r="AA56" s="74">
        <v>96</v>
      </c>
      <c r="AB56" s="74">
        <v>96</v>
      </c>
      <c r="AC56" s="74">
        <v>188</v>
      </c>
      <c r="AD56" s="110" t="str">
        <f t="shared" si="1"/>
        <v>A+</v>
      </c>
      <c r="AE56" s="101"/>
    </row>
    <row r="57" spans="1:31" s="5" customFormat="1" ht="16.5" customHeight="1">
      <c r="A57" s="61">
        <v>53</v>
      </c>
      <c r="B57" s="74">
        <v>1218</v>
      </c>
      <c r="C57" s="6" t="s">
        <v>188</v>
      </c>
      <c r="D57" s="74" t="s">
        <v>21</v>
      </c>
      <c r="E57" s="3" t="s">
        <v>34</v>
      </c>
      <c r="F57" s="3">
        <v>6</v>
      </c>
      <c r="G57" s="3"/>
      <c r="H57" s="38">
        <v>38203</v>
      </c>
      <c r="I57" s="38">
        <v>41835</v>
      </c>
      <c r="J57" s="40">
        <v>221735174096</v>
      </c>
      <c r="K57" s="74">
        <v>46</v>
      </c>
      <c r="L57" s="74">
        <v>38</v>
      </c>
      <c r="M57" s="74">
        <v>45</v>
      </c>
      <c r="N57" s="74">
        <v>36</v>
      </c>
      <c r="O57" s="74">
        <v>46</v>
      </c>
      <c r="P57" s="74"/>
      <c r="Q57" s="74">
        <v>45</v>
      </c>
      <c r="R57" s="74">
        <v>36</v>
      </c>
      <c r="S57" s="74">
        <v>46</v>
      </c>
      <c r="T57" s="74">
        <v>38</v>
      </c>
      <c r="U57" s="74">
        <v>45</v>
      </c>
      <c r="V57" s="74">
        <v>36</v>
      </c>
      <c r="W57" s="74"/>
      <c r="X57" s="74">
        <v>36</v>
      </c>
      <c r="Y57" s="74">
        <v>92</v>
      </c>
      <c r="Z57" s="74">
        <v>76</v>
      </c>
      <c r="AA57" s="74">
        <v>90</v>
      </c>
      <c r="AB57" s="74">
        <v>72</v>
      </c>
      <c r="AC57" s="74">
        <v>203</v>
      </c>
      <c r="AD57" s="110" t="str">
        <f t="shared" si="1"/>
        <v>A</v>
      </c>
      <c r="AE57" s="101"/>
    </row>
    <row r="58" spans="1:31" s="5" customFormat="1" ht="16.5" customHeight="1">
      <c r="A58" s="61">
        <v>54</v>
      </c>
      <c r="B58" s="74">
        <v>1198</v>
      </c>
      <c r="C58" s="75" t="s">
        <v>189</v>
      </c>
      <c r="D58" s="74" t="s">
        <v>21</v>
      </c>
      <c r="E58" s="3" t="s">
        <v>37</v>
      </c>
      <c r="F58" s="3">
        <v>6</v>
      </c>
      <c r="G58" s="3"/>
      <c r="H58" s="38">
        <v>38062</v>
      </c>
      <c r="I58" s="38">
        <v>41813</v>
      </c>
      <c r="J58" s="40">
        <v>846420683879</v>
      </c>
      <c r="K58" s="74">
        <v>32</v>
      </c>
      <c r="L58" s="74">
        <v>34</v>
      </c>
      <c r="M58" s="74">
        <v>38</v>
      </c>
      <c r="N58" s="74">
        <v>38</v>
      </c>
      <c r="O58" s="74">
        <v>32</v>
      </c>
      <c r="P58" s="74"/>
      <c r="Q58" s="74">
        <v>38</v>
      </c>
      <c r="R58" s="74">
        <v>38</v>
      </c>
      <c r="S58" s="74">
        <v>32</v>
      </c>
      <c r="T58" s="74">
        <v>34</v>
      </c>
      <c r="U58" s="74">
        <v>38</v>
      </c>
      <c r="V58" s="74">
        <v>38</v>
      </c>
      <c r="W58" s="74"/>
      <c r="X58" s="74">
        <v>38</v>
      </c>
      <c r="Y58" s="74">
        <v>64</v>
      </c>
      <c r="Z58" s="74">
        <v>68</v>
      </c>
      <c r="AA58" s="74">
        <v>76</v>
      </c>
      <c r="AB58" s="74">
        <v>76</v>
      </c>
      <c r="AC58" s="74">
        <v>172</v>
      </c>
      <c r="AD58" s="110" t="str">
        <f t="shared" si="1"/>
        <v>A</v>
      </c>
      <c r="AE58" s="101"/>
    </row>
    <row r="59" spans="1:31" s="5" customFormat="1" ht="16.5" customHeight="1">
      <c r="A59" s="61">
        <v>55</v>
      </c>
      <c r="B59" s="74">
        <v>1209</v>
      </c>
      <c r="C59" s="75" t="s">
        <v>190</v>
      </c>
      <c r="D59" s="74" t="s">
        <v>21</v>
      </c>
      <c r="E59" s="3" t="s">
        <v>36</v>
      </c>
      <c r="F59" s="3">
        <v>6</v>
      </c>
      <c r="G59" s="3"/>
      <c r="H59" s="38">
        <v>37958</v>
      </c>
      <c r="I59" s="38">
        <v>41820</v>
      </c>
      <c r="J59" s="40">
        <v>732612088492</v>
      </c>
      <c r="K59" s="74">
        <v>22</v>
      </c>
      <c r="L59" s="74">
        <v>44</v>
      </c>
      <c r="M59" s="74">
        <v>43</v>
      </c>
      <c r="N59" s="74">
        <v>46</v>
      </c>
      <c r="O59" s="74">
        <v>22</v>
      </c>
      <c r="P59" s="74"/>
      <c r="Q59" s="74">
        <v>43</v>
      </c>
      <c r="R59" s="74">
        <v>46</v>
      </c>
      <c r="S59" s="74">
        <v>22</v>
      </c>
      <c r="T59" s="74">
        <v>44</v>
      </c>
      <c r="U59" s="74">
        <v>43</v>
      </c>
      <c r="V59" s="74">
        <v>46</v>
      </c>
      <c r="W59" s="74"/>
      <c r="X59" s="74">
        <v>46</v>
      </c>
      <c r="Y59" s="74">
        <v>44</v>
      </c>
      <c r="Z59" s="74">
        <v>88</v>
      </c>
      <c r="AA59" s="74">
        <v>86</v>
      </c>
      <c r="AB59" s="74">
        <v>92</v>
      </c>
      <c r="AC59" s="74">
        <v>164</v>
      </c>
      <c r="AD59" s="110" t="str">
        <f t="shared" si="1"/>
        <v>A</v>
      </c>
      <c r="AE59" s="101"/>
    </row>
    <row r="60" spans="1:31" s="5" customFormat="1" ht="16.5" customHeight="1">
      <c r="A60" s="61">
        <v>56</v>
      </c>
      <c r="B60" s="74">
        <v>1220</v>
      </c>
      <c r="C60" s="75" t="s">
        <v>191</v>
      </c>
      <c r="D60" s="74" t="s">
        <v>21</v>
      </c>
      <c r="E60" s="3" t="s">
        <v>34</v>
      </c>
      <c r="F60" s="3">
        <v>6</v>
      </c>
      <c r="G60" s="3"/>
      <c r="H60" s="38">
        <v>37904</v>
      </c>
      <c r="I60" s="38">
        <v>41858</v>
      </c>
      <c r="J60" s="40">
        <v>367578952352</v>
      </c>
      <c r="K60" s="74">
        <v>20</v>
      </c>
      <c r="L60" s="74">
        <v>20</v>
      </c>
      <c r="M60" s="74">
        <v>40</v>
      </c>
      <c r="N60" s="74">
        <v>26</v>
      </c>
      <c r="O60" s="74">
        <v>20</v>
      </c>
      <c r="P60" s="74"/>
      <c r="Q60" s="74">
        <v>40</v>
      </c>
      <c r="R60" s="74">
        <v>26</v>
      </c>
      <c r="S60" s="74">
        <v>20</v>
      </c>
      <c r="T60" s="74">
        <v>20</v>
      </c>
      <c r="U60" s="74">
        <v>40</v>
      </c>
      <c r="V60" s="74">
        <v>26</v>
      </c>
      <c r="W60" s="74"/>
      <c r="X60" s="74">
        <v>26</v>
      </c>
      <c r="Y60" s="74">
        <v>40</v>
      </c>
      <c r="Z60" s="74">
        <v>40</v>
      </c>
      <c r="AA60" s="74">
        <v>80</v>
      </c>
      <c r="AB60" s="74">
        <v>52</v>
      </c>
      <c r="AC60" s="74">
        <v>216</v>
      </c>
      <c r="AD60" s="110" t="str">
        <f t="shared" si="1"/>
        <v>B+</v>
      </c>
      <c r="AE60" s="101"/>
    </row>
    <row r="61" spans="1:31" s="5" customFormat="1" ht="16.5" customHeight="1">
      <c r="A61" s="61">
        <v>57</v>
      </c>
      <c r="B61" s="74">
        <v>1182</v>
      </c>
      <c r="C61" s="75" t="s">
        <v>192</v>
      </c>
      <c r="D61" s="74" t="s">
        <v>21</v>
      </c>
      <c r="E61" s="3" t="s">
        <v>36</v>
      </c>
      <c r="F61" s="3">
        <v>6</v>
      </c>
      <c r="G61" s="3"/>
      <c r="H61" s="38">
        <v>37957</v>
      </c>
      <c r="I61" s="38">
        <v>41811</v>
      </c>
      <c r="J61" s="40">
        <v>757513058750</v>
      </c>
      <c r="K61" s="74">
        <v>46</v>
      </c>
      <c r="L61" s="74">
        <v>23</v>
      </c>
      <c r="M61" s="74">
        <v>48</v>
      </c>
      <c r="N61" s="74">
        <v>28</v>
      </c>
      <c r="O61" s="74">
        <v>46</v>
      </c>
      <c r="P61" s="74"/>
      <c r="Q61" s="74">
        <v>48</v>
      </c>
      <c r="R61" s="74">
        <v>28</v>
      </c>
      <c r="S61" s="74">
        <v>46</v>
      </c>
      <c r="T61" s="74">
        <v>23</v>
      </c>
      <c r="U61" s="74">
        <v>48</v>
      </c>
      <c r="V61" s="74">
        <v>28</v>
      </c>
      <c r="W61" s="74"/>
      <c r="X61" s="74">
        <v>28</v>
      </c>
      <c r="Y61" s="74">
        <v>92</v>
      </c>
      <c r="Z61" s="74">
        <v>46</v>
      </c>
      <c r="AA61" s="74">
        <v>96</v>
      </c>
      <c r="AB61" s="74">
        <v>56</v>
      </c>
      <c r="AC61" s="74">
        <v>190</v>
      </c>
      <c r="AD61" s="110" t="str">
        <f t="shared" si="1"/>
        <v>A</v>
      </c>
      <c r="AE61" s="101"/>
    </row>
    <row r="62" spans="1:31" s="5" customFormat="1" ht="16.5" customHeight="1">
      <c r="A62" s="61">
        <v>58</v>
      </c>
      <c r="B62" s="74">
        <v>1211</v>
      </c>
      <c r="C62" s="75" t="s">
        <v>193</v>
      </c>
      <c r="D62" s="74" t="s">
        <v>21</v>
      </c>
      <c r="E62" s="3" t="s">
        <v>34</v>
      </c>
      <c r="F62" s="3">
        <v>6</v>
      </c>
      <c r="G62" s="3"/>
      <c r="H62" s="38">
        <v>37891</v>
      </c>
      <c r="I62" s="38">
        <v>41820</v>
      </c>
      <c r="J62" s="40">
        <v>609761762932</v>
      </c>
      <c r="K62" s="74">
        <v>24</v>
      </c>
      <c r="L62" s="74">
        <v>43</v>
      </c>
      <c r="M62" s="74">
        <v>46</v>
      </c>
      <c r="N62" s="74">
        <v>46</v>
      </c>
      <c r="O62" s="74">
        <v>24</v>
      </c>
      <c r="P62" s="74"/>
      <c r="Q62" s="74">
        <v>46</v>
      </c>
      <c r="R62" s="74">
        <v>46</v>
      </c>
      <c r="S62" s="74">
        <v>24</v>
      </c>
      <c r="T62" s="74">
        <v>43</v>
      </c>
      <c r="U62" s="74">
        <v>46</v>
      </c>
      <c r="V62" s="74">
        <v>46</v>
      </c>
      <c r="W62" s="74"/>
      <c r="X62" s="74">
        <v>46</v>
      </c>
      <c r="Y62" s="74">
        <v>48</v>
      </c>
      <c r="Z62" s="74">
        <v>86</v>
      </c>
      <c r="AA62" s="74">
        <v>92</v>
      </c>
      <c r="AB62" s="74">
        <v>92</v>
      </c>
      <c r="AC62" s="74">
        <v>172</v>
      </c>
      <c r="AD62" s="110" t="str">
        <f t="shared" si="1"/>
        <v>A</v>
      </c>
      <c r="AE62" s="101"/>
    </row>
    <row r="63" spans="1:31" s="5" customFormat="1" ht="16.5" customHeight="1">
      <c r="A63" s="61">
        <v>59</v>
      </c>
      <c r="B63" s="74">
        <v>1187</v>
      </c>
      <c r="C63" s="75" t="s">
        <v>194</v>
      </c>
      <c r="D63" s="74" t="s">
        <v>21</v>
      </c>
      <c r="E63" s="3" t="s">
        <v>34</v>
      </c>
      <c r="F63" s="3">
        <v>6</v>
      </c>
      <c r="G63" s="3"/>
      <c r="H63" s="38">
        <v>38183</v>
      </c>
      <c r="I63" s="38">
        <v>41813</v>
      </c>
      <c r="J63" s="40">
        <v>891322999782</v>
      </c>
      <c r="K63" s="74">
        <v>24</v>
      </c>
      <c r="L63" s="74">
        <v>41</v>
      </c>
      <c r="M63" s="74">
        <v>48</v>
      </c>
      <c r="N63" s="74">
        <v>44</v>
      </c>
      <c r="O63" s="74">
        <v>24</v>
      </c>
      <c r="P63" s="74"/>
      <c r="Q63" s="74">
        <v>48</v>
      </c>
      <c r="R63" s="74">
        <v>44</v>
      </c>
      <c r="S63" s="74">
        <v>24</v>
      </c>
      <c r="T63" s="74">
        <v>41</v>
      </c>
      <c r="U63" s="74">
        <v>48</v>
      </c>
      <c r="V63" s="74">
        <v>44</v>
      </c>
      <c r="W63" s="74"/>
      <c r="X63" s="74">
        <v>44</v>
      </c>
      <c r="Y63" s="74">
        <v>48</v>
      </c>
      <c r="Z63" s="74">
        <v>82</v>
      </c>
      <c r="AA63" s="74">
        <v>96</v>
      </c>
      <c r="AB63" s="74">
        <v>88</v>
      </c>
      <c r="AC63" s="74">
        <v>194</v>
      </c>
      <c r="AD63" s="110" t="str">
        <f t="shared" si="1"/>
        <v>A</v>
      </c>
      <c r="AE63" s="101"/>
    </row>
    <row r="64" spans="1:31" s="5" customFormat="1" ht="16.5" customHeight="1">
      <c r="A64" s="61">
        <v>60</v>
      </c>
      <c r="B64" s="74">
        <v>1210</v>
      </c>
      <c r="C64" s="75" t="s">
        <v>195</v>
      </c>
      <c r="D64" s="74" t="s">
        <v>21</v>
      </c>
      <c r="E64" s="3" t="s">
        <v>34</v>
      </c>
      <c r="F64" s="3">
        <v>6</v>
      </c>
      <c r="G64" s="3"/>
      <c r="H64" s="38">
        <v>38209</v>
      </c>
      <c r="I64" s="38">
        <v>41820</v>
      </c>
      <c r="J64" s="40">
        <v>674491853439</v>
      </c>
      <c r="K64" s="74">
        <v>27</v>
      </c>
      <c r="L64" s="74">
        <v>33</v>
      </c>
      <c r="M64" s="74">
        <v>40</v>
      </c>
      <c r="N64" s="74">
        <v>28</v>
      </c>
      <c r="O64" s="74">
        <v>27</v>
      </c>
      <c r="P64" s="74"/>
      <c r="Q64" s="74">
        <v>40</v>
      </c>
      <c r="R64" s="74">
        <v>28</v>
      </c>
      <c r="S64" s="74">
        <v>27</v>
      </c>
      <c r="T64" s="74">
        <v>33</v>
      </c>
      <c r="U64" s="74">
        <v>40</v>
      </c>
      <c r="V64" s="74">
        <v>28</v>
      </c>
      <c r="W64" s="74"/>
      <c r="X64" s="74">
        <v>28</v>
      </c>
      <c r="Y64" s="74">
        <v>54</v>
      </c>
      <c r="Z64" s="74">
        <v>66</v>
      </c>
      <c r="AA64" s="74">
        <v>80</v>
      </c>
      <c r="AB64" s="74">
        <v>56</v>
      </c>
      <c r="AC64" s="74">
        <v>193</v>
      </c>
      <c r="AD64" s="110" t="str">
        <f t="shared" si="1"/>
        <v>B+</v>
      </c>
      <c r="AE64" s="101"/>
    </row>
    <row r="65" spans="1:31" s="5" customFormat="1" ht="16.5" customHeight="1">
      <c r="A65" s="61">
        <v>61</v>
      </c>
      <c r="B65" s="74">
        <v>1216</v>
      </c>
      <c r="C65" s="75" t="s">
        <v>250</v>
      </c>
      <c r="D65" s="74" t="s">
        <v>21</v>
      </c>
      <c r="E65" s="3" t="s">
        <v>34</v>
      </c>
      <c r="F65" s="3">
        <v>6</v>
      </c>
      <c r="G65" s="3"/>
      <c r="H65" s="38">
        <v>37707</v>
      </c>
      <c r="I65" s="38">
        <v>41822</v>
      </c>
      <c r="J65" s="40">
        <v>567398283395</v>
      </c>
      <c r="K65" s="74">
        <v>50</v>
      </c>
      <c r="L65" s="74">
        <v>21</v>
      </c>
      <c r="M65" s="74">
        <v>40</v>
      </c>
      <c r="N65" s="74">
        <v>39</v>
      </c>
      <c r="O65" s="74">
        <v>50</v>
      </c>
      <c r="P65" s="74"/>
      <c r="Q65" s="74">
        <v>40</v>
      </c>
      <c r="R65" s="74">
        <v>39</v>
      </c>
      <c r="S65" s="74">
        <v>50</v>
      </c>
      <c r="T65" s="74">
        <v>21</v>
      </c>
      <c r="U65" s="74">
        <v>40</v>
      </c>
      <c r="V65" s="74">
        <v>39</v>
      </c>
      <c r="W65" s="74"/>
      <c r="X65" s="74">
        <v>39</v>
      </c>
      <c r="Y65" s="74">
        <v>100</v>
      </c>
      <c r="Z65" s="74">
        <v>42</v>
      </c>
      <c r="AA65" s="74">
        <v>80</v>
      </c>
      <c r="AB65" s="74">
        <v>78</v>
      </c>
      <c r="AC65" s="74">
        <v>164</v>
      </c>
      <c r="AD65" s="110" t="str">
        <f t="shared" si="1"/>
        <v>A</v>
      </c>
      <c r="AE65" s="101"/>
    </row>
    <row r="66" spans="1:31" s="5" customFormat="1" ht="16.5" customHeight="1">
      <c r="A66" s="61">
        <v>62</v>
      </c>
      <c r="B66" s="74">
        <v>1196</v>
      </c>
      <c r="C66" s="75" t="s">
        <v>187</v>
      </c>
      <c r="D66" s="74" t="s">
        <v>21</v>
      </c>
      <c r="E66" s="3" t="s">
        <v>36</v>
      </c>
      <c r="F66" s="3">
        <v>6</v>
      </c>
      <c r="G66" s="3"/>
      <c r="H66" s="38">
        <v>37774</v>
      </c>
      <c r="I66" s="38">
        <v>41813</v>
      </c>
      <c r="J66" s="40">
        <v>604086726320</v>
      </c>
      <c r="K66" s="74">
        <v>44</v>
      </c>
      <c r="L66" s="74">
        <v>43</v>
      </c>
      <c r="M66" s="74">
        <v>48</v>
      </c>
      <c r="N66" s="74">
        <v>48</v>
      </c>
      <c r="O66" s="74">
        <v>44</v>
      </c>
      <c r="P66" s="74"/>
      <c r="Q66" s="74">
        <v>48</v>
      </c>
      <c r="R66" s="74">
        <v>48</v>
      </c>
      <c r="S66" s="74">
        <v>44</v>
      </c>
      <c r="T66" s="74">
        <v>43</v>
      </c>
      <c r="U66" s="74">
        <v>48</v>
      </c>
      <c r="V66" s="74">
        <v>48</v>
      </c>
      <c r="W66" s="74"/>
      <c r="X66" s="74">
        <v>48</v>
      </c>
      <c r="Y66" s="74">
        <v>88</v>
      </c>
      <c r="Z66" s="74">
        <v>86</v>
      </c>
      <c r="AA66" s="74">
        <v>96</v>
      </c>
      <c r="AB66" s="74">
        <v>96</v>
      </c>
      <c r="AC66" s="74">
        <v>188</v>
      </c>
      <c r="AD66" s="110" t="str">
        <f t="shared" si="1"/>
        <v>A+</v>
      </c>
      <c r="AE66" s="101"/>
    </row>
    <row r="67" spans="1:31" s="5" customFormat="1" ht="16.5" customHeight="1">
      <c r="A67" s="61">
        <v>63</v>
      </c>
      <c r="B67" s="74">
        <v>1218</v>
      </c>
      <c r="C67" s="6" t="s">
        <v>188</v>
      </c>
      <c r="D67" s="74" t="s">
        <v>21</v>
      </c>
      <c r="E67" s="3" t="s">
        <v>34</v>
      </c>
      <c r="F67" s="3">
        <v>6</v>
      </c>
      <c r="G67" s="3"/>
      <c r="H67" s="38">
        <v>38203</v>
      </c>
      <c r="I67" s="38">
        <v>41835</v>
      </c>
      <c r="J67" s="40">
        <v>221735174096</v>
      </c>
      <c r="K67" s="74">
        <v>46</v>
      </c>
      <c r="L67" s="74">
        <v>38</v>
      </c>
      <c r="M67" s="74">
        <v>45</v>
      </c>
      <c r="N67" s="74">
        <v>36</v>
      </c>
      <c r="O67" s="74">
        <v>46</v>
      </c>
      <c r="P67" s="74"/>
      <c r="Q67" s="74">
        <v>45</v>
      </c>
      <c r="R67" s="74">
        <v>36</v>
      </c>
      <c r="S67" s="74">
        <v>46</v>
      </c>
      <c r="T67" s="74">
        <v>38</v>
      </c>
      <c r="U67" s="74">
        <v>45</v>
      </c>
      <c r="V67" s="74">
        <v>36</v>
      </c>
      <c r="W67" s="74"/>
      <c r="X67" s="74">
        <v>36</v>
      </c>
      <c r="Y67" s="74">
        <v>92</v>
      </c>
      <c r="Z67" s="74">
        <v>76</v>
      </c>
      <c r="AA67" s="74">
        <v>90</v>
      </c>
      <c r="AB67" s="74">
        <v>72</v>
      </c>
      <c r="AC67" s="74">
        <v>203</v>
      </c>
      <c r="AD67" s="110" t="str">
        <f t="shared" si="1"/>
        <v>A</v>
      </c>
      <c r="AE67" s="101"/>
    </row>
    <row r="68" spans="1:31" s="5" customFormat="1" ht="16.5" customHeight="1">
      <c r="A68" s="61">
        <v>64</v>
      </c>
      <c r="B68" s="74">
        <v>1198</v>
      </c>
      <c r="C68" s="75" t="s">
        <v>189</v>
      </c>
      <c r="D68" s="74" t="s">
        <v>21</v>
      </c>
      <c r="E68" s="3" t="s">
        <v>37</v>
      </c>
      <c r="F68" s="3">
        <v>6</v>
      </c>
      <c r="G68" s="3"/>
      <c r="H68" s="38">
        <v>38062</v>
      </c>
      <c r="I68" s="38">
        <v>41813</v>
      </c>
      <c r="J68" s="40">
        <v>846420683879</v>
      </c>
      <c r="K68" s="74">
        <v>32</v>
      </c>
      <c r="L68" s="74">
        <v>34</v>
      </c>
      <c r="M68" s="74">
        <v>38</v>
      </c>
      <c r="N68" s="74">
        <v>38</v>
      </c>
      <c r="O68" s="74">
        <v>32</v>
      </c>
      <c r="P68" s="74"/>
      <c r="Q68" s="74">
        <v>38</v>
      </c>
      <c r="R68" s="74">
        <v>38</v>
      </c>
      <c r="S68" s="74">
        <v>32</v>
      </c>
      <c r="T68" s="74">
        <v>34</v>
      </c>
      <c r="U68" s="74">
        <v>38</v>
      </c>
      <c r="V68" s="74">
        <v>38</v>
      </c>
      <c r="W68" s="74"/>
      <c r="X68" s="74">
        <v>38</v>
      </c>
      <c r="Y68" s="74">
        <v>64</v>
      </c>
      <c r="Z68" s="74">
        <v>68</v>
      </c>
      <c r="AA68" s="74">
        <v>76</v>
      </c>
      <c r="AB68" s="74">
        <v>76</v>
      </c>
      <c r="AC68" s="74">
        <v>172</v>
      </c>
      <c r="AD68" s="110" t="str">
        <f t="shared" si="1"/>
        <v>A</v>
      </c>
      <c r="AE68" s="101"/>
    </row>
    <row r="69" spans="1:31" s="5" customFormat="1" ht="16.5" customHeight="1">
      <c r="A69" s="61">
        <v>65</v>
      </c>
      <c r="B69" s="74">
        <v>1209</v>
      </c>
      <c r="C69" s="75" t="s">
        <v>190</v>
      </c>
      <c r="D69" s="74" t="s">
        <v>21</v>
      </c>
      <c r="E69" s="3" t="s">
        <v>36</v>
      </c>
      <c r="F69" s="3">
        <v>6</v>
      </c>
      <c r="G69" s="3"/>
      <c r="H69" s="38">
        <v>37958</v>
      </c>
      <c r="I69" s="38">
        <v>41820</v>
      </c>
      <c r="J69" s="40">
        <v>732612088492</v>
      </c>
      <c r="K69" s="74">
        <v>22</v>
      </c>
      <c r="L69" s="74">
        <v>44</v>
      </c>
      <c r="M69" s="74">
        <v>43</v>
      </c>
      <c r="N69" s="74">
        <v>46</v>
      </c>
      <c r="O69" s="74">
        <v>22</v>
      </c>
      <c r="P69" s="74"/>
      <c r="Q69" s="74">
        <v>43</v>
      </c>
      <c r="R69" s="74">
        <v>46</v>
      </c>
      <c r="S69" s="74">
        <v>22</v>
      </c>
      <c r="T69" s="74">
        <v>44</v>
      </c>
      <c r="U69" s="74">
        <v>43</v>
      </c>
      <c r="V69" s="74">
        <v>46</v>
      </c>
      <c r="W69" s="74"/>
      <c r="X69" s="74">
        <v>46</v>
      </c>
      <c r="Y69" s="74">
        <v>44</v>
      </c>
      <c r="Z69" s="74">
        <v>88</v>
      </c>
      <c r="AA69" s="74">
        <v>86</v>
      </c>
      <c r="AB69" s="74">
        <v>92</v>
      </c>
      <c r="AC69" s="74">
        <v>164</v>
      </c>
      <c r="AD69" s="110" t="str">
        <f t="shared" ref="AD69:AD79" si="2">IF(B69="","",VLOOKUP(SUM(K69:X69)/$AD$4%,Gr,2))</f>
        <v>A</v>
      </c>
      <c r="AE69" s="101"/>
    </row>
    <row r="70" spans="1:31" s="5" customFormat="1" ht="16.5" customHeight="1">
      <c r="A70" s="61">
        <v>66</v>
      </c>
      <c r="B70" s="74">
        <v>1220</v>
      </c>
      <c r="C70" s="75" t="s">
        <v>191</v>
      </c>
      <c r="D70" s="74" t="s">
        <v>21</v>
      </c>
      <c r="E70" s="3" t="s">
        <v>34</v>
      </c>
      <c r="F70" s="3">
        <v>6</v>
      </c>
      <c r="G70" s="3"/>
      <c r="H70" s="38">
        <v>37904</v>
      </c>
      <c r="I70" s="38">
        <v>41858</v>
      </c>
      <c r="J70" s="40">
        <v>367578952352</v>
      </c>
      <c r="K70" s="74">
        <v>20</v>
      </c>
      <c r="L70" s="74">
        <v>20</v>
      </c>
      <c r="M70" s="74">
        <v>40</v>
      </c>
      <c r="N70" s="74">
        <v>26</v>
      </c>
      <c r="O70" s="74">
        <v>20</v>
      </c>
      <c r="P70" s="74"/>
      <c r="Q70" s="74">
        <v>40</v>
      </c>
      <c r="R70" s="74">
        <v>26</v>
      </c>
      <c r="S70" s="74">
        <v>20</v>
      </c>
      <c r="T70" s="74">
        <v>20</v>
      </c>
      <c r="U70" s="74">
        <v>40</v>
      </c>
      <c r="V70" s="74">
        <v>26</v>
      </c>
      <c r="W70" s="74"/>
      <c r="X70" s="74">
        <v>26</v>
      </c>
      <c r="Y70" s="74">
        <v>40</v>
      </c>
      <c r="Z70" s="74">
        <v>40</v>
      </c>
      <c r="AA70" s="74">
        <v>80</v>
      </c>
      <c r="AB70" s="74">
        <v>52</v>
      </c>
      <c r="AC70" s="74">
        <v>216</v>
      </c>
      <c r="AD70" s="110" t="str">
        <f t="shared" si="2"/>
        <v>B+</v>
      </c>
      <c r="AE70" s="101"/>
    </row>
    <row r="71" spans="1:31" s="5" customFormat="1" ht="16.5" customHeight="1">
      <c r="A71" s="61">
        <v>67</v>
      </c>
      <c r="B71" s="74">
        <v>1182</v>
      </c>
      <c r="C71" s="75" t="s">
        <v>192</v>
      </c>
      <c r="D71" s="74" t="s">
        <v>21</v>
      </c>
      <c r="E71" s="3" t="s">
        <v>36</v>
      </c>
      <c r="F71" s="3">
        <v>6</v>
      </c>
      <c r="G71" s="3"/>
      <c r="H71" s="38">
        <v>37957</v>
      </c>
      <c r="I71" s="38">
        <v>41811</v>
      </c>
      <c r="J71" s="40">
        <v>757513058750</v>
      </c>
      <c r="K71" s="74">
        <v>46</v>
      </c>
      <c r="L71" s="74">
        <v>23</v>
      </c>
      <c r="M71" s="74">
        <v>48</v>
      </c>
      <c r="N71" s="74">
        <v>28</v>
      </c>
      <c r="O71" s="74">
        <v>46</v>
      </c>
      <c r="P71" s="74"/>
      <c r="Q71" s="74">
        <v>48</v>
      </c>
      <c r="R71" s="74">
        <v>28</v>
      </c>
      <c r="S71" s="74">
        <v>46</v>
      </c>
      <c r="T71" s="74">
        <v>23</v>
      </c>
      <c r="U71" s="74">
        <v>48</v>
      </c>
      <c r="V71" s="74">
        <v>28</v>
      </c>
      <c r="W71" s="74"/>
      <c r="X71" s="74">
        <v>28</v>
      </c>
      <c r="Y71" s="74">
        <v>92</v>
      </c>
      <c r="Z71" s="74">
        <v>46</v>
      </c>
      <c r="AA71" s="74">
        <v>96</v>
      </c>
      <c r="AB71" s="74">
        <v>56</v>
      </c>
      <c r="AC71" s="74">
        <v>190</v>
      </c>
      <c r="AD71" s="110" t="str">
        <f t="shared" si="2"/>
        <v>A</v>
      </c>
      <c r="AE71" s="101"/>
    </row>
    <row r="72" spans="1:31" s="5" customFormat="1" ht="16.5" customHeight="1">
      <c r="A72" s="61">
        <v>68</v>
      </c>
      <c r="B72" s="74">
        <v>1211</v>
      </c>
      <c r="C72" s="75" t="s">
        <v>193</v>
      </c>
      <c r="D72" s="74" t="s">
        <v>21</v>
      </c>
      <c r="E72" s="3" t="s">
        <v>34</v>
      </c>
      <c r="F72" s="3">
        <v>6</v>
      </c>
      <c r="G72" s="3"/>
      <c r="H72" s="38">
        <v>37891</v>
      </c>
      <c r="I72" s="38">
        <v>41820</v>
      </c>
      <c r="J72" s="40">
        <v>609761762932</v>
      </c>
      <c r="K72" s="74">
        <v>24</v>
      </c>
      <c r="L72" s="74">
        <v>43</v>
      </c>
      <c r="M72" s="74">
        <v>46</v>
      </c>
      <c r="N72" s="74">
        <v>46</v>
      </c>
      <c r="O72" s="74">
        <v>24</v>
      </c>
      <c r="P72" s="74"/>
      <c r="Q72" s="74">
        <v>46</v>
      </c>
      <c r="R72" s="74">
        <v>46</v>
      </c>
      <c r="S72" s="74">
        <v>24</v>
      </c>
      <c r="T72" s="74">
        <v>43</v>
      </c>
      <c r="U72" s="74">
        <v>46</v>
      </c>
      <c r="V72" s="74">
        <v>46</v>
      </c>
      <c r="W72" s="74"/>
      <c r="X72" s="74">
        <v>46</v>
      </c>
      <c r="Y72" s="74">
        <v>48</v>
      </c>
      <c r="Z72" s="74">
        <v>86</v>
      </c>
      <c r="AA72" s="74">
        <v>92</v>
      </c>
      <c r="AB72" s="74">
        <v>92</v>
      </c>
      <c r="AC72" s="74">
        <v>172</v>
      </c>
      <c r="AD72" s="110" t="str">
        <f t="shared" si="2"/>
        <v>A</v>
      </c>
      <c r="AE72" s="101"/>
    </row>
    <row r="73" spans="1:31" s="5" customFormat="1" ht="16.5" customHeight="1">
      <c r="A73" s="61">
        <v>69</v>
      </c>
      <c r="B73" s="74">
        <v>1187</v>
      </c>
      <c r="C73" s="75" t="s">
        <v>194</v>
      </c>
      <c r="D73" s="74" t="s">
        <v>21</v>
      </c>
      <c r="E73" s="3" t="s">
        <v>34</v>
      </c>
      <c r="F73" s="3">
        <v>6</v>
      </c>
      <c r="G73" s="3"/>
      <c r="H73" s="38">
        <v>38183</v>
      </c>
      <c r="I73" s="38">
        <v>41813</v>
      </c>
      <c r="J73" s="40">
        <v>891322999782</v>
      </c>
      <c r="K73" s="74">
        <v>24</v>
      </c>
      <c r="L73" s="74">
        <v>41</v>
      </c>
      <c r="M73" s="74">
        <v>48</v>
      </c>
      <c r="N73" s="74">
        <v>44</v>
      </c>
      <c r="O73" s="74">
        <v>24</v>
      </c>
      <c r="P73" s="74"/>
      <c r="Q73" s="74">
        <v>48</v>
      </c>
      <c r="R73" s="74">
        <v>44</v>
      </c>
      <c r="S73" s="74">
        <v>24</v>
      </c>
      <c r="T73" s="74">
        <v>41</v>
      </c>
      <c r="U73" s="74">
        <v>48</v>
      </c>
      <c r="V73" s="74">
        <v>44</v>
      </c>
      <c r="W73" s="74"/>
      <c r="X73" s="74">
        <v>44</v>
      </c>
      <c r="Y73" s="74">
        <v>48</v>
      </c>
      <c r="Z73" s="74">
        <v>82</v>
      </c>
      <c r="AA73" s="74">
        <v>96</v>
      </c>
      <c r="AB73" s="74">
        <v>88</v>
      </c>
      <c r="AC73" s="74">
        <v>194</v>
      </c>
      <c r="AD73" s="110" t="str">
        <f t="shared" si="2"/>
        <v>A</v>
      </c>
      <c r="AE73" s="101"/>
    </row>
    <row r="74" spans="1:31" s="5" customFormat="1" ht="16.5" customHeight="1">
      <c r="A74" s="61">
        <v>70</v>
      </c>
      <c r="B74" s="74">
        <v>1210</v>
      </c>
      <c r="C74" s="75" t="s">
        <v>195</v>
      </c>
      <c r="D74" s="74" t="s">
        <v>21</v>
      </c>
      <c r="E74" s="3" t="s">
        <v>34</v>
      </c>
      <c r="F74" s="3">
        <v>6</v>
      </c>
      <c r="G74" s="3"/>
      <c r="H74" s="38">
        <v>38209</v>
      </c>
      <c r="I74" s="38">
        <v>41820</v>
      </c>
      <c r="J74" s="40">
        <v>674491853439</v>
      </c>
      <c r="K74" s="74">
        <v>27</v>
      </c>
      <c r="L74" s="74">
        <v>33</v>
      </c>
      <c r="M74" s="74">
        <v>40</v>
      </c>
      <c r="N74" s="74">
        <v>28</v>
      </c>
      <c r="O74" s="74">
        <v>27</v>
      </c>
      <c r="P74" s="74"/>
      <c r="Q74" s="74">
        <v>40</v>
      </c>
      <c r="R74" s="74">
        <v>28</v>
      </c>
      <c r="S74" s="74">
        <v>27</v>
      </c>
      <c r="T74" s="74">
        <v>33</v>
      </c>
      <c r="U74" s="74">
        <v>40</v>
      </c>
      <c r="V74" s="74">
        <v>28</v>
      </c>
      <c r="W74" s="74"/>
      <c r="X74" s="74">
        <v>28</v>
      </c>
      <c r="Y74" s="74">
        <v>54</v>
      </c>
      <c r="Z74" s="74">
        <v>66</v>
      </c>
      <c r="AA74" s="74">
        <v>80</v>
      </c>
      <c r="AB74" s="74">
        <v>56</v>
      </c>
      <c r="AC74" s="74">
        <v>193</v>
      </c>
      <c r="AD74" s="110" t="str">
        <f t="shared" si="2"/>
        <v>B+</v>
      </c>
      <c r="AE74" s="101"/>
    </row>
    <row r="75" spans="1:31" s="5" customFormat="1" ht="16.5" customHeight="1">
      <c r="A75" s="74">
        <v>71</v>
      </c>
      <c r="B75" s="74">
        <v>1216</v>
      </c>
      <c r="C75" s="75" t="s">
        <v>250</v>
      </c>
      <c r="D75" s="74" t="s">
        <v>21</v>
      </c>
      <c r="E75" s="3" t="s">
        <v>34</v>
      </c>
      <c r="F75" s="3">
        <v>6</v>
      </c>
      <c r="G75" s="3"/>
      <c r="H75" s="38">
        <v>37707</v>
      </c>
      <c r="I75" s="38">
        <v>41822</v>
      </c>
      <c r="J75" s="40">
        <v>567398283395</v>
      </c>
      <c r="K75" s="74">
        <v>50</v>
      </c>
      <c r="L75" s="74">
        <v>21</v>
      </c>
      <c r="M75" s="74">
        <v>40</v>
      </c>
      <c r="N75" s="74">
        <v>39</v>
      </c>
      <c r="O75" s="74">
        <v>50</v>
      </c>
      <c r="P75" s="74"/>
      <c r="Q75" s="74">
        <v>40</v>
      </c>
      <c r="R75" s="74">
        <v>39</v>
      </c>
      <c r="S75" s="74">
        <v>50</v>
      </c>
      <c r="T75" s="74">
        <v>21</v>
      </c>
      <c r="U75" s="74">
        <v>40</v>
      </c>
      <c r="V75" s="74">
        <v>39</v>
      </c>
      <c r="W75" s="74"/>
      <c r="X75" s="74">
        <v>39</v>
      </c>
      <c r="Y75" s="74">
        <v>100</v>
      </c>
      <c r="Z75" s="74">
        <v>42</v>
      </c>
      <c r="AA75" s="74">
        <v>80</v>
      </c>
      <c r="AB75" s="74">
        <v>78</v>
      </c>
      <c r="AC75" s="74">
        <v>164</v>
      </c>
      <c r="AD75" s="110" t="str">
        <f t="shared" si="2"/>
        <v>A</v>
      </c>
      <c r="AE75" s="101"/>
    </row>
    <row r="76" spans="1:31" s="5" customFormat="1" ht="16.5" customHeight="1">
      <c r="A76" s="74">
        <v>72</v>
      </c>
      <c r="B76" s="74">
        <v>1196</v>
      </c>
      <c r="C76" s="75" t="s">
        <v>187</v>
      </c>
      <c r="D76" s="74" t="s">
        <v>21</v>
      </c>
      <c r="E76" s="3" t="s">
        <v>36</v>
      </c>
      <c r="F76" s="3">
        <v>6</v>
      </c>
      <c r="G76" s="3"/>
      <c r="H76" s="38">
        <v>37774</v>
      </c>
      <c r="I76" s="38">
        <v>41813</v>
      </c>
      <c r="J76" s="40">
        <v>604086726320</v>
      </c>
      <c r="K76" s="74">
        <v>44</v>
      </c>
      <c r="L76" s="74">
        <v>43</v>
      </c>
      <c r="M76" s="74">
        <v>48</v>
      </c>
      <c r="N76" s="74">
        <v>48</v>
      </c>
      <c r="O76" s="74">
        <v>44</v>
      </c>
      <c r="P76" s="74"/>
      <c r="Q76" s="74">
        <v>48</v>
      </c>
      <c r="R76" s="74">
        <v>48</v>
      </c>
      <c r="S76" s="74">
        <v>44</v>
      </c>
      <c r="T76" s="74">
        <v>43</v>
      </c>
      <c r="U76" s="74">
        <v>48</v>
      </c>
      <c r="V76" s="74">
        <v>48</v>
      </c>
      <c r="W76" s="74"/>
      <c r="X76" s="74">
        <v>48</v>
      </c>
      <c r="Y76" s="74">
        <v>88</v>
      </c>
      <c r="Z76" s="74">
        <v>86</v>
      </c>
      <c r="AA76" s="74">
        <v>96</v>
      </c>
      <c r="AB76" s="74">
        <v>96</v>
      </c>
      <c r="AC76" s="74">
        <v>188</v>
      </c>
      <c r="AD76" s="110" t="str">
        <f t="shared" si="2"/>
        <v>A+</v>
      </c>
      <c r="AE76" s="101"/>
    </row>
    <row r="77" spans="1:31" s="5" customFormat="1" ht="16.5" customHeight="1">
      <c r="A77" s="74">
        <v>73</v>
      </c>
      <c r="B77" s="74">
        <v>1218</v>
      </c>
      <c r="C77" s="6" t="s">
        <v>188</v>
      </c>
      <c r="D77" s="74" t="s">
        <v>21</v>
      </c>
      <c r="E77" s="3" t="s">
        <v>34</v>
      </c>
      <c r="F77" s="3">
        <v>6</v>
      </c>
      <c r="G77" s="3"/>
      <c r="H77" s="38">
        <v>38203</v>
      </c>
      <c r="I77" s="38">
        <v>41835</v>
      </c>
      <c r="J77" s="40">
        <v>221735174096</v>
      </c>
      <c r="K77" s="74">
        <v>46</v>
      </c>
      <c r="L77" s="74">
        <v>38</v>
      </c>
      <c r="M77" s="74">
        <v>45</v>
      </c>
      <c r="N77" s="74">
        <v>36</v>
      </c>
      <c r="O77" s="74">
        <v>46</v>
      </c>
      <c r="P77" s="74"/>
      <c r="Q77" s="74">
        <v>45</v>
      </c>
      <c r="R77" s="74">
        <v>36</v>
      </c>
      <c r="S77" s="74">
        <v>46</v>
      </c>
      <c r="T77" s="74">
        <v>38</v>
      </c>
      <c r="U77" s="74">
        <v>45</v>
      </c>
      <c r="V77" s="74">
        <v>36</v>
      </c>
      <c r="W77" s="74"/>
      <c r="X77" s="74">
        <v>36</v>
      </c>
      <c r="Y77" s="74">
        <v>92</v>
      </c>
      <c r="Z77" s="74">
        <v>76</v>
      </c>
      <c r="AA77" s="74">
        <v>90</v>
      </c>
      <c r="AB77" s="74">
        <v>72</v>
      </c>
      <c r="AC77" s="74">
        <v>203</v>
      </c>
      <c r="AD77" s="110" t="str">
        <f t="shared" si="2"/>
        <v>A</v>
      </c>
      <c r="AE77" s="101"/>
    </row>
    <row r="78" spans="1:31" s="5" customFormat="1" ht="16.5" customHeight="1">
      <c r="A78" s="74">
        <v>74</v>
      </c>
      <c r="B78" s="74">
        <v>1198</v>
      </c>
      <c r="C78" s="75" t="s">
        <v>189</v>
      </c>
      <c r="D78" s="74" t="s">
        <v>21</v>
      </c>
      <c r="E78" s="3" t="s">
        <v>37</v>
      </c>
      <c r="F78" s="3">
        <v>6</v>
      </c>
      <c r="G78" s="3"/>
      <c r="H78" s="38">
        <v>38062</v>
      </c>
      <c r="I78" s="38">
        <v>41813</v>
      </c>
      <c r="J78" s="40">
        <v>846420683879</v>
      </c>
      <c r="K78" s="74">
        <v>32</v>
      </c>
      <c r="L78" s="74">
        <v>34</v>
      </c>
      <c r="M78" s="74">
        <v>38</v>
      </c>
      <c r="N78" s="74">
        <v>38</v>
      </c>
      <c r="O78" s="74">
        <v>32</v>
      </c>
      <c r="P78" s="74"/>
      <c r="Q78" s="74">
        <v>38</v>
      </c>
      <c r="R78" s="74">
        <v>38</v>
      </c>
      <c r="S78" s="74">
        <v>32</v>
      </c>
      <c r="T78" s="74">
        <v>34</v>
      </c>
      <c r="U78" s="74">
        <v>38</v>
      </c>
      <c r="V78" s="74">
        <v>38</v>
      </c>
      <c r="W78" s="74"/>
      <c r="X78" s="74">
        <v>38</v>
      </c>
      <c r="Y78" s="74">
        <v>64</v>
      </c>
      <c r="Z78" s="74">
        <v>68</v>
      </c>
      <c r="AA78" s="74">
        <v>76</v>
      </c>
      <c r="AB78" s="74">
        <v>76</v>
      </c>
      <c r="AC78" s="74">
        <v>172</v>
      </c>
      <c r="AD78" s="110" t="str">
        <f t="shared" si="2"/>
        <v>A</v>
      </c>
      <c r="AE78" s="101"/>
    </row>
    <row r="79" spans="1:31" s="5" customFormat="1" ht="16.5" customHeight="1">
      <c r="A79" s="74">
        <v>75</v>
      </c>
      <c r="B79" s="74">
        <v>1209</v>
      </c>
      <c r="C79" s="75" t="s">
        <v>190</v>
      </c>
      <c r="D79" s="74" t="s">
        <v>21</v>
      </c>
      <c r="E79" s="3" t="s">
        <v>36</v>
      </c>
      <c r="F79" s="3">
        <v>6</v>
      </c>
      <c r="G79" s="3"/>
      <c r="H79" s="38">
        <v>37958</v>
      </c>
      <c r="I79" s="38">
        <v>41820</v>
      </c>
      <c r="J79" s="40">
        <v>732612088492</v>
      </c>
      <c r="K79" s="74">
        <v>22</v>
      </c>
      <c r="L79" s="74">
        <v>44</v>
      </c>
      <c r="M79" s="74">
        <v>43</v>
      </c>
      <c r="N79" s="74">
        <v>46</v>
      </c>
      <c r="O79" s="74">
        <v>22</v>
      </c>
      <c r="P79" s="74"/>
      <c r="Q79" s="74">
        <v>43</v>
      </c>
      <c r="R79" s="74">
        <v>46</v>
      </c>
      <c r="S79" s="74">
        <v>22</v>
      </c>
      <c r="T79" s="74">
        <v>44</v>
      </c>
      <c r="U79" s="74">
        <v>43</v>
      </c>
      <c r="V79" s="74">
        <v>46</v>
      </c>
      <c r="W79" s="74"/>
      <c r="X79" s="74">
        <v>46</v>
      </c>
      <c r="Y79" s="74">
        <v>44</v>
      </c>
      <c r="Z79" s="74">
        <v>88</v>
      </c>
      <c r="AA79" s="74">
        <v>86</v>
      </c>
      <c r="AB79" s="74">
        <v>92</v>
      </c>
      <c r="AC79" s="74">
        <v>164</v>
      </c>
      <c r="AD79" s="110" t="str">
        <f t="shared" si="2"/>
        <v>A</v>
      </c>
      <c r="AE79" s="101"/>
    </row>
  </sheetData>
  <sheetProtection deleteRows="0" selectLockedCells="1"/>
  <mergeCells count="30">
    <mergeCell ref="X2:X3"/>
    <mergeCell ref="R2:R3"/>
    <mergeCell ref="S2:S3"/>
    <mergeCell ref="T2:T3"/>
    <mergeCell ref="U2:U3"/>
    <mergeCell ref="V2:W2"/>
    <mergeCell ref="AD1:AD3"/>
    <mergeCell ref="H1:H4"/>
    <mergeCell ref="K1:Q1"/>
    <mergeCell ref="K2:K3"/>
    <mergeCell ref="L2:L3"/>
    <mergeCell ref="M2:M3"/>
    <mergeCell ref="N2:N3"/>
    <mergeCell ref="Q2:Q3"/>
    <mergeCell ref="O2:P2"/>
    <mergeCell ref="J1:J4"/>
    <mergeCell ref="AC1:AC4"/>
    <mergeCell ref="Y1:Y3"/>
    <mergeCell ref="Z1:Z3"/>
    <mergeCell ref="AA1:AA3"/>
    <mergeCell ref="AB1:AB3"/>
    <mergeCell ref="R1:X1"/>
    <mergeCell ref="A1:A4"/>
    <mergeCell ref="B1:B4"/>
    <mergeCell ref="E1:E4"/>
    <mergeCell ref="I1:I4"/>
    <mergeCell ref="D1:D4"/>
    <mergeCell ref="F1:F4"/>
    <mergeCell ref="C1:C4"/>
    <mergeCell ref="G1:G4"/>
  </mergeCells>
  <dataValidations count="1">
    <dataValidation type="whole" operator="lessThanOrEqual" allowBlank="1" showInputMessage="1" showErrorMessage="1" sqref="K5:AB79">
      <formula1>K$4</formula1>
    </dataValidation>
  </dataValidations>
  <printOptions horizontalCentered="1"/>
  <pageMargins left="0.33" right="0.32" top="0.28000000000000003" bottom="0.3" header="0.21" footer="0.24"/>
  <pageSetup paperSize="512" pageOrder="overThenDown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79"/>
  <sheetViews>
    <sheetView workbookViewId="0">
      <pane xSplit="5" ySplit="4" topLeftCell="F5" activePane="bottomRight" state="frozen"/>
      <selection activeCell="C2" sqref="C2:E2"/>
      <selection pane="topRight" activeCell="C2" sqref="C2:E2"/>
      <selection pane="bottomLeft" activeCell="C2" sqref="C2:E2"/>
      <selection pane="bottomRight" activeCell="Q16" sqref="Q16"/>
    </sheetView>
  </sheetViews>
  <sheetFormatPr defaultRowHeight="18.75" customHeight="1"/>
  <cols>
    <col min="1" max="1" width="4.42578125" style="7" customWidth="1"/>
    <col min="2" max="2" width="6.42578125" style="7" customWidth="1"/>
    <col min="3" max="3" width="34.7109375" style="7" customWidth="1"/>
    <col min="4" max="7" width="3.5703125" style="7" customWidth="1"/>
    <col min="8" max="9" width="10" style="7" customWidth="1"/>
    <col min="10" max="10" width="16" style="7" bestFit="1" customWidth="1"/>
    <col min="11" max="24" width="4.28515625" style="7" customWidth="1"/>
    <col min="25" max="28" width="7.140625" style="7" customWidth="1"/>
    <col min="29" max="29" width="5" style="7" customWidth="1"/>
    <col min="30" max="30" width="4.5703125" style="111" customWidth="1"/>
    <col min="31" max="31" width="11" style="10" bestFit="1" customWidth="1"/>
    <col min="32" max="16384" width="9.140625" style="7"/>
  </cols>
  <sheetData>
    <row r="1" spans="1:31" s="8" customFormat="1" ht="15" customHeight="1">
      <c r="A1" s="135" t="s">
        <v>0</v>
      </c>
      <c r="B1" s="135" t="s">
        <v>1</v>
      </c>
      <c r="C1" s="135" t="s">
        <v>24</v>
      </c>
      <c r="D1" s="139" t="s">
        <v>66</v>
      </c>
      <c r="E1" s="136" t="s">
        <v>2</v>
      </c>
      <c r="F1" s="136" t="s">
        <v>163</v>
      </c>
      <c r="G1" s="136" t="s">
        <v>236</v>
      </c>
      <c r="H1" s="135" t="s">
        <v>4</v>
      </c>
      <c r="I1" s="135" t="s">
        <v>3</v>
      </c>
      <c r="J1" s="135" t="s">
        <v>235</v>
      </c>
      <c r="K1" s="135" t="s">
        <v>14</v>
      </c>
      <c r="L1" s="135"/>
      <c r="M1" s="135"/>
      <c r="N1" s="135"/>
      <c r="O1" s="135"/>
      <c r="P1" s="135"/>
      <c r="Q1" s="135"/>
      <c r="R1" s="135" t="s">
        <v>15</v>
      </c>
      <c r="S1" s="135"/>
      <c r="T1" s="135"/>
      <c r="U1" s="135"/>
      <c r="V1" s="135"/>
      <c r="W1" s="135"/>
      <c r="X1" s="135"/>
      <c r="Y1" s="139" t="s">
        <v>16</v>
      </c>
      <c r="Z1" s="139" t="s">
        <v>17</v>
      </c>
      <c r="AA1" s="139" t="s">
        <v>18</v>
      </c>
      <c r="AB1" s="139" t="s">
        <v>19</v>
      </c>
      <c r="AC1" s="139" t="s">
        <v>23</v>
      </c>
      <c r="AD1" s="140" t="s">
        <v>185</v>
      </c>
    </row>
    <row r="2" spans="1:31" s="8" customFormat="1" ht="22.5" customHeight="1">
      <c r="A2" s="135"/>
      <c r="B2" s="135"/>
      <c r="C2" s="135"/>
      <c r="D2" s="139"/>
      <c r="E2" s="137"/>
      <c r="F2" s="137"/>
      <c r="G2" s="137"/>
      <c r="H2" s="135"/>
      <c r="I2" s="135"/>
      <c r="J2" s="135"/>
      <c r="K2" s="139" t="s">
        <v>6</v>
      </c>
      <c r="L2" s="139" t="s">
        <v>7</v>
      </c>
      <c r="M2" s="139" t="s">
        <v>8</v>
      </c>
      <c r="N2" s="136" t="s">
        <v>9</v>
      </c>
      <c r="O2" s="135" t="s">
        <v>13</v>
      </c>
      <c r="P2" s="135"/>
      <c r="Q2" s="139" t="s">
        <v>12</v>
      </c>
      <c r="R2" s="139" t="s">
        <v>6</v>
      </c>
      <c r="S2" s="139" t="s">
        <v>7</v>
      </c>
      <c r="T2" s="139" t="s">
        <v>8</v>
      </c>
      <c r="U2" s="139" t="s">
        <v>9</v>
      </c>
      <c r="V2" s="135" t="s">
        <v>13</v>
      </c>
      <c r="W2" s="135"/>
      <c r="X2" s="139" t="s">
        <v>12</v>
      </c>
      <c r="Y2" s="139"/>
      <c r="Z2" s="139"/>
      <c r="AA2" s="139"/>
      <c r="AB2" s="139"/>
      <c r="AC2" s="139"/>
      <c r="AD2" s="141"/>
    </row>
    <row r="3" spans="1:31" s="8" customFormat="1" ht="22.5" customHeight="1">
      <c r="A3" s="135"/>
      <c r="B3" s="135"/>
      <c r="C3" s="135"/>
      <c r="D3" s="139"/>
      <c r="E3" s="137"/>
      <c r="F3" s="137"/>
      <c r="G3" s="137"/>
      <c r="H3" s="135"/>
      <c r="I3" s="135"/>
      <c r="J3" s="135"/>
      <c r="K3" s="139"/>
      <c r="L3" s="139"/>
      <c r="M3" s="139"/>
      <c r="N3" s="138"/>
      <c r="O3" s="102" t="s">
        <v>10</v>
      </c>
      <c r="P3" s="102" t="s">
        <v>11</v>
      </c>
      <c r="Q3" s="139"/>
      <c r="R3" s="139"/>
      <c r="S3" s="139"/>
      <c r="T3" s="139"/>
      <c r="U3" s="139"/>
      <c r="V3" s="102" t="s">
        <v>10</v>
      </c>
      <c r="W3" s="102" t="s">
        <v>11</v>
      </c>
      <c r="X3" s="139"/>
      <c r="Y3" s="139"/>
      <c r="Z3" s="139"/>
      <c r="AA3" s="139"/>
      <c r="AB3" s="139"/>
      <c r="AC3" s="139"/>
      <c r="AD3" s="142"/>
    </row>
    <row r="4" spans="1:31" s="8" customFormat="1" ht="15" customHeight="1">
      <c r="A4" s="135"/>
      <c r="B4" s="135"/>
      <c r="C4" s="135"/>
      <c r="D4" s="139"/>
      <c r="E4" s="138"/>
      <c r="F4" s="138"/>
      <c r="G4" s="138"/>
      <c r="H4" s="135"/>
      <c r="I4" s="135"/>
      <c r="J4" s="135"/>
      <c r="K4" s="42">
        <v>50</v>
      </c>
      <c r="L4" s="42">
        <v>50</v>
      </c>
      <c r="M4" s="42">
        <v>50</v>
      </c>
      <c r="N4" s="42">
        <v>50</v>
      </c>
      <c r="O4" s="42">
        <v>50</v>
      </c>
      <c r="P4" s="42">
        <v>0</v>
      </c>
      <c r="Q4" s="42">
        <v>50</v>
      </c>
      <c r="R4" s="42">
        <v>50</v>
      </c>
      <c r="S4" s="42">
        <v>50</v>
      </c>
      <c r="T4" s="42">
        <v>50</v>
      </c>
      <c r="U4" s="42">
        <v>50</v>
      </c>
      <c r="V4" s="42">
        <v>50</v>
      </c>
      <c r="W4" s="42">
        <v>0</v>
      </c>
      <c r="X4" s="42">
        <v>50</v>
      </c>
      <c r="Y4" s="42">
        <v>100</v>
      </c>
      <c r="Z4" s="42">
        <v>100</v>
      </c>
      <c r="AA4" s="42">
        <v>100</v>
      </c>
      <c r="AB4" s="42">
        <v>100</v>
      </c>
      <c r="AC4" s="139"/>
      <c r="AD4" s="109">
        <f>SUM(K4:X4)</f>
        <v>600</v>
      </c>
    </row>
    <row r="5" spans="1:31" s="5" customFormat="1" ht="16.5" customHeight="1">
      <c r="A5" s="74">
        <v>1</v>
      </c>
      <c r="B5" s="74">
        <v>1142</v>
      </c>
      <c r="C5" s="75" t="s">
        <v>56</v>
      </c>
      <c r="D5" s="74" t="s">
        <v>32</v>
      </c>
      <c r="E5" s="3" t="s">
        <v>37</v>
      </c>
      <c r="F5" s="3">
        <v>7</v>
      </c>
      <c r="G5" s="3"/>
      <c r="H5" s="38">
        <v>37604</v>
      </c>
      <c r="I5" s="38">
        <v>41442</v>
      </c>
      <c r="J5" s="40">
        <v>676905631519</v>
      </c>
      <c r="K5" s="74">
        <v>50</v>
      </c>
      <c r="L5" s="74">
        <v>21</v>
      </c>
      <c r="M5" s="74">
        <v>40</v>
      </c>
      <c r="N5" s="74">
        <v>39</v>
      </c>
      <c r="O5" s="74">
        <v>50</v>
      </c>
      <c r="P5" s="74"/>
      <c r="Q5" s="74">
        <v>40</v>
      </c>
      <c r="R5" s="74">
        <v>39</v>
      </c>
      <c r="S5" s="74">
        <v>50</v>
      </c>
      <c r="T5" s="74">
        <v>21</v>
      </c>
      <c r="U5" s="74">
        <v>40</v>
      </c>
      <c r="V5" s="74">
        <v>39</v>
      </c>
      <c r="W5" s="74"/>
      <c r="X5" s="74">
        <v>39</v>
      </c>
      <c r="Y5" s="74">
        <v>100</v>
      </c>
      <c r="Z5" s="74">
        <v>42</v>
      </c>
      <c r="AA5" s="74">
        <v>80</v>
      </c>
      <c r="AB5" s="74">
        <v>78</v>
      </c>
      <c r="AC5" s="74">
        <v>164</v>
      </c>
      <c r="AD5" s="110" t="str">
        <f t="shared" ref="AD5:AD36" si="0">IF(B5="","",VLOOKUP(SUM(K5:X5)/$AD$4%,Gr,2))</f>
        <v>A</v>
      </c>
      <c r="AE5" s="101"/>
    </row>
    <row r="6" spans="1:31" s="5" customFormat="1" ht="16.5" customHeight="1">
      <c r="A6" s="74">
        <v>2</v>
      </c>
      <c r="B6" s="74">
        <v>1128</v>
      </c>
      <c r="C6" s="75" t="s">
        <v>57</v>
      </c>
      <c r="D6" s="74" t="s">
        <v>32</v>
      </c>
      <c r="E6" s="3" t="s">
        <v>34</v>
      </c>
      <c r="F6" s="3">
        <v>7</v>
      </c>
      <c r="G6" s="3"/>
      <c r="H6" s="38">
        <v>37662</v>
      </c>
      <c r="I6" s="38">
        <v>41437</v>
      </c>
      <c r="J6" s="40">
        <v>239990878950</v>
      </c>
      <c r="K6" s="74">
        <v>44</v>
      </c>
      <c r="L6" s="74">
        <v>43</v>
      </c>
      <c r="M6" s="74">
        <v>48</v>
      </c>
      <c r="N6" s="74">
        <v>48</v>
      </c>
      <c r="O6" s="74">
        <v>44</v>
      </c>
      <c r="P6" s="74"/>
      <c r="Q6" s="74">
        <v>48</v>
      </c>
      <c r="R6" s="74">
        <v>48</v>
      </c>
      <c r="S6" s="74">
        <v>44</v>
      </c>
      <c r="T6" s="74">
        <v>43</v>
      </c>
      <c r="U6" s="74">
        <v>48</v>
      </c>
      <c r="V6" s="74">
        <v>48</v>
      </c>
      <c r="W6" s="74"/>
      <c r="X6" s="74">
        <v>48</v>
      </c>
      <c r="Y6" s="74">
        <v>88</v>
      </c>
      <c r="Z6" s="74">
        <v>86</v>
      </c>
      <c r="AA6" s="74">
        <v>96</v>
      </c>
      <c r="AB6" s="74">
        <v>96</v>
      </c>
      <c r="AC6" s="74">
        <v>188</v>
      </c>
      <c r="AD6" s="110" t="str">
        <f t="shared" si="0"/>
        <v>A+</v>
      </c>
      <c r="AE6" s="101"/>
    </row>
    <row r="7" spans="1:31" s="5" customFormat="1" ht="16.5" customHeight="1">
      <c r="A7" s="74">
        <v>3</v>
      </c>
      <c r="B7" s="74">
        <v>1130</v>
      </c>
      <c r="C7" s="6" t="s">
        <v>58</v>
      </c>
      <c r="D7" s="74" t="s">
        <v>32</v>
      </c>
      <c r="E7" s="3" t="s">
        <v>36</v>
      </c>
      <c r="F7" s="3">
        <v>7</v>
      </c>
      <c r="G7" s="3"/>
      <c r="H7" s="38">
        <v>37694</v>
      </c>
      <c r="I7" s="38">
        <v>41437</v>
      </c>
      <c r="J7" s="40">
        <v>818682003854</v>
      </c>
      <c r="K7" s="74">
        <v>46</v>
      </c>
      <c r="L7" s="74">
        <v>38</v>
      </c>
      <c r="M7" s="74">
        <v>45</v>
      </c>
      <c r="N7" s="74">
        <v>36</v>
      </c>
      <c r="O7" s="74">
        <v>46</v>
      </c>
      <c r="P7" s="74"/>
      <c r="Q7" s="74">
        <v>45</v>
      </c>
      <c r="R7" s="74">
        <v>36</v>
      </c>
      <c r="S7" s="74">
        <v>46</v>
      </c>
      <c r="T7" s="74">
        <v>38</v>
      </c>
      <c r="U7" s="74">
        <v>45</v>
      </c>
      <c r="V7" s="74">
        <v>36</v>
      </c>
      <c r="W7" s="74"/>
      <c r="X7" s="74">
        <v>36</v>
      </c>
      <c r="Y7" s="74">
        <v>92</v>
      </c>
      <c r="Z7" s="74">
        <v>76</v>
      </c>
      <c r="AA7" s="74">
        <v>90</v>
      </c>
      <c r="AB7" s="74">
        <v>72</v>
      </c>
      <c r="AC7" s="74">
        <v>203</v>
      </c>
      <c r="AD7" s="110" t="str">
        <f t="shared" si="0"/>
        <v>A</v>
      </c>
      <c r="AE7" s="101"/>
    </row>
    <row r="8" spans="1:31" s="5" customFormat="1" ht="16.5" customHeight="1">
      <c r="A8" s="74">
        <v>4</v>
      </c>
      <c r="B8" s="74">
        <v>1140</v>
      </c>
      <c r="C8" s="75" t="s">
        <v>59</v>
      </c>
      <c r="D8" s="74" t="s">
        <v>32</v>
      </c>
      <c r="E8" s="3" t="s">
        <v>36</v>
      </c>
      <c r="F8" s="3">
        <v>7</v>
      </c>
      <c r="G8" s="3"/>
      <c r="H8" s="38">
        <v>37610</v>
      </c>
      <c r="I8" s="38">
        <v>41439</v>
      </c>
      <c r="J8" s="40">
        <v>202066444862</v>
      </c>
      <c r="K8" s="74">
        <v>32</v>
      </c>
      <c r="L8" s="74">
        <v>34</v>
      </c>
      <c r="M8" s="74">
        <v>38</v>
      </c>
      <c r="N8" s="74">
        <v>38</v>
      </c>
      <c r="O8" s="74">
        <v>32</v>
      </c>
      <c r="P8" s="74"/>
      <c r="Q8" s="74">
        <v>38</v>
      </c>
      <c r="R8" s="74">
        <v>38</v>
      </c>
      <c r="S8" s="74">
        <v>32</v>
      </c>
      <c r="T8" s="74">
        <v>34</v>
      </c>
      <c r="U8" s="74">
        <v>38</v>
      </c>
      <c r="V8" s="74">
        <v>38</v>
      </c>
      <c r="W8" s="74"/>
      <c r="X8" s="74">
        <v>38</v>
      </c>
      <c r="Y8" s="74">
        <v>64</v>
      </c>
      <c r="Z8" s="74">
        <v>68</v>
      </c>
      <c r="AA8" s="74">
        <v>76</v>
      </c>
      <c r="AB8" s="74">
        <v>76</v>
      </c>
      <c r="AC8" s="74">
        <v>172</v>
      </c>
      <c r="AD8" s="110" t="str">
        <f t="shared" si="0"/>
        <v>A</v>
      </c>
      <c r="AE8" s="101"/>
    </row>
    <row r="9" spans="1:31" s="5" customFormat="1" ht="16.5" customHeight="1">
      <c r="A9" s="74">
        <v>5</v>
      </c>
      <c r="B9" s="74">
        <v>1169</v>
      </c>
      <c r="C9" s="75" t="s">
        <v>60</v>
      </c>
      <c r="D9" s="74" t="s">
        <v>32</v>
      </c>
      <c r="E9" s="3" t="s">
        <v>36</v>
      </c>
      <c r="F9" s="3">
        <v>7</v>
      </c>
      <c r="G9" s="3"/>
      <c r="H9" s="38">
        <v>37042</v>
      </c>
      <c r="I9" s="38">
        <v>41452</v>
      </c>
      <c r="J9" s="40">
        <v>644297513620</v>
      </c>
      <c r="K9" s="74">
        <v>22</v>
      </c>
      <c r="L9" s="74">
        <v>44</v>
      </c>
      <c r="M9" s="74">
        <v>43</v>
      </c>
      <c r="N9" s="74">
        <v>46</v>
      </c>
      <c r="O9" s="74">
        <v>22</v>
      </c>
      <c r="P9" s="74"/>
      <c r="Q9" s="74">
        <v>43</v>
      </c>
      <c r="R9" s="74">
        <v>46</v>
      </c>
      <c r="S9" s="74">
        <v>22</v>
      </c>
      <c r="T9" s="74">
        <v>44</v>
      </c>
      <c r="U9" s="74">
        <v>43</v>
      </c>
      <c r="V9" s="74">
        <v>46</v>
      </c>
      <c r="W9" s="74"/>
      <c r="X9" s="74">
        <v>46</v>
      </c>
      <c r="Y9" s="74">
        <v>44</v>
      </c>
      <c r="Z9" s="74">
        <v>88</v>
      </c>
      <c r="AA9" s="74">
        <v>86</v>
      </c>
      <c r="AB9" s="74">
        <v>92</v>
      </c>
      <c r="AC9" s="74">
        <v>164</v>
      </c>
      <c r="AD9" s="110" t="str">
        <f t="shared" si="0"/>
        <v>A</v>
      </c>
      <c r="AE9" s="101"/>
    </row>
    <row r="10" spans="1:31" s="5" customFormat="1" ht="16.5" customHeight="1">
      <c r="A10" s="74">
        <v>6</v>
      </c>
      <c r="B10" s="74">
        <v>1129</v>
      </c>
      <c r="C10" s="75" t="s">
        <v>61</v>
      </c>
      <c r="D10" s="74" t="s">
        <v>32</v>
      </c>
      <c r="E10" s="3" t="s">
        <v>34</v>
      </c>
      <c r="F10" s="3">
        <v>7</v>
      </c>
      <c r="G10" s="3"/>
      <c r="H10" s="38">
        <v>37814</v>
      </c>
      <c r="I10" s="38">
        <v>41437</v>
      </c>
      <c r="J10" s="40">
        <v>372562302892</v>
      </c>
      <c r="K10" s="74">
        <v>20</v>
      </c>
      <c r="L10" s="74">
        <v>20</v>
      </c>
      <c r="M10" s="74">
        <v>40</v>
      </c>
      <c r="N10" s="74">
        <v>26</v>
      </c>
      <c r="O10" s="74">
        <v>20</v>
      </c>
      <c r="P10" s="74"/>
      <c r="Q10" s="74">
        <v>40</v>
      </c>
      <c r="R10" s="74">
        <v>26</v>
      </c>
      <c r="S10" s="74">
        <v>20</v>
      </c>
      <c r="T10" s="74">
        <v>20</v>
      </c>
      <c r="U10" s="74">
        <v>40</v>
      </c>
      <c r="V10" s="74">
        <v>26</v>
      </c>
      <c r="W10" s="74"/>
      <c r="X10" s="74">
        <v>26</v>
      </c>
      <c r="Y10" s="74">
        <v>40</v>
      </c>
      <c r="Z10" s="74">
        <v>40</v>
      </c>
      <c r="AA10" s="74">
        <v>80</v>
      </c>
      <c r="AB10" s="74">
        <v>52</v>
      </c>
      <c r="AC10" s="74">
        <v>216</v>
      </c>
      <c r="AD10" s="110" t="str">
        <f t="shared" si="0"/>
        <v>B+</v>
      </c>
      <c r="AE10" s="101"/>
    </row>
    <row r="11" spans="1:31" s="5" customFormat="1" ht="16.5" customHeight="1">
      <c r="A11" s="74">
        <v>7</v>
      </c>
      <c r="B11" s="74">
        <v>1168</v>
      </c>
      <c r="C11" s="75" t="s">
        <v>62</v>
      </c>
      <c r="D11" s="74" t="s">
        <v>32</v>
      </c>
      <c r="E11" s="3" t="s">
        <v>34</v>
      </c>
      <c r="F11" s="3">
        <v>7</v>
      </c>
      <c r="G11" s="3"/>
      <c r="H11" s="38">
        <v>37861</v>
      </c>
      <c r="I11" s="38">
        <v>41451</v>
      </c>
      <c r="J11" s="40">
        <v>941852761971</v>
      </c>
      <c r="K11" s="74">
        <v>46</v>
      </c>
      <c r="L11" s="74">
        <v>23</v>
      </c>
      <c r="M11" s="74">
        <v>48</v>
      </c>
      <c r="N11" s="74">
        <v>28</v>
      </c>
      <c r="O11" s="74">
        <v>46</v>
      </c>
      <c r="P11" s="74"/>
      <c r="Q11" s="74">
        <v>48</v>
      </c>
      <c r="R11" s="74">
        <v>28</v>
      </c>
      <c r="S11" s="74">
        <v>46</v>
      </c>
      <c r="T11" s="74">
        <v>23</v>
      </c>
      <c r="U11" s="74">
        <v>48</v>
      </c>
      <c r="V11" s="74">
        <v>28</v>
      </c>
      <c r="W11" s="74"/>
      <c r="X11" s="74">
        <v>28</v>
      </c>
      <c r="Y11" s="74">
        <v>92</v>
      </c>
      <c r="Z11" s="74">
        <v>46</v>
      </c>
      <c r="AA11" s="74">
        <v>96</v>
      </c>
      <c r="AB11" s="74">
        <v>56</v>
      </c>
      <c r="AC11" s="74">
        <v>190</v>
      </c>
      <c r="AD11" s="110" t="str">
        <f t="shared" si="0"/>
        <v>A</v>
      </c>
      <c r="AE11" s="101"/>
    </row>
    <row r="12" spans="1:31" s="5" customFormat="1" ht="16.5" customHeight="1">
      <c r="A12" s="74">
        <v>8</v>
      </c>
      <c r="B12" s="74">
        <v>1166</v>
      </c>
      <c r="C12" s="75" t="s">
        <v>63</v>
      </c>
      <c r="D12" s="74" t="s">
        <v>32</v>
      </c>
      <c r="E12" s="3" t="s">
        <v>34</v>
      </c>
      <c r="F12" s="3">
        <v>7</v>
      </c>
      <c r="G12" s="3"/>
      <c r="H12" s="38">
        <v>36706</v>
      </c>
      <c r="I12" s="38">
        <v>41447</v>
      </c>
      <c r="J12" s="40">
        <v>535371659488</v>
      </c>
      <c r="K12" s="74">
        <v>24</v>
      </c>
      <c r="L12" s="74">
        <v>43</v>
      </c>
      <c r="M12" s="74">
        <v>46</v>
      </c>
      <c r="N12" s="74">
        <v>46</v>
      </c>
      <c r="O12" s="74">
        <v>24</v>
      </c>
      <c r="P12" s="74"/>
      <c r="Q12" s="74">
        <v>46</v>
      </c>
      <c r="R12" s="74">
        <v>46</v>
      </c>
      <c r="S12" s="74">
        <v>24</v>
      </c>
      <c r="T12" s="74">
        <v>43</v>
      </c>
      <c r="U12" s="74">
        <v>46</v>
      </c>
      <c r="V12" s="74">
        <v>46</v>
      </c>
      <c r="W12" s="74"/>
      <c r="X12" s="74">
        <v>46</v>
      </c>
      <c r="Y12" s="74">
        <v>48</v>
      </c>
      <c r="Z12" s="74">
        <v>86</v>
      </c>
      <c r="AA12" s="74">
        <v>92</v>
      </c>
      <c r="AB12" s="74">
        <v>92</v>
      </c>
      <c r="AC12" s="74">
        <v>172</v>
      </c>
      <c r="AD12" s="110" t="str">
        <f t="shared" si="0"/>
        <v>A</v>
      </c>
      <c r="AE12" s="101"/>
    </row>
    <row r="13" spans="1:31" s="5" customFormat="1" ht="16.5" customHeight="1">
      <c r="A13" s="74">
        <v>9</v>
      </c>
      <c r="B13" s="74">
        <v>1143</v>
      </c>
      <c r="C13" s="75" t="s">
        <v>64</v>
      </c>
      <c r="D13" s="74" t="s">
        <v>32</v>
      </c>
      <c r="E13" s="3" t="s">
        <v>37</v>
      </c>
      <c r="F13" s="3">
        <v>7</v>
      </c>
      <c r="G13" s="3"/>
      <c r="H13" s="38">
        <v>37783</v>
      </c>
      <c r="I13" s="38">
        <v>41442</v>
      </c>
      <c r="J13" s="40">
        <v>739999458782</v>
      </c>
      <c r="K13" s="74">
        <v>24</v>
      </c>
      <c r="L13" s="74">
        <v>41</v>
      </c>
      <c r="M13" s="74">
        <v>48</v>
      </c>
      <c r="N13" s="74">
        <v>44</v>
      </c>
      <c r="O13" s="74">
        <v>24</v>
      </c>
      <c r="P13" s="74"/>
      <c r="Q13" s="74">
        <v>48</v>
      </c>
      <c r="R13" s="74">
        <v>44</v>
      </c>
      <c r="S13" s="74">
        <v>24</v>
      </c>
      <c r="T13" s="74">
        <v>41</v>
      </c>
      <c r="U13" s="74">
        <v>48</v>
      </c>
      <c r="V13" s="74">
        <v>44</v>
      </c>
      <c r="W13" s="74"/>
      <c r="X13" s="74">
        <v>44</v>
      </c>
      <c r="Y13" s="74">
        <v>48</v>
      </c>
      <c r="Z13" s="74">
        <v>82</v>
      </c>
      <c r="AA13" s="74">
        <v>96</v>
      </c>
      <c r="AB13" s="74">
        <v>88</v>
      </c>
      <c r="AC13" s="74">
        <v>194</v>
      </c>
      <c r="AD13" s="110" t="str">
        <f t="shared" si="0"/>
        <v>A</v>
      </c>
      <c r="AE13" s="101"/>
    </row>
    <row r="14" spans="1:31" s="5" customFormat="1" ht="16.5" customHeight="1">
      <c r="A14" s="74">
        <v>10</v>
      </c>
      <c r="B14" s="74">
        <v>1162</v>
      </c>
      <c r="C14" s="75" t="s">
        <v>65</v>
      </c>
      <c r="D14" s="74" t="s">
        <v>32</v>
      </c>
      <c r="E14" s="3" t="s">
        <v>34</v>
      </c>
      <c r="F14" s="3">
        <v>7</v>
      </c>
      <c r="G14" s="3"/>
      <c r="H14" s="38">
        <v>37771</v>
      </c>
      <c r="I14" s="38">
        <v>41445</v>
      </c>
      <c r="J14" s="40">
        <v>552070094113</v>
      </c>
      <c r="K14" s="74">
        <v>27</v>
      </c>
      <c r="L14" s="74">
        <v>33</v>
      </c>
      <c r="M14" s="74">
        <v>40</v>
      </c>
      <c r="N14" s="74">
        <v>28</v>
      </c>
      <c r="O14" s="74">
        <v>27</v>
      </c>
      <c r="P14" s="74"/>
      <c r="Q14" s="74">
        <v>40</v>
      </c>
      <c r="R14" s="74">
        <v>28</v>
      </c>
      <c r="S14" s="74">
        <v>27</v>
      </c>
      <c r="T14" s="74">
        <v>33</v>
      </c>
      <c r="U14" s="74">
        <v>40</v>
      </c>
      <c r="V14" s="74">
        <v>28</v>
      </c>
      <c r="W14" s="74"/>
      <c r="X14" s="74">
        <v>28</v>
      </c>
      <c r="Y14" s="74">
        <v>54</v>
      </c>
      <c r="Z14" s="74">
        <v>66</v>
      </c>
      <c r="AA14" s="74">
        <v>80</v>
      </c>
      <c r="AB14" s="74">
        <v>56</v>
      </c>
      <c r="AC14" s="74">
        <v>193</v>
      </c>
      <c r="AD14" s="110" t="str">
        <f t="shared" si="0"/>
        <v>B+</v>
      </c>
      <c r="AE14" s="101"/>
    </row>
    <row r="15" spans="1:31" s="5" customFormat="1" ht="16.5" customHeight="1">
      <c r="A15" s="74">
        <v>11</v>
      </c>
      <c r="B15" s="74">
        <v>1142</v>
      </c>
      <c r="C15" s="75" t="s">
        <v>56</v>
      </c>
      <c r="D15" s="74" t="s">
        <v>32</v>
      </c>
      <c r="E15" s="3" t="s">
        <v>37</v>
      </c>
      <c r="F15" s="3">
        <v>7</v>
      </c>
      <c r="G15" s="3"/>
      <c r="H15" s="38">
        <v>37604</v>
      </c>
      <c r="I15" s="38">
        <v>41442</v>
      </c>
      <c r="J15" s="40">
        <v>676905631519</v>
      </c>
      <c r="K15" s="74">
        <v>50</v>
      </c>
      <c r="L15" s="74">
        <v>21</v>
      </c>
      <c r="M15" s="74">
        <v>40</v>
      </c>
      <c r="N15" s="74">
        <v>39</v>
      </c>
      <c r="O15" s="74">
        <v>50</v>
      </c>
      <c r="P15" s="74"/>
      <c r="Q15" s="74">
        <v>40</v>
      </c>
      <c r="R15" s="74">
        <v>39</v>
      </c>
      <c r="S15" s="74">
        <v>50</v>
      </c>
      <c r="T15" s="74">
        <v>21</v>
      </c>
      <c r="U15" s="74">
        <v>40</v>
      </c>
      <c r="V15" s="74">
        <v>39</v>
      </c>
      <c r="W15" s="74"/>
      <c r="X15" s="74">
        <v>39</v>
      </c>
      <c r="Y15" s="74">
        <v>100</v>
      </c>
      <c r="Z15" s="74">
        <v>42</v>
      </c>
      <c r="AA15" s="74">
        <v>80</v>
      </c>
      <c r="AB15" s="74">
        <v>78</v>
      </c>
      <c r="AC15" s="74">
        <v>164</v>
      </c>
      <c r="AD15" s="110" t="str">
        <f t="shared" si="0"/>
        <v>A</v>
      </c>
      <c r="AE15" s="101"/>
    </row>
    <row r="16" spans="1:31" s="5" customFormat="1" ht="16.5" customHeight="1">
      <c r="A16" s="74">
        <v>12</v>
      </c>
      <c r="B16" s="74">
        <v>1128</v>
      </c>
      <c r="C16" s="75" t="s">
        <v>57</v>
      </c>
      <c r="D16" s="74" t="s">
        <v>32</v>
      </c>
      <c r="E16" s="3" t="s">
        <v>34</v>
      </c>
      <c r="F16" s="3">
        <v>7</v>
      </c>
      <c r="G16" s="3"/>
      <c r="H16" s="38">
        <v>37662</v>
      </c>
      <c r="I16" s="38">
        <v>41437</v>
      </c>
      <c r="J16" s="40">
        <v>239990878950</v>
      </c>
      <c r="K16" s="74">
        <v>44</v>
      </c>
      <c r="L16" s="74">
        <v>43</v>
      </c>
      <c r="M16" s="74">
        <v>48</v>
      </c>
      <c r="N16" s="74">
        <v>48</v>
      </c>
      <c r="O16" s="74">
        <v>44</v>
      </c>
      <c r="P16" s="74"/>
      <c r="Q16" s="74">
        <v>48</v>
      </c>
      <c r="R16" s="74">
        <v>48</v>
      </c>
      <c r="S16" s="74">
        <v>44</v>
      </c>
      <c r="T16" s="74">
        <v>43</v>
      </c>
      <c r="U16" s="74">
        <v>48</v>
      </c>
      <c r="V16" s="74">
        <v>48</v>
      </c>
      <c r="W16" s="74"/>
      <c r="X16" s="74">
        <v>48</v>
      </c>
      <c r="Y16" s="74">
        <v>88</v>
      </c>
      <c r="Z16" s="74">
        <v>86</v>
      </c>
      <c r="AA16" s="74">
        <v>96</v>
      </c>
      <c r="AB16" s="74">
        <v>96</v>
      </c>
      <c r="AC16" s="74">
        <v>188</v>
      </c>
      <c r="AD16" s="110" t="str">
        <f t="shared" si="0"/>
        <v>A+</v>
      </c>
      <c r="AE16" s="101"/>
    </row>
    <row r="17" spans="1:31" s="5" customFormat="1" ht="16.5" customHeight="1">
      <c r="A17" s="74">
        <v>13</v>
      </c>
      <c r="B17" s="74">
        <v>1130</v>
      </c>
      <c r="C17" s="6" t="s">
        <v>58</v>
      </c>
      <c r="D17" s="74" t="s">
        <v>32</v>
      </c>
      <c r="E17" s="3" t="s">
        <v>36</v>
      </c>
      <c r="F17" s="3">
        <v>7</v>
      </c>
      <c r="G17" s="3"/>
      <c r="H17" s="38">
        <v>37694</v>
      </c>
      <c r="I17" s="38">
        <v>41437</v>
      </c>
      <c r="J17" s="40">
        <v>818682003854</v>
      </c>
      <c r="K17" s="74">
        <v>46</v>
      </c>
      <c r="L17" s="74">
        <v>38</v>
      </c>
      <c r="M17" s="74">
        <v>45</v>
      </c>
      <c r="N17" s="74">
        <v>36</v>
      </c>
      <c r="O17" s="74">
        <v>46</v>
      </c>
      <c r="P17" s="74"/>
      <c r="Q17" s="74">
        <v>45</v>
      </c>
      <c r="R17" s="74">
        <v>36</v>
      </c>
      <c r="S17" s="74">
        <v>46</v>
      </c>
      <c r="T17" s="74">
        <v>38</v>
      </c>
      <c r="U17" s="74">
        <v>45</v>
      </c>
      <c r="V17" s="74">
        <v>36</v>
      </c>
      <c r="W17" s="74"/>
      <c r="X17" s="74">
        <v>36</v>
      </c>
      <c r="Y17" s="74">
        <v>92</v>
      </c>
      <c r="Z17" s="74">
        <v>76</v>
      </c>
      <c r="AA17" s="74">
        <v>90</v>
      </c>
      <c r="AB17" s="74">
        <v>72</v>
      </c>
      <c r="AC17" s="74">
        <v>203</v>
      </c>
      <c r="AD17" s="110" t="str">
        <f t="shared" si="0"/>
        <v>A</v>
      </c>
      <c r="AE17" s="101"/>
    </row>
    <row r="18" spans="1:31" s="5" customFormat="1" ht="16.5" customHeight="1">
      <c r="A18" s="74">
        <v>14</v>
      </c>
      <c r="B18" s="74">
        <v>1140</v>
      </c>
      <c r="C18" s="75" t="s">
        <v>59</v>
      </c>
      <c r="D18" s="74" t="s">
        <v>32</v>
      </c>
      <c r="E18" s="3" t="s">
        <v>36</v>
      </c>
      <c r="F18" s="3">
        <v>7</v>
      </c>
      <c r="G18" s="3"/>
      <c r="H18" s="38">
        <v>37610</v>
      </c>
      <c r="I18" s="38">
        <v>41439</v>
      </c>
      <c r="J18" s="40">
        <v>202066444862</v>
      </c>
      <c r="K18" s="74">
        <v>32</v>
      </c>
      <c r="L18" s="74">
        <v>34</v>
      </c>
      <c r="M18" s="74">
        <v>38</v>
      </c>
      <c r="N18" s="74">
        <v>38</v>
      </c>
      <c r="O18" s="74">
        <v>32</v>
      </c>
      <c r="P18" s="74"/>
      <c r="Q18" s="74">
        <v>38</v>
      </c>
      <c r="R18" s="74">
        <v>38</v>
      </c>
      <c r="S18" s="74">
        <v>32</v>
      </c>
      <c r="T18" s="74">
        <v>34</v>
      </c>
      <c r="U18" s="74">
        <v>38</v>
      </c>
      <c r="V18" s="74">
        <v>38</v>
      </c>
      <c r="W18" s="74"/>
      <c r="X18" s="74">
        <v>38</v>
      </c>
      <c r="Y18" s="74">
        <v>64</v>
      </c>
      <c r="Z18" s="74">
        <v>68</v>
      </c>
      <c r="AA18" s="74">
        <v>76</v>
      </c>
      <c r="AB18" s="74">
        <v>76</v>
      </c>
      <c r="AC18" s="74">
        <v>172</v>
      </c>
      <c r="AD18" s="110" t="str">
        <f t="shared" si="0"/>
        <v>A</v>
      </c>
      <c r="AE18" s="101"/>
    </row>
    <row r="19" spans="1:31" s="5" customFormat="1" ht="16.5" customHeight="1">
      <c r="A19" s="74">
        <v>15</v>
      </c>
      <c r="B19" s="74">
        <v>1169</v>
      </c>
      <c r="C19" s="75" t="s">
        <v>60</v>
      </c>
      <c r="D19" s="74" t="s">
        <v>32</v>
      </c>
      <c r="E19" s="3" t="s">
        <v>36</v>
      </c>
      <c r="F19" s="3">
        <v>7</v>
      </c>
      <c r="G19" s="3"/>
      <c r="H19" s="38">
        <v>37042</v>
      </c>
      <c r="I19" s="38">
        <v>41452</v>
      </c>
      <c r="J19" s="40">
        <v>644297513620</v>
      </c>
      <c r="K19" s="74">
        <v>22</v>
      </c>
      <c r="L19" s="74">
        <v>44</v>
      </c>
      <c r="M19" s="74">
        <v>43</v>
      </c>
      <c r="N19" s="74">
        <v>46</v>
      </c>
      <c r="O19" s="74">
        <v>22</v>
      </c>
      <c r="P19" s="74"/>
      <c r="Q19" s="74">
        <v>43</v>
      </c>
      <c r="R19" s="74">
        <v>46</v>
      </c>
      <c r="S19" s="74">
        <v>22</v>
      </c>
      <c r="T19" s="74">
        <v>44</v>
      </c>
      <c r="U19" s="74">
        <v>43</v>
      </c>
      <c r="V19" s="74">
        <v>46</v>
      </c>
      <c r="W19" s="74"/>
      <c r="X19" s="74">
        <v>46</v>
      </c>
      <c r="Y19" s="74">
        <v>44</v>
      </c>
      <c r="Z19" s="74">
        <v>88</v>
      </c>
      <c r="AA19" s="74">
        <v>86</v>
      </c>
      <c r="AB19" s="74">
        <v>92</v>
      </c>
      <c r="AC19" s="74">
        <v>164</v>
      </c>
      <c r="AD19" s="110" t="str">
        <f t="shared" si="0"/>
        <v>A</v>
      </c>
      <c r="AE19" s="101"/>
    </row>
    <row r="20" spans="1:31" s="5" customFormat="1" ht="16.5" customHeight="1">
      <c r="A20" s="74">
        <v>16</v>
      </c>
      <c r="B20" s="74">
        <v>1129</v>
      </c>
      <c r="C20" s="75" t="s">
        <v>61</v>
      </c>
      <c r="D20" s="74" t="s">
        <v>32</v>
      </c>
      <c r="E20" s="3" t="s">
        <v>34</v>
      </c>
      <c r="F20" s="3">
        <v>7</v>
      </c>
      <c r="G20" s="3"/>
      <c r="H20" s="38">
        <v>37814</v>
      </c>
      <c r="I20" s="38">
        <v>41437</v>
      </c>
      <c r="J20" s="40">
        <v>372562302892</v>
      </c>
      <c r="K20" s="74">
        <v>20</v>
      </c>
      <c r="L20" s="74">
        <v>20</v>
      </c>
      <c r="M20" s="74">
        <v>40</v>
      </c>
      <c r="N20" s="74">
        <v>26</v>
      </c>
      <c r="O20" s="74">
        <v>20</v>
      </c>
      <c r="P20" s="74"/>
      <c r="Q20" s="74">
        <v>40</v>
      </c>
      <c r="R20" s="74">
        <v>26</v>
      </c>
      <c r="S20" s="74">
        <v>20</v>
      </c>
      <c r="T20" s="74">
        <v>20</v>
      </c>
      <c r="U20" s="74">
        <v>40</v>
      </c>
      <c r="V20" s="74">
        <v>26</v>
      </c>
      <c r="W20" s="74"/>
      <c r="X20" s="74">
        <v>26</v>
      </c>
      <c r="Y20" s="74">
        <v>40</v>
      </c>
      <c r="Z20" s="74">
        <v>40</v>
      </c>
      <c r="AA20" s="74">
        <v>80</v>
      </c>
      <c r="AB20" s="74">
        <v>52</v>
      </c>
      <c r="AC20" s="74">
        <v>216</v>
      </c>
      <c r="AD20" s="110" t="str">
        <f t="shared" si="0"/>
        <v>B+</v>
      </c>
      <c r="AE20" s="101"/>
    </row>
    <row r="21" spans="1:31" s="5" customFormat="1" ht="16.5" customHeight="1">
      <c r="A21" s="74">
        <v>17</v>
      </c>
      <c r="B21" s="74">
        <v>1168</v>
      </c>
      <c r="C21" s="75" t="s">
        <v>62</v>
      </c>
      <c r="D21" s="74" t="s">
        <v>32</v>
      </c>
      <c r="E21" s="3" t="s">
        <v>34</v>
      </c>
      <c r="F21" s="3">
        <v>7</v>
      </c>
      <c r="G21" s="3"/>
      <c r="H21" s="38">
        <v>37861</v>
      </c>
      <c r="I21" s="38">
        <v>41451</v>
      </c>
      <c r="J21" s="40">
        <v>941852761971</v>
      </c>
      <c r="K21" s="74">
        <v>46</v>
      </c>
      <c r="L21" s="74">
        <v>23</v>
      </c>
      <c r="M21" s="74">
        <v>48</v>
      </c>
      <c r="N21" s="74">
        <v>28</v>
      </c>
      <c r="O21" s="74">
        <v>46</v>
      </c>
      <c r="P21" s="74"/>
      <c r="Q21" s="74">
        <v>48</v>
      </c>
      <c r="R21" s="74">
        <v>28</v>
      </c>
      <c r="S21" s="74">
        <v>46</v>
      </c>
      <c r="T21" s="74">
        <v>23</v>
      </c>
      <c r="U21" s="74">
        <v>48</v>
      </c>
      <c r="V21" s="74">
        <v>28</v>
      </c>
      <c r="W21" s="74"/>
      <c r="X21" s="74">
        <v>28</v>
      </c>
      <c r="Y21" s="74">
        <v>92</v>
      </c>
      <c r="Z21" s="74">
        <v>46</v>
      </c>
      <c r="AA21" s="74">
        <v>96</v>
      </c>
      <c r="AB21" s="74">
        <v>56</v>
      </c>
      <c r="AC21" s="74">
        <v>190</v>
      </c>
      <c r="AD21" s="110" t="str">
        <f t="shared" si="0"/>
        <v>A</v>
      </c>
      <c r="AE21" s="101"/>
    </row>
    <row r="22" spans="1:31" s="5" customFormat="1" ht="16.5" customHeight="1">
      <c r="A22" s="74">
        <v>18</v>
      </c>
      <c r="B22" s="74">
        <v>1166</v>
      </c>
      <c r="C22" s="75" t="s">
        <v>63</v>
      </c>
      <c r="D22" s="74" t="s">
        <v>32</v>
      </c>
      <c r="E22" s="3" t="s">
        <v>34</v>
      </c>
      <c r="F22" s="3">
        <v>7</v>
      </c>
      <c r="G22" s="3"/>
      <c r="H22" s="38">
        <v>36706</v>
      </c>
      <c r="I22" s="38">
        <v>41447</v>
      </c>
      <c r="J22" s="40">
        <v>535371659488</v>
      </c>
      <c r="K22" s="74">
        <v>24</v>
      </c>
      <c r="L22" s="74">
        <v>43</v>
      </c>
      <c r="M22" s="74">
        <v>46</v>
      </c>
      <c r="N22" s="74">
        <v>46</v>
      </c>
      <c r="O22" s="74">
        <v>24</v>
      </c>
      <c r="P22" s="74"/>
      <c r="Q22" s="74">
        <v>46</v>
      </c>
      <c r="R22" s="74">
        <v>46</v>
      </c>
      <c r="S22" s="74">
        <v>24</v>
      </c>
      <c r="T22" s="74">
        <v>43</v>
      </c>
      <c r="U22" s="74">
        <v>46</v>
      </c>
      <c r="V22" s="74">
        <v>46</v>
      </c>
      <c r="W22" s="74"/>
      <c r="X22" s="74">
        <v>46</v>
      </c>
      <c r="Y22" s="74">
        <v>48</v>
      </c>
      <c r="Z22" s="74">
        <v>86</v>
      </c>
      <c r="AA22" s="74">
        <v>92</v>
      </c>
      <c r="AB22" s="74">
        <v>92</v>
      </c>
      <c r="AC22" s="74">
        <v>172</v>
      </c>
      <c r="AD22" s="110" t="str">
        <f t="shared" si="0"/>
        <v>A</v>
      </c>
      <c r="AE22" s="101"/>
    </row>
    <row r="23" spans="1:31" s="5" customFormat="1" ht="16.5" customHeight="1">
      <c r="A23" s="74">
        <v>19</v>
      </c>
      <c r="B23" s="74">
        <v>1143</v>
      </c>
      <c r="C23" s="75" t="s">
        <v>64</v>
      </c>
      <c r="D23" s="74" t="s">
        <v>32</v>
      </c>
      <c r="E23" s="3" t="s">
        <v>37</v>
      </c>
      <c r="F23" s="3">
        <v>7</v>
      </c>
      <c r="G23" s="3"/>
      <c r="H23" s="38">
        <v>37783</v>
      </c>
      <c r="I23" s="38">
        <v>41442</v>
      </c>
      <c r="J23" s="40">
        <v>739999458782</v>
      </c>
      <c r="K23" s="74">
        <v>24</v>
      </c>
      <c r="L23" s="74">
        <v>41</v>
      </c>
      <c r="M23" s="74">
        <v>48</v>
      </c>
      <c r="N23" s="74">
        <v>44</v>
      </c>
      <c r="O23" s="74">
        <v>24</v>
      </c>
      <c r="P23" s="74"/>
      <c r="Q23" s="74">
        <v>48</v>
      </c>
      <c r="R23" s="74">
        <v>44</v>
      </c>
      <c r="S23" s="74">
        <v>24</v>
      </c>
      <c r="T23" s="74">
        <v>41</v>
      </c>
      <c r="U23" s="74">
        <v>48</v>
      </c>
      <c r="V23" s="74">
        <v>44</v>
      </c>
      <c r="W23" s="74"/>
      <c r="X23" s="74">
        <v>44</v>
      </c>
      <c r="Y23" s="74">
        <v>48</v>
      </c>
      <c r="Z23" s="74">
        <v>82</v>
      </c>
      <c r="AA23" s="74">
        <v>96</v>
      </c>
      <c r="AB23" s="74">
        <v>88</v>
      </c>
      <c r="AC23" s="74">
        <v>194</v>
      </c>
      <c r="AD23" s="110" t="str">
        <f t="shared" si="0"/>
        <v>A</v>
      </c>
      <c r="AE23" s="101"/>
    </row>
    <row r="24" spans="1:31" s="5" customFormat="1" ht="16.5" customHeight="1">
      <c r="A24" s="74">
        <v>20</v>
      </c>
      <c r="B24" s="74">
        <v>1162</v>
      </c>
      <c r="C24" s="75" t="s">
        <v>65</v>
      </c>
      <c r="D24" s="74" t="s">
        <v>32</v>
      </c>
      <c r="E24" s="3" t="s">
        <v>34</v>
      </c>
      <c r="F24" s="3">
        <v>7</v>
      </c>
      <c r="G24" s="3"/>
      <c r="H24" s="38">
        <v>37771</v>
      </c>
      <c r="I24" s="38">
        <v>41445</v>
      </c>
      <c r="J24" s="40">
        <v>552070094113</v>
      </c>
      <c r="K24" s="74">
        <v>27</v>
      </c>
      <c r="L24" s="74">
        <v>33</v>
      </c>
      <c r="M24" s="74">
        <v>40</v>
      </c>
      <c r="N24" s="74">
        <v>28</v>
      </c>
      <c r="O24" s="74">
        <v>27</v>
      </c>
      <c r="P24" s="74"/>
      <c r="Q24" s="74">
        <v>40</v>
      </c>
      <c r="R24" s="74">
        <v>28</v>
      </c>
      <c r="S24" s="74">
        <v>27</v>
      </c>
      <c r="T24" s="74">
        <v>33</v>
      </c>
      <c r="U24" s="74">
        <v>40</v>
      </c>
      <c r="V24" s="74">
        <v>28</v>
      </c>
      <c r="W24" s="74"/>
      <c r="X24" s="74">
        <v>28</v>
      </c>
      <c r="Y24" s="74">
        <v>54</v>
      </c>
      <c r="Z24" s="74">
        <v>66</v>
      </c>
      <c r="AA24" s="74">
        <v>80</v>
      </c>
      <c r="AB24" s="74">
        <v>56</v>
      </c>
      <c r="AC24" s="74">
        <v>193</v>
      </c>
      <c r="AD24" s="110" t="str">
        <f t="shared" si="0"/>
        <v>B+</v>
      </c>
      <c r="AE24" s="101"/>
    </row>
    <row r="25" spans="1:31" s="5" customFormat="1" ht="16.5" customHeight="1">
      <c r="A25" s="74">
        <v>21</v>
      </c>
      <c r="B25" s="74">
        <v>1142</v>
      </c>
      <c r="C25" s="75" t="s">
        <v>56</v>
      </c>
      <c r="D25" s="74" t="s">
        <v>32</v>
      </c>
      <c r="E25" s="3" t="s">
        <v>37</v>
      </c>
      <c r="F25" s="3">
        <v>7</v>
      </c>
      <c r="G25" s="3"/>
      <c r="H25" s="38">
        <v>37604</v>
      </c>
      <c r="I25" s="38">
        <v>41442</v>
      </c>
      <c r="J25" s="40">
        <v>676905631519</v>
      </c>
      <c r="K25" s="74">
        <v>50</v>
      </c>
      <c r="L25" s="74">
        <v>21</v>
      </c>
      <c r="M25" s="74">
        <v>40</v>
      </c>
      <c r="N25" s="74">
        <v>39</v>
      </c>
      <c r="O25" s="74">
        <v>50</v>
      </c>
      <c r="P25" s="74"/>
      <c r="Q25" s="74">
        <v>40</v>
      </c>
      <c r="R25" s="74">
        <v>39</v>
      </c>
      <c r="S25" s="74">
        <v>50</v>
      </c>
      <c r="T25" s="74">
        <v>21</v>
      </c>
      <c r="U25" s="74">
        <v>40</v>
      </c>
      <c r="V25" s="74">
        <v>39</v>
      </c>
      <c r="W25" s="74"/>
      <c r="X25" s="74">
        <v>39</v>
      </c>
      <c r="Y25" s="74">
        <v>100</v>
      </c>
      <c r="Z25" s="74">
        <v>42</v>
      </c>
      <c r="AA25" s="74">
        <v>80</v>
      </c>
      <c r="AB25" s="74">
        <v>78</v>
      </c>
      <c r="AC25" s="74">
        <v>164</v>
      </c>
      <c r="AD25" s="110" t="str">
        <f t="shared" si="0"/>
        <v>A</v>
      </c>
      <c r="AE25" s="101"/>
    </row>
    <row r="26" spans="1:31" s="5" customFormat="1" ht="16.5" customHeight="1">
      <c r="A26" s="74">
        <v>22</v>
      </c>
      <c r="B26" s="74">
        <v>1128</v>
      </c>
      <c r="C26" s="75" t="s">
        <v>57</v>
      </c>
      <c r="D26" s="74" t="s">
        <v>32</v>
      </c>
      <c r="E26" s="3" t="s">
        <v>34</v>
      </c>
      <c r="F26" s="3">
        <v>7</v>
      </c>
      <c r="G26" s="3"/>
      <c r="H26" s="38">
        <v>37662</v>
      </c>
      <c r="I26" s="38">
        <v>41437</v>
      </c>
      <c r="J26" s="40">
        <v>239990878950</v>
      </c>
      <c r="K26" s="74">
        <v>44</v>
      </c>
      <c r="L26" s="74">
        <v>43</v>
      </c>
      <c r="M26" s="74">
        <v>48</v>
      </c>
      <c r="N26" s="74">
        <v>48</v>
      </c>
      <c r="O26" s="74">
        <v>44</v>
      </c>
      <c r="P26" s="74"/>
      <c r="Q26" s="74">
        <v>48</v>
      </c>
      <c r="R26" s="74">
        <v>48</v>
      </c>
      <c r="S26" s="74">
        <v>44</v>
      </c>
      <c r="T26" s="74">
        <v>43</v>
      </c>
      <c r="U26" s="74">
        <v>48</v>
      </c>
      <c r="V26" s="74">
        <v>48</v>
      </c>
      <c r="W26" s="74"/>
      <c r="X26" s="74">
        <v>48</v>
      </c>
      <c r="Y26" s="74">
        <v>88</v>
      </c>
      <c r="Z26" s="74">
        <v>86</v>
      </c>
      <c r="AA26" s="74">
        <v>96</v>
      </c>
      <c r="AB26" s="74">
        <v>96</v>
      </c>
      <c r="AC26" s="74">
        <v>188</v>
      </c>
      <c r="AD26" s="110" t="str">
        <f t="shared" si="0"/>
        <v>A+</v>
      </c>
      <c r="AE26" s="101"/>
    </row>
    <row r="27" spans="1:31" s="5" customFormat="1" ht="16.5" customHeight="1">
      <c r="A27" s="74">
        <v>23</v>
      </c>
      <c r="B27" s="74">
        <v>1130</v>
      </c>
      <c r="C27" s="6" t="s">
        <v>58</v>
      </c>
      <c r="D27" s="74" t="s">
        <v>32</v>
      </c>
      <c r="E27" s="3" t="s">
        <v>36</v>
      </c>
      <c r="F27" s="3">
        <v>7</v>
      </c>
      <c r="G27" s="3"/>
      <c r="H27" s="38">
        <v>37694</v>
      </c>
      <c r="I27" s="38">
        <v>41437</v>
      </c>
      <c r="J27" s="40">
        <v>818682003854</v>
      </c>
      <c r="K27" s="74">
        <v>46</v>
      </c>
      <c r="L27" s="74">
        <v>38</v>
      </c>
      <c r="M27" s="74">
        <v>45</v>
      </c>
      <c r="N27" s="74">
        <v>36</v>
      </c>
      <c r="O27" s="74">
        <v>46</v>
      </c>
      <c r="P27" s="74"/>
      <c r="Q27" s="74">
        <v>45</v>
      </c>
      <c r="R27" s="74">
        <v>36</v>
      </c>
      <c r="S27" s="74">
        <v>46</v>
      </c>
      <c r="T27" s="74">
        <v>38</v>
      </c>
      <c r="U27" s="74">
        <v>45</v>
      </c>
      <c r="V27" s="74">
        <v>36</v>
      </c>
      <c r="W27" s="74"/>
      <c r="X27" s="74">
        <v>36</v>
      </c>
      <c r="Y27" s="74">
        <v>92</v>
      </c>
      <c r="Z27" s="74">
        <v>76</v>
      </c>
      <c r="AA27" s="74">
        <v>90</v>
      </c>
      <c r="AB27" s="74">
        <v>72</v>
      </c>
      <c r="AC27" s="74">
        <v>203</v>
      </c>
      <c r="AD27" s="110" t="str">
        <f t="shared" si="0"/>
        <v>A</v>
      </c>
      <c r="AE27" s="101"/>
    </row>
    <row r="28" spans="1:31" s="5" customFormat="1" ht="16.5" customHeight="1">
      <c r="A28" s="74">
        <v>24</v>
      </c>
      <c r="B28" s="74">
        <v>1140</v>
      </c>
      <c r="C28" s="75" t="s">
        <v>59</v>
      </c>
      <c r="D28" s="74" t="s">
        <v>32</v>
      </c>
      <c r="E28" s="3" t="s">
        <v>36</v>
      </c>
      <c r="F28" s="3">
        <v>7</v>
      </c>
      <c r="G28" s="3"/>
      <c r="H28" s="38">
        <v>37610</v>
      </c>
      <c r="I28" s="38">
        <v>41439</v>
      </c>
      <c r="J28" s="40">
        <v>202066444862</v>
      </c>
      <c r="K28" s="74">
        <v>32</v>
      </c>
      <c r="L28" s="74">
        <v>34</v>
      </c>
      <c r="M28" s="74">
        <v>38</v>
      </c>
      <c r="N28" s="74">
        <v>38</v>
      </c>
      <c r="O28" s="74">
        <v>32</v>
      </c>
      <c r="P28" s="74"/>
      <c r="Q28" s="74">
        <v>38</v>
      </c>
      <c r="R28" s="74">
        <v>38</v>
      </c>
      <c r="S28" s="74">
        <v>32</v>
      </c>
      <c r="T28" s="74">
        <v>34</v>
      </c>
      <c r="U28" s="74">
        <v>38</v>
      </c>
      <c r="V28" s="74">
        <v>38</v>
      </c>
      <c r="W28" s="74"/>
      <c r="X28" s="74">
        <v>38</v>
      </c>
      <c r="Y28" s="74">
        <v>64</v>
      </c>
      <c r="Z28" s="74">
        <v>68</v>
      </c>
      <c r="AA28" s="74">
        <v>76</v>
      </c>
      <c r="AB28" s="74">
        <v>76</v>
      </c>
      <c r="AC28" s="74">
        <v>172</v>
      </c>
      <c r="AD28" s="110" t="str">
        <f t="shared" si="0"/>
        <v>A</v>
      </c>
      <c r="AE28" s="101"/>
    </row>
    <row r="29" spans="1:31" s="5" customFormat="1" ht="17.25" customHeight="1">
      <c r="A29" s="74">
        <v>25</v>
      </c>
      <c r="B29" s="74">
        <v>1169</v>
      </c>
      <c r="C29" s="75" t="s">
        <v>60</v>
      </c>
      <c r="D29" s="74" t="s">
        <v>32</v>
      </c>
      <c r="E29" s="3" t="s">
        <v>36</v>
      </c>
      <c r="F29" s="3">
        <v>7</v>
      </c>
      <c r="G29" s="3"/>
      <c r="H29" s="38">
        <v>37042</v>
      </c>
      <c r="I29" s="38">
        <v>41452</v>
      </c>
      <c r="J29" s="40">
        <v>644297513620</v>
      </c>
      <c r="K29" s="74">
        <v>22</v>
      </c>
      <c r="L29" s="74">
        <v>44</v>
      </c>
      <c r="M29" s="74">
        <v>43</v>
      </c>
      <c r="N29" s="74">
        <v>46</v>
      </c>
      <c r="O29" s="74">
        <v>22</v>
      </c>
      <c r="P29" s="74"/>
      <c r="Q29" s="74">
        <v>43</v>
      </c>
      <c r="R29" s="74">
        <v>46</v>
      </c>
      <c r="S29" s="74">
        <v>22</v>
      </c>
      <c r="T29" s="74">
        <v>44</v>
      </c>
      <c r="U29" s="74">
        <v>43</v>
      </c>
      <c r="V29" s="74">
        <v>46</v>
      </c>
      <c r="W29" s="74"/>
      <c r="X29" s="74">
        <v>46</v>
      </c>
      <c r="Y29" s="74">
        <v>44</v>
      </c>
      <c r="Z29" s="74">
        <v>88</v>
      </c>
      <c r="AA29" s="74">
        <v>86</v>
      </c>
      <c r="AB29" s="74">
        <v>92</v>
      </c>
      <c r="AC29" s="74">
        <v>164</v>
      </c>
      <c r="AD29" s="110" t="str">
        <f t="shared" si="0"/>
        <v>A</v>
      </c>
      <c r="AE29" s="101"/>
    </row>
    <row r="30" spans="1:31" s="5" customFormat="1" ht="16.5" customHeight="1">
      <c r="A30" s="74">
        <v>26</v>
      </c>
      <c r="B30" s="74">
        <v>1129</v>
      </c>
      <c r="C30" s="75" t="s">
        <v>61</v>
      </c>
      <c r="D30" s="74" t="s">
        <v>32</v>
      </c>
      <c r="E30" s="3" t="s">
        <v>34</v>
      </c>
      <c r="F30" s="3">
        <v>7</v>
      </c>
      <c r="G30" s="3"/>
      <c r="H30" s="38">
        <v>37814</v>
      </c>
      <c r="I30" s="38">
        <v>41437</v>
      </c>
      <c r="J30" s="40">
        <v>372562302892</v>
      </c>
      <c r="K30" s="74">
        <v>20</v>
      </c>
      <c r="L30" s="74">
        <v>20</v>
      </c>
      <c r="M30" s="74">
        <v>40</v>
      </c>
      <c r="N30" s="74">
        <v>26</v>
      </c>
      <c r="O30" s="74">
        <v>20</v>
      </c>
      <c r="P30" s="74"/>
      <c r="Q30" s="74">
        <v>40</v>
      </c>
      <c r="R30" s="74">
        <v>26</v>
      </c>
      <c r="S30" s="74">
        <v>20</v>
      </c>
      <c r="T30" s="74">
        <v>20</v>
      </c>
      <c r="U30" s="74">
        <v>40</v>
      </c>
      <c r="V30" s="74">
        <v>26</v>
      </c>
      <c r="W30" s="74"/>
      <c r="X30" s="74">
        <v>26</v>
      </c>
      <c r="Y30" s="74">
        <v>40</v>
      </c>
      <c r="Z30" s="74">
        <v>40</v>
      </c>
      <c r="AA30" s="74">
        <v>80</v>
      </c>
      <c r="AB30" s="74">
        <v>52</v>
      </c>
      <c r="AC30" s="74">
        <v>216</v>
      </c>
      <c r="AD30" s="110" t="str">
        <f t="shared" si="0"/>
        <v>B+</v>
      </c>
      <c r="AE30" s="101"/>
    </row>
    <row r="31" spans="1:31" s="5" customFormat="1" ht="16.5" customHeight="1">
      <c r="A31" s="74">
        <v>27</v>
      </c>
      <c r="B31" s="74">
        <v>1168</v>
      </c>
      <c r="C31" s="75" t="s">
        <v>62</v>
      </c>
      <c r="D31" s="74" t="s">
        <v>32</v>
      </c>
      <c r="E31" s="3" t="s">
        <v>34</v>
      </c>
      <c r="F31" s="3">
        <v>7</v>
      </c>
      <c r="G31" s="3"/>
      <c r="H31" s="38">
        <v>37861</v>
      </c>
      <c r="I31" s="38">
        <v>41451</v>
      </c>
      <c r="J31" s="40">
        <v>941852761971</v>
      </c>
      <c r="K31" s="74">
        <v>46</v>
      </c>
      <c r="L31" s="74">
        <v>23</v>
      </c>
      <c r="M31" s="74">
        <v>48</v>
      </c>
      <c r="N31" s="74">
        <v>28</v>
      </c>
      <c r="O31" s="74">
        <v>46</v>
      </c>
      <c r="P31" s="74"/>
      <c r="Q31" s="74">
        <v>48</v>
      </c>
      <c r="R31" s="74">
        <v>28</v>
      </c>
      <c r="S31" s="74">
        <v>46</v>
      </c>
      <c r="T31" s="74">
        <v>23</v>
      </c>
      <c r="U31" s="74">
        <v>48</v>
      </c>
      <c r="V31" s="74">
        <v>28</v>
      </c>
      <c r="W31" s="74"/>
      <c r="X31" s="74">
        <v>28</v>
      </c>
      <c r="Y31" s="74">
        <v>92</v>
      </c>
      <c r="Z31" s="74">
        <v>46</v>
      </c>
      <c r="AA31" s="74">
        <v>96</v>
      </c>
      <c r="AB31" s="74">
        <v>56</v>
      </c>
      <c r="AC31" s="74">
        <v>190</v>
      </c>
      <c r="AD31" s="110" t="str">
        <f t="shared" si="0"/>
        <v>A</v>
      </c>
      <c r="AE31" s="101"/>
    </row>
    <row r="32" spans="1:31" s="5" customFormat="1" ht="16.5" customHeight="1">
      <c r="A32" s="74">
        <v>28</v>
      </c>
      <c r="B32" s="74">
        <v>1166</v>
      </c>
      <c r="C32" s="75" t="s">
        <v>63</v>
      </c>
      <c r="D32" s="74" t="s">
        <v>32</v>
      </c>
      <c r="E32" s="3" t="s">
        <v>34</v>
      </c>
      <c r="F32" s="3">
        <v>7</v>
      </c>
      <c r="G32" s="3"/>
      <c r="H32" s="38">
        <v>36706</v>
      </c>
      <c r="I32" s="38">
        <v>41447</v>
      </c>
      <c r="J32" s="40">
        <v>535371659488</v>
      </c>
      <c r="K32" s="74">
        <v>24</v>
      </c>
      <c r="L32" s="74">
        <v>43</v>
      </c>
      <c r="M32" s="74">
        <v>46</v>
      </c>
      <c r="N32" s="74">
        <v>46</v>
      </c>
      <c r="O32" s="74">
        <v>24</v>
      </c>
      <c r="P32" s="74"/>
      <c r="Q32" s="74">
        <v>46</v>
      </c>
      <c r="R32" s="74">
        <v>46</v>
      </c>
      <c r="S32" s="74">
        <v>24</v>
      </c>
      <c r="T32" s="74">
        <v>43</v>
      </c>
      <c r="U32" s="74">
        <v>46</v>
      </c>
      <c r="V32" s="74">
        <v>46</v>
      </c>
      <c r="W32" s="74"/>
      <c r="X32" s="74">
        <v>46</v>
      </c>
      <c r="Y32" s="74">
        <v>48</v>
      </c>
      <c r="Z32" s="74">
        <v>86</v>
      </c>
      <c r="AA32" s="74">
        <v>92</v>
      </c>
      <c r="AB32" s="74">
        <v>92</v>
      </c>
      <c r="AC32" s="74">
        <v>172</v>
      </c>
      <c r="AD32" s="110" t="str">
        <f t="shared" si="0"/>
        <v>A</v>
      </c>
      <c r="AE32" s="101"/>
    </row>
    <row r="33" spans="1:31" s="5" customFormat="1" ht="16.5" customHeight="1">
      <c r="A33" s="74">
        <v>29</v>
      </c>
      <c r="B33" s="74">
        <v>1143</v>
      </c>
      <c r="C33" s="75" t="s">
        <v>64</v>
      </c>
      <c r="D33" s="74" t="s">
        <v>32</v>
      </c>
      <c r="E33" s="3" t="s">
        <v>37</v>
      </c>
      <c r="F33" s="3">
        <v>7</v>
      </c>
      <c r="G33" s="3"/>
      <c r="H33" s="38">
        <v>37783</v>
      </c>
      <c r="I33" s="38">
        <v>41442</v>
      </c>
      <c r="J33" s="40">
        <v>739999458782</v>
      </c>
      <c r="K33" s="74">
        <v>24</v>
      </c>
      <c r="L33" s="74">
        <v>41</v>
      </c>
      <c r="M33" s="74">
        <v>48</v>
      </c>
      <c r="N33" s="74">
        <v>44</v>
      </c>
      <c r="O33" s="74">
        <v>24</v>
      </c>
      <c r="P33" s="74"/>
      <c r="Q33" s="74">
        <v>48</v>
      </c>
      <c r="R33" s="74">
        <v>44</v>
      </c>
      <c r="S33" s="74">
        <v>24</v>
      </c>
      <c r="T33" s="74">
        <v>41</v>
      </c>
      <c r="U33" s="74">
        <v>48</v>
      </c>
      <c r="V33" s="74">
        <v>44</v>
      </c>
      <c r="W33" s="74"/>
      <c r="X33" s="74">
        <v>44</v>
      </c>
      <c r="Y33" s="74">
        <v>48</v>
      </c>
      <c r="Z33" s="74">
        <v>82</v>
      </c>
      <c r="AA33" s="74">
        <v>96</v>
      </c>
      <c r="AB33" s="74">
        <v>88</v>
      </c>
      <c r="AC33" s="74">
        <v>194</v>
      </c>
      <c r="AD33" s="110" t="str">
        <f t="shared" si="0"/>
        <v>A</v>
      </c>
      <c r="AE33" s="101"/>
    </row>
    <row r="34" spans="1:31" s="5" customFormat="1" ht="16.5" customHeight="1">
      <c r="A34" s="74">
        <v>30</v>
      </c>
      <c r="B34" s="74">
        <v>1162</v>
      </c>
      <c r="C34" s="75" t="s">
        <v>65</v>
      </c>
      <c r="D34" s="74" t="s">
        <v>32</v>
      </c>
      <c r="E34" s="3" t="s">
        <v>34</v>
      </c>
      <c r="F34" s="3">
        <v>7</v>
      </c>
      <c r="G34" s="3"/>
      <c r="H34" s="38">
        <v>37771</v>
      </c>
      <c r="I34" s="38">
        <v>41445</v>
      </c>
      <c r="J34" s="40">
        <v>552070094113</v>
      </c>
      <c r="K34" s="74">
        <v>27</v>
      </c>
      <c r="L34" s="74">
        <v>33</v>
      </c>
      <c r="M34" s="74">
        <v>40</v>
      </c>
      <c r="N34" s="74">
        <v>28</v>
      </c>
      <c r="O34" s="74">
        <v>27</v>
      </c>
      <c r="P34" s="74"/>
      <c r="Q34" s="74">
        <v>40</v>
      </c>
      <c r="R34" s="74">
        <v>28</v>
      </c>
      <c r="S34" s="74">
        <v>27</v>
      </c>
      <c r="T34" s="74">
        <v>33</v>
      </c>
      <c r="U34" s="74">
        <v>40</v>
      </c>
      <c r="V34" s="74">
        <v>28</v>
      </c>
      <c r="W34" s="74"/>
      <c r="X34" s="74">
        <v>28</v>
      </c>
      <c r="Y34" s="74">
        <v>54</v>
      </c>
      <c r="Z34" s="74">
        <v>66</v>
      </c>
      <c r="AA34" s="74">
        <v>80</v>
      </c>
      <c r="AB34" s="74">
        <v>56</v>
      </c>
      <c r="AC34" s="74">
        <v>193</v>
      </c>
      <c r="AD34" s="110" t="str">
        <f t="shared" si="0"/>
        <v>B+</v>
      </c>
      <c r="AE34" s="101"/>
    </row>
    <row r="35" spans="1:31" s="5" customFormat="1" ht="16.5" customHeight="1">
      <c r="A35" s="74">
        <v>31</v>
      </c>
      <c r="B35" s="74">
        <v>1142</v>
      </c>
      <c r="C35" s="75" t="s">
        <v>56</v>
      </c>
      <c r="D35" s="74" t="s">
        <v>32</v>
      </c>
      <c r="E35" s="3" t="s">
        <v>37</v>
      </c>
      <c r="F35" s="3">
        <v>7</v>
      </c>
      <c r="G35" s="3"/>
      <c r="H35" s="38">
        <v>37604</v>
      </c>
      <c r="I35" s="38">
        <v>41442</v>
      </c>
      <c r="J35" s="40">
        <v>676905631519</v>
      </c>
      <c r="K35" s="74">
        <v>50</v>
      </c>
      <c r="L35" s="74">
        <v>21</v>
      </c>
      <c r="M35" s="74">
        <v>40</v>
      </c>
      <c r="N35" s="74">
        <v>39</v>
      </c>
      <c r="O35" s="74">
        <v>50</v>
      </c>
      <c r="P35" s="74"/>
      <c r="Q35" s="74">
        <v>40</v>
      </c>
      <c r="R35" s="74">
        <v>39</v>
      </c>
      <c r="S35" s="74">
        <v>50</v>
      </c>
      <c r="T35" s="74">
        <v>21</v>
      </c>
      <c r="U35" s="74">
        <v>40</v>
      </c>
      <c r="V35" s="74">
        <v>39</v>
      </c>
      <c r="W35" s="74"/>
      <c r="X35" s="74">
        <v>39</v>
      </c>
      <c r="Y35" s="74">
        <v>100</v>
      </c>
      <c r="Z35" s="74">
        <v>42</v>
      </c>
      <c r="AA35" s="74">
        <v>80</v>
      </c>
      <c r="AB35" s="74">
        <v>78</v>
      </c>
      <c r="AC35" s="74">
        <v>164</v>
      </c>
      <c r="AD35" s="110" t="str">
        <f t="shared" si="0"/>
        <v>A</v>
      </c>
      <c r="AE35" s="101"/>
    </row>
    <row r="36" spans="1:31" s="5" customFormat="1" ht="16.5" customHeight="1">
      <c r="A36" s="74">
        <v>32</v>
      </c>
      <c r="B36" s="74">
        <v>1128</v>
      </c>
      <c r="C36" s="75" t="s">
        <v>57</v>
      </c>
      <c r="D36" s="74" t="s">
        <v>32</v>
      </c>
      <c r="E36" s="3" t="s">
        <v>34</v>
      </c>
      <c r="F36" s="3">
        <v>7</v>
      </c>
      <c r="G36" s="3"/>
      <c r="H36" s="38">
        <v>37662</v>
      </c>
      <c r="I36" s="38">
        <v>41437</v>
      </c>
      <c r="J36" s="40">
        <v>239990878950</v>
      </c>
      <c r="K36" s="74">
        <v>44</v>
      </c>
      <c r="L36" s="74">
        <v>43</v>
      </c>
      <c r="M36" s="74">
        <v>48</v>
      </c>
      <c r="N36" s="74">
        <v>48</v>
      </c>
      <c r="O36" s="74">
        <v>44</v>
      </c>
      <c r="P36" s="74"/>
      <c r="Q36" s="74">
        <v>48</v>
      </c>
      <c r="R36" s="74">
        <v>48</v>
      </c>
      <c r="S36" s="74">
        <v>44</v>
      </c>
      <c r="T36" s="74">
        <v>43</v>
      </c>
      <c r="U36" s="74">
        <v>48</v>
      </c>
      <c r="V36" s="74">
        <v>48</v>
      </c>
      <c r="W36" s="74"/>
      <c r="X36" s="74">
        <v>48</v>
      </c>
      <c r="Y36" s="74">
        <v>88</v>
      </c>
      <c r="Z36" s="74">
        <v>86</v>
      </c>
      <c r="AA36" s="74">
        <v>96</v>
      </c>
      <c r="AB36" s="74">
        <v>96</v>
      </c>
      <c r="AC36" s="74">
        <v>188</v>
      </c>
      <c r="AD36" s="110" t="str">
        <f t="shared" si="0"/>
        <v>A+</v>
      </c>
      <c r="AE36" s="101"/>
    </row>
    <row r="37" spans="1:31" s="5" customFormat="1" ht="16.5" customHeight="1">
      <c r="A37" s="74">
        <v>33</v>
      </c>
      <c r="B37" s="74">
        <v>1130</v>
      </c>
      <c r="C37" s="6" t="s">
        <v>58</v>
      </c>
      <c r="D37" s="74" t="s">
        <v>32</v>
      </c>
      <c r="E37" s="3" t="s">
        <v>36</v>
      </c>
      <c r="F37" s="3">
        <v>7</v>
      </c>
      <c r="G37" s="3"/>
      <c r="H37" s="38">
        <v>37694</v>
      </c>
      <c r="I37" s="38">
        <v>41437</v>
      </c>
      <c r="J37" s="40">
        <v>818682003854</v>
      </c>
      <c r="K37" s="74">
        <v>46</v>
      </c>
      <c r="L37" s="74">
        <v>38</v>
      </c>
      <c r="M37" s="74">
        <v>45</v>
      </c>
      <c r="N37" s="74">
        <v>36</v>
      </c>
      <c r="O37" s="74">
        <v>46</v>
      </c>
      <c r="P37" s="74"/>
      <c r="Q37" s="74">
        <v>45</v>
      </c>
      <c r="R37" s="74">
        <v>36</v>
      </c>
      <c r="S37" s="74">
        <v>46</v>
      </c>
      <c r="T37" s="74">
        <v>38</v>
      </c>
      <c r="U37" s="74">
        <v>45</v>
      </c>
      <c r="V37" s="74">
        <v>36</v>
      </c>
      <c r="W37" s="74"/>
      <c r="X37" s="74">
        <v>36</v>
      </c>
      <c r="Y37" s="74">
        <v>92</v>
      </c>
      <c r="Z37" s="74">
        <v>76</v>
      </c>
      <c r="AA37" s="74">
        <v>90</v>
      </c>
      <c r="AB37" s="74">
        <v>72</v>
      </c>
      <c r="AC37" s="74">
        <v>203</v>
      </c>
      <c r="AD37" s="110" t="str">
        <f t="shared" ref="AD37:AD68" si="1">IF(B37="","",VLOOKUP(SUM(K37:X37)/$AD$4%,Gr,2))</f>
        <v>A</v>
      </c>
      <c r="AE37" s="101"/>
    </row>
    <row r="38" spans="1:31" s="5" customFormat="1" ht="16.5" customHeight="1">
      <c r="A38" s="74">
        <v>34</v>
      </c>
      <c r="B38" s="74">
        <v>1140</v>
      </c>
      <c r="C38" s="75" t="s">
        <v>59</v>
      </c>
      <c r="D38" s="74" t="s">
        <v>32</v>
      </c>
      <c r="E38" s="3" t="s">
        <v>36</v>
      </c>
      <c r="F38" s="3">
        <v>7</v>
      </c>
      <c r="G38" s="3"/>
      <c r="H38" s="38">
        <v>37610</v>
      </c>
      <c r="I38" s="38">
        <v>41439</v>
      </c>
      <c r="J38" s="40">
        <v>202066444862</v>
      </c>
      <c r="K38" s="74">
        <v>32</v>
      </c>
      <c r="L38" s="74">
        <v>34</v>
      </c>
      <c r="M38" s="74">
        <v>38</v>
      </c>
      <c r="N38" s="74">
        <v>38</v>
      </c>
      <c r="O38" s="74">
        <v>32</v>
      </c>
      <c r="P38" s="74"/>
      <c r="Q38" s="74">
        <v>38</v>
      </c>
      <c r="R38" s="74">
        <v>38</v>
      </c>
      <c r="S38" s="74">
        <v>32</v>
      </c>
      <c r="T38" s="74">
        <v>34</v>
      </c>
      <c r="U38" s="74">
        <v>38</v>
      </c>
      <c r="V38" s="74">
        <v>38</v>
      </c>
      <c r="W38" s="74"/>
      <c r="X38" s="74">
        <v>38</v>
      </c>
      <c r="Y38" s="74">
        <v>64</v>
      </c>
      <c r="Z38" s="74">
        <v>68</v>
      </c>
      <c r="AA38" s="74">
        <v>76</v>
      </c>
      <c r="AB38" s="74">
        <v>76</v>
      </c>
      <c r="AC38" s="74">
        <v>172</v>
      </c>
      <c r="AD38" s="110" t="str">
        <f t="shared" si="1"/>
        <v>A</v>
      </c>
      <c r="AE38" s="101"/>
    </row>
    <row r="39" spans="1:31" s="5" customFormat="1" ht="16.5" customHeight="1">
      <c r="A39" s="74">
        <v>35</v>
      </c>
      <c r="B39" s="74">
        <v>1169</v>
      </c>
      <c r="C39" s="75" t="s">
        <v>60</v>
      </c>
      <c r="D39" s="74" t="s">
        <v>21</v>
      </c>
      <c r="E39" s="3" t="s">
        <v>36</v>
      </c>
      <c r="F39" s="3">
        <v>7</v>
      </c>
      <c r="G39" s="3"/>
      <c r="H39" s="38">
        <v>37042</v>
      </c>
      <c r="I39" s="38">
        <v>41452</v>
      </c>
      <c r="J39" s="40">
        <v>644297513620</v>
      </c>
      <c r="K39" s="74">
        <v>22</v>
      </c>
      <c r="L39" s="74">
        <v>44</v>
      </c>
      <c r="M39" s="74">
        <v>43</v>
      </c>
      <c r="N39" s="74">
        <v>46</v>
      </c>
      <c r="O39" s="74">
        <v>22</v>
      </c>
      <c r="P39" s="74"/>
      <c r="Q39" s="74">
        <v>43</v>
      </c>
      <c r="R39" s="74">
        <v>46</v>
      </c>
      <c r="S39" s="74">
        <v>22</v>
      </c>
      <c r="T39" s="74">
        <v>44</v>
      </c>
      <c r="U39" s="74">
        <v>43</v>
      </c>
      <c r="V39" s="74">
        <v>46</v>
      </c>
      <c r="W39" s="74"/>
      <c r="X39" s="74">
        <v>46</v>
      </c>
      <c r="Y39" s="74">
        <v>44</v>
      </c>
      <c r="Z39" s="74">
        <v>88</v>
      </c>
      <c r="AA39" s="74">
        <v>86</v>
      </c>
      <c r="AB39" s="74">
        <v>92</v>
      </c>
      <c r="AC39" s="74">
        <v>164</v>
      </c>
      <c r="AD39" s="110" t="str">
        <f t="shared" si="1"/>
        <v>A</v>
      </c>
      <c r="AE39" s="101"/>
    </row>
    <row r="40" spans="1:31" s="5" customFormat="1" ht="16.5" customHeight="1">
      <c r="A40" s="74">
        <v>36</v>
      </c>
      <c r="B40" s="74">
        <v>1129</v>
      </c>
      <c r="C40" s="75" t="s">
        <v>61</v>
      </c>
      <c r="D40" s="74" t="s">
        <v>21</v>
      </c>
      <c r="E40" s="3" t="s">
        <v>34</v>
      </c>
      <c r="F40" s="3">
        <v>7</v>
      </c>
      <c r="G40" s="3"/>
      <c r="H40" s="38">
        <v>37814</v>
      </c>
      <c r="I40" s="38">
        <v>41437</v>
      </c>
      <c r="J40" s="40">
        <v>372562302892</v>
      </c>
      <c r="K40" s="74">
        <v>20</v>
      </c>
      <c r="L40" s="74">
        <v>20</v>
      </c>
      <c r="M40" s="74">
        <v>40</v>
      </c>
      <c r="N40" s="74">
        <v>26</v>
      </c>
      <c r="O40" s="74">
        <v>20</v>
      </c>
      <c r="P40" s="74"/>
      <c r="Q40" s="74">
        <v>40</v>
      </c>
      <c r="R40" s="74">
        <v>26</v>
      </c>
      <c r="S40" s="74">
        <v>20</v>
      </c>
      <c r="T40" s="74">
        <v>20</v>
      </c>
      <c r="U40" s="74">
        <v>40</v>
      </c>
      <c r="V40" s="74">
        <v>26</v>
      </c>
      <c r="W40" s="74"/>
      <c r="X40" s="74">
        <v>26</v>
      </c>
      <c r="Y40" s="74">
        <v>40</v>
      </c>
      <c r="Z40" s="74">
        <v>40</v>
      </c>
      <c r="AA40" s="74">
        <v>80</v>
      </c>
      <c r="AB40" s="74">
        <v>52</v>
      </c>
      <c r="AC40" s="74">
        <v>216</v>
      </c>
      <c r="AD40" s="110" t="str">
        <f t="shared" si="1"/>
        <v>B+</v>
      </c>
      <c r="AE40" s="101"/>
    </row>
    <row r="41" spans="1:31" s="5" customFormat="1" ht="16.5" customHeight="1">
      <c r="A41" s="74">
        <v>37</v>
      </c>
      <c r="B41" s="74">
        <v>1168</v>
      </c>
      <c r="C41" s="75" t="s">
        <v>62</v>
      </c>
      <c r="D41" s="74" t="s">
        <v>21</v>
      </c>
      <c r="E41" s="3" t="s">
        <v>34</v>
      </c>
      <c r="F41" s="3">
        <v>7</v>
      </c>
      <c r="G41" s="3"/>
      <c r="H41" s="38">
        <v>37861</v>
      </c>
      <c r="I41" s="38">
        <v>41451</v>
      </c>
      <c r="J41" s="40">
        <v>941852761971</v>
      </c>
      <c r="K41" s="74">
        <v>46</v>
      </c>
      <c r="L41" s="74">
        <v>23</v>
      </c>
      <c r="M41" s="74">
        <v>48</v>
      </c>
      <c r="N41" s="74">
        <v>28</v>
      </c>
      <c r="O41" s="74">
        <v>46</v>
      </c>
      <c r="P41" s="74"/>
      <c r="Q41" s="74">
        <v>48</v>
      </c>
      <c r="R41" s="74">
        <v>28</v>
      </c>
      <c r="S41" s="74">
        <v>46</v>
      </c>
      <c r="T41" s="74">
        <v>23</v>
      </c>
      <c r="U41" s="74">
        <v>48</v>
      </c>
      <c r="V41" s="74">
        <v>28</v>
      </c>
      <c r="W41" s="74"/>
      <c r="X41" s="74">
        <v>28</v>
      </c>
      <c r="Y41" s="74">
        <v>92</v>
      </c>
      <c r="Z41" s="74">
        <v>46</v>
      </c>
      <c r="AA41" s="74">
        <v>96</v>
      </c>
      <c r="AB41" s="74">
        <v>56</v>
      </c>
      <c r="AC41" s="74">
        <v>190</v>
      </c>
      <c r="AD41" s="110" t="str">
        <f t="shared" si="1"/>
        <v>A</v>
      </c>
      <c r="AE41" s="101"/>
    </row>
    <row r="42" spans="1:31" s="5" customFormat="1" ht="16.5" customHeight="1">
      <c r="A42" s="74">
        <v>38</v>
      </c>
      <c r="B42" s="74">
        <v>1166</v>
      </c>
      <c r="C42" s="75" t="s">
        <v>63</v>
      </c>
      <c r="D42" s="74" t="s">
        <v>21</v>
      </c>
      <c r="E42" s="3" t="s">
        <v>34</v>
      </c>
      <c r="F42" s="3">
        <v>7</v>
      </c>
      <c r="G42" s="3"/>
      <c r="H42" s="38">
        <v>36706</v>
      </c>
      <c r="I42" s="38">
        <v>41447</v>
      </c>
      <c r="J42" s="40">
        <v>535371659488</v>
      </c>
      <c r="K42" s="74">
        <v>24</v>
      </c>
      <c r="L42" s="74">
        <v>43</v>
      </c>
      <c r="M42" s="74">
        <v>46</v>
      </c>
      <c r="N42" s="74">
        <v>46</v>
      </c>
      <c r="O42" s="74">
        <v>24</v>
      </c>
      <c r="P42" s="74"/>
      <c r="Q42" s="74">
        <v>46</v>
      </c>
      <c r="R42" s="74">
        <v>46</v>
      </c>
      <c r="S42" s="74">
        <v>24</v>
      </c>
      <c r="T42" s="74">
        <v>43</v>
      </c>
      <c r="U42" s="74">
        <v>46</v>
      </c>
      <c r="V42" s="74">
        <v>46</v>
      </c>
      <c r="W42" s="74"/>
      <c r="X42" s="74">
        <v>46</v>
      </c>
      <c r="Y42" s="74">
        <v>48</v>
      </c>
      <c r="Z42" s="74">
        <v>86</v>
      </c>
      <c r="AA42" s="74">
        <v>92</v>
      </c>
      <c r="AB42" s="74">
        <v>92</v>
      </c>
      <c r="AC42" s="74">
        <v>172</v>
      </c>
      <c r="AD42" s="110" t="str">
        <f t="shared" si="1"/>
        <v>A</v>
      </c>
      <c r="AE42" s="101"/>
    </row>
    <row r="43" spans="1:31" s="5" customFormat="1" ht="16.5" customHeight="1">
      <c r="A43" s="74">
        <v>39</v>
      </c>
      <c r="B43" s="74">
        <v>1143</v>
      </c>
      <c r="C43" s="75" t="s">
        <v>64</v>
      </c>
      <c r="D43" s="74" t="s">
        <v>21</v>
      </c>
      <c r="E43" s="3" t="s">
        <v>37</v>
      </c>
      <c r="F43" s="3">
        <v>7</v>
      </c>
      <c r="G43" s="3"/>
      <c r="H43" s="38">
        <v>37783</v>
      </c>
      <c r="I43" s="38">
        <v>41442</v>
      </c>
      <c r="J43" s="40">
        <v>739999458782</v>
      </c>
      <c r="K43" s="74">
        <v>24</v>
      </c>
      <c r="L43" s="74">
        <v>41</v>
      </c>
      <c r="M43" s="74">
        <v>48</v>
      </c>
      <c r="N43" s="74">
        <v>44</v>
      </c>
      <c r="O43" s="74">
        <v>24</v>
      </c>
      <c r="P43" s="74"/>
      <c r="Q43" s="74">
        <v>48</v>
      </c>
      <c r="R43" s="74">
        <v>44</v>
      </c>
      <c r="S43" s="74">
        <v>24</v>
      </c>
      <c r="T43" s="74">
        <v>41</v>
      </c>
      <c r="U43" s="74">
        <v>48</v>
      </c>
      <c r="V43" s="74">
        <v>44</v>
      </c>
      <c r="W43" s="74"/>
      <c r="X43" s="74">
        <v>44</v>
      </c>
      <c r="Y43" s="74">
        <v>48</v>
      </c>
      <c r="Z43" s="74">
        <v>82</v>
      </c>
      <c r="AA43" s="74">
        <v>96</v>
      </c>
      <c r="AB43" s="74">
        <v>88</v>
      </c>
      <c r="AC43" s="74">
        <v>194</v>
      </c>
      <c r="AD43" s="110" t="str">
        <f t="shared" si="1"/>
        <v>A</v>
      </c>
      <c r="AE43" s="101"/>
    </row>
    <row r="44" spans="1:31" s="5" customFormat="1" ht="16.5" customHeight="1">
      <c r="A44" s="74">
        <v>40</v>
      </c>
      <c r="B44" s="74">
        <v>1162</v>
      </c>
      <c r="C44" s="75" t="s">
        <v>65</v>
      </c>
      <c r="D44" s="74" t="s">
        <v>21</v>
      </c>
      <c r="E44" s="3" t="s">
        <v>34</v>
      </c>
      <c r="F44" s="3">
        <v>7</v>
      </c>
      <c r="G44" s="3"/>
      <c r="H44" s="38">
        <v>37771</v>
      </c>
      <c r="I44" s="38">
        <v>41445</v>
      </c>
      <c r="J44" s="40">
        <v>552070094113</v>
      </c>
      <c r="K44" s="74">
        <v>27</v>
      </c>
      <c r="L44" s="74">
        <v>33</v>
      </c>
      <c r="M44" s="74">
        <v>40</v>
      </c>
      <c r="N44" s="74">
        <v>28</v>
      </c>
      <c r="O44" s="74">
        <v>27</v>
      </c>
      <c r="P44" s="74"/>
      <c r="Q44" s="74">
        <v>40</v>
      </c>
      <c r="R44" s="74">
        <v>28</v>
      </c>
      <c r="S44" s="74">
        <v>27</v>
      </c>
      <c r="T44" s="74">
        <v>33</v>
      </c>
      <c r="U44" s="74">
        <v>40</v>
      </c>
      <c r="V44" s="74">
        <v>28</v>
      </c>
      <c r="W44" s="74"/>
      <c r="X44" s="74">
        <v>28</v>
      </c>
      <c r="Y44" s="74">
        <v>54</v>
      </c>
      <c r="Z44" s="74">
        <v>66</v>
      </c>
      <c r="AA44" s="74">
        <v>80</v>
      </c>
      <c r="AB44" s="74">
        <v>56</v>
      </c>
      <c r="AC44" s="74">
        <v>193</v>
      </c>
      <c r="AD44" s="110" t="str">
        <f t="shared" si="1"/>
        <v>B+</v>
      </c>
      <c r="AE44" s="101"/>
    </row>
    <row r="45" spans="1:31" s="5" customFormat="1" ht="16.5" customHeight="1">
      <c r="A45" s="74">
        <v>41</v>
      </c>
      <c r="B45" s="74">
        <v>1142</v>
      </c>
      <c r="C45" s="75" t="s">
        <v>56</v>
      </c>
      <c r="D45" s="74" t="s">
        <v>21</v>
      </c>
      <c r="E45" s="3" t="s">
        <v>37</v>
      </c>
      <c r="F45" s="3">
        <v>7</v>
      </c>
      <c r="G45" s="3"/>
      <c r="H45" s="38">
        <v>37604</v>
      </c>
      <c r="I45" s="38">
        <v>41442</v>
      </c>
      <c r="J45" s="40">
        <v>676905631519</v>
      </c>
      <c r="K45" s="74">
        <v>50</v>
      </c>
      <c r="L45" s="74">
        <v>21</v>
      </c>
      <c r="M45" s="74">
        <v>40</v>
      </c>
      <c r="N45" s="74">
        <v>39</v>
      </c>
      <c r="O45" s="74">
        <v>50</v>
      </c>
      <c r="P45" s="74"/>
      <c r="Q45" s="74">
        <v>40</v>
      </c>
      <c r="R45" s="74">
        <v>39</v>
      </c>
      <c r="S45" s="74">
        <v>50</v>
      </c>
      <c r="T45" s="74">
        <v>21</v>
      </c>
      <c r="U45" s="74">
        <v>40</v>
      </c>
      <c r="V45" s="74">
        <v>39</v>
      </c>
      <c r="W45" s="74"/>
      <c r="X45" s="74">
        <v>39</v>
      </c>
      <c r="Y45" s="74">
        <v>100</v>
      </c>
      <c r="Z45" s="74">
        <v>42</v>
      </c>
      <c r="AA45" s="74">
        <v>80</v>
      </c>
      <c r="AB45" s="74">
        <v>78</v>
      </c>
      <c r="AC45" s="74">
        <v>164</v>
      </c>
      <c r="AD45" s="110" t="str">
        <f t="shared" si="1"/>
        <v>A</v>
      </c>
      <c r="AE45" s="101"/>
    </row>
    <row r="46" spans="1:31" s="5" customFormat="1" ht="16.5" customHeight="1">
      <c r="A46" s="74">
        <v>42</v>
      </c>
      <c r="B46" s="74">
        <v>1128</v>
      </c>
      <c r="C46" s="75" t="s">
        <v>57</v>
      </c>
      <c r="D46" s="74" t="s">
        <v>21</v>
      </c>
      <c r="E46" s="3" t="s">
        <v>34</v>
      </c>
      <c r="F46" s="3">
        <v>7</v>
      </c>
      <c r="G46" s="3"/>
      <c r="H46" s="38">
        <v>37662</v>
      </c>
      <c r="I46" s="38">
        <v>41437</v>
      </c>
      <c r="J46" s="40">
        <v>239990878950</v>
      </c>
      <c r="K46" s="74">
        <v>44</v>
      </c>
      <c r="L46" s="74">
        <v>43</v>
      </c>
      <c r="M46" s="74">
        <v>48</v>
      </c>
      <c r="N46" s="74">
        <v>48</v>
      </c>
      <c r="O46" s="74">
        <v>44</v>
      </c>
      <c r="P46" s="74"/>
      <c r="Q46" s="74">
        <v>48</v>
      </c>
      <c r="R46" s="74">
        <v>48</v>
      </c>
      <c r="S46" s="74">
        <v>44</v>
      </c>
      <c r="T46" s="74">
        <v>43</v>
      </c>
      <c r="U46" s="74">
        <v>48</v>
      </c>
      <c r="V46" s="74">
        <v>48</v>
      </c>
      <c r="W46" s="74"/>
      <c r="X46" s="74">
        <v>48</v>
      </c>
      <c r="Y46" s="74">
        <v>88</v>
      </c>
      <c r="Z46" s="74">
        <v>86</v>
      </c>
      <c r="AA46" s="74">
        <v>96</v>
      </c>
      <c r="AB46" s="74">
        <v>96</v>
      </c>
      <c r="AC46" s="74">
        <v>188</v>
      </c>
      <c r="AD46" s="110" t="str">
        <f t="shared" si="1"/>
        <v>A+</v>
      </c>
      <c r="AE46" s="101"/>
    </row>
    <row r="47" spans="1:31" s="5" customFormat="1" ht="16.5" customHeight="1">
      <c r="A47" s="74">
        <v>43</v>
      </c>
      <c r="B47" s="74">
        <v>1130</v>
      </c>
      <c r="C47" s="6" t="s">
        <v>58</v>
      </c>
      <c r="D47" s="74" t="s">
        <v>21</v>
      </c>
      <c r="E47" s="3" t="s">
        <v>36</v>
      </c>
      <c r="F47" s="3">
        <v>7</v>
      </c>
      <c r="G47" s="3"/>
      <c r="H47" s="38">
        <v>37694</v>
      </c>
      <c r="I47" s="38">
        <v>41437</v>
      </c>
      <c r="J47" s="40">
        <v>818682003854</v>
      </c>
      <c r="K47" s="74">
        <v>46</v>
      </c>
      <c r="L47" s="74">
        <v>38</v>
      </c>
      <c r="M47" s="74">
        <v>45</v>
      </c>
      <c r="N47" s="74">
        <v>36</v>
      </c>
      <c r="O47" s="74">
        <v>46</v>
      </c>
      <c r="P47" s="74"/>
      <c r="Q47" s="74">
        <v>45</v>
      </c>
      <c r="R47" s="74">
        <v>36</v>
      </c>
      <c r="S47" s="74">
        <v>46</v>
      </c>
      <c r="T47" s="74">
        <v>38</v>
      </c>
      <c r="U47" s="74">
        <v>45</v>
      </c>
      <c r="V47" s="74">
        <v>36</v>
      </c>
      <c r="W47" s="74"/>
      <c r="X47" s="74">
        <v>36</v>
      </c>
      <c r="Y47" s="74">
        <v>92</v>
      </c>
      <c r="Z47" s="74">
        <v>76</v>
      </c>
      <c r="AA47" s="74">
        <v>90</v>
      </c>
      <c r="AB47" s="74">
        <v>72</v>
      </c>
      <c r="AC47" s="74">
        <v>203</v>
      </c>
      <c r="AD47" s="110" t="str">
        <f t="shared" si="1"/>
        <v>A</v>
      </c>
      <c r="AE47" s="101"/>
    </row>
    <row r="48" spans="1:31" s="5" customFormat="1" ht="16.5" customHeight="1">
      <c r="A48" s="74">
        <v>44</v>
      </c>
      <c r="B48" s="74">
        <v>1140</v>
      </c>
      <c r="C48" s="75" t="s">
        <v>59</v>
      </c>
      <c r="D48" s="74" t="s">
        <v>21</v>
      </c>
      <c r="E48" s="3" t="s">
        <v>36</v>
      </c>
      <c r="F48" s="3">
        <v>7</v>
      </c>
      <c r="G48" s="3"/>
      <c r="H48" s="38">
        <v>37610</v>
      </c>
      <c r="I48" s="38">
        <v>41439</v>
      </c>
      <c r="J48" s="40">
        <v>202066444862</v>
      </c>
      <c r="K48" s="74">
        <v>32</v>
      </c>
      <c r="L48" s="74">
        <v>34</v>
      </c>
      <c r="M48" s="74">
        <v>38</v>
      </c>
      <c r="N48" s="74">
        <v>38</v>
      </c>
      <c r="O48" s="74">
        <v>32</v>
      </c>
      <c r="P48" s="74"/>
      <c r="Q48" s="74">
        <v>38</v>
      </c>
      <c r="R48" s="74">
        <v>38</v>
      </c>
      <c r="S48" s="74">
        <v>32</v>
      </c>
      <c r="T48" s="74">
        <v>34</v>
      </c>
      <c r="U48" s="74">
        <v>38</v>
      </c>
      <c r="V48" s="74">
        <v>38</v>
      </c>
      <c r="W48" s="74"/>
      <c r="X48" s="74">
        <v>38</v>
      </c>
      <c r="Y48" s="74">
        <v>64</v>
      </c>
      <c r="Z48" s="74">
        <v>68</v>
      </c>
      <c r="AA48" s="74">
        <v>76</v>
      </c>
      <c r="AB48" s="74">
        <v>76</v>
      </c>
      <c r="AC48" s="74">
        <v>172</v>
      </c>
      <c r="AD48" s="110" t="str">
        <f t="shared" si="1"/>
        <v>A</v>
      </c>
      <c r="AE48" s="101"/>
    </row>
    <row r="49" spans="1:31" s="5" customFormat="1" ht="16.5" customHeight="1">
      <c r="A49" s="74">
        <v>45</v>
      </c>
      <c r="B49" s="74">
        <v>1169</v>
      </c>
      <c r="C49" s="75" t="s">
        <v>60</v>
      </c>
      <c r="D49" s="74" t="s">
        <v>21</v>
      </c>
      <c r="E49" s="3" t="s">
        <v>36</v>
      </c>
      <c r="F49" s="3">
        <v>7</v>
      </c>
      <c r="G49" s="3"/>
      <c r="H49" s="38">
        <v>37042</v>
      </c>
      <c r="I49" s="38">
        <v>41452</v>
      </c>
      <c r="J49" s="40">
        <v>644297513620</v>
      </c>
      <c r="K49" s="74">
        <v>22</v>
      </c>
      <c r="L49" s="74">
        <v>44</v>
      </c>
      <c r="M49" s="74">
        <v>43</v>
      </c>
      <c r="N49" s="74">
        <v>46</v>
      </c>
      <c r="O49" s="74">
        <v>22</v>
      </c>
      <c r="P49" s="74"/>
      <c r="Q49" s="74">
        <v>43</v>
      </c>
      <c r="R49" s="74">
        <v>46</v>
      </c>
      <c r="S49" s="74">
        <v>22</v>
      </c>
      <c r="T49" s="74">
        <v>44</v>
      </c>
      <c r="U49" s="74">
        <v>43</v>
      </c>
      <c r="V49" s="74">
        <v>46</v>
      </c>
      <c r="W49" s="74"/>
      <c r="X49" s="74">
        <v>46</v>
      </c>
      <c r="Y49" s="74">
        <v>44</v>
      </c>
      <c r="Z49" s="74">
        <v>88</v>
      </c>
      <c r="AA49" s="74">
        <v>86</v>
      </c>
      <c r="AB49" s="74">
        <v>92</v>
      </c>
      <c r="AC49" s="74">
        <v>164</v>
      </c>
      <c r="AD49" s="110" t="str">
        <f t="shared" si="1"/>
        <v>A</v>
      </c>
      <c r="AE49" s="101"/>
    </row>
    <row r="50" spans="1:31" s="5" customFormat="1" ht="16.5" customHeight="1">
      <c r="A50" s="74">
        <v>46</v>
      </c>
      <c r="B50" s="74">
        <v>1129</v>
      </c>
      <c r="C50" s="75" t="s">
        <v>61</v>
      </c>
      <c r="D50" s="74" t="s">
        <v>21</v>
      </c>
      <c r="E50" s="3" t="s">
        <v>34</v>
      </c>
      <c r="F50" s="3">
        <v>7</v>
      </c>
      <c r="G50" s="3"/>
      <c r="H50" s="38">
        <v>37814</v>
      </c>
      <c r="I50" s="38">
        <v>41437</v>
      </c>
      <c r="J50" s="40">
        <v>372562302892</v>
      </c>
      <c r="K50" s="74">
        <v>20</v>
      </c>
      <c r="L50" s="74">
        <v>20</v>
      </c>
      <c r="M50" s="74">
        <v>40</v>
      </c>
      <c r="N50" s="74">
        <v>26</v>
      </c>
      <c r="O50" s="74">
        <v>20</v>
      </c>
      <c r="P50" s="74"/>
      <c r="Q50" s="74">
        <v>40</v>
      </c>
      <c r="R50" s="74">
        <v>26</v>
      </c>
      <c r="S50" s="74">
        <v>20</v>
      </c>
      <c r="T50" s="74">
        <v>20</v>
      </c>
      <c r="U50" s="74">
        <v>40</v>
      </c>
      <c r="V50" s="74">
        <v>26</v>
      </c>
      <c r="W50" s="74"/>
      <c r="X50" s="74">
        <v>26</v>
      </c>
      <c r="Y50" s="74">
        <v>40</v>
      </c>
      <c r="Z50" s="74">
        <v>40</v>
      </c>
      <c r="AA50" s="74">
        <v>80</v>
      </c>
      <c r="AB50" s="74">
        <v>52</v>
      </c>
      <c r="AC50" s="74">
        <v>216</v>
      </c>
      <c r="AD50" s="110" t="str">
        <f t="shared" si="1"/>
        <v>B+</v>
      </c>
      <c r="AE50" s="101"/>
    </row>
    <row r="51" spans="1:31" s="5" customFormat="1" ht="16.5" customHeight="1">
      <c r="A51" s="74">
        <v>47</v>
      </c>
      <c r="B51" s="74">
        <v>1168</v>
      </c>
      <c r="C51" s="75" t="s">
        <v>62</v>
      </c>
      <c r="D51" s="74" t="s">
        <v>21</v>
      </c>
      <c r="E51" s="3" t="s">
        <v>34</v>
      </c>
      <c r="F51" s="3">
        <v>7</v>
      </c>
      <c r="G51" s="3"/>
      <c r="H51" s="38">
        <v>37861</v>
      </c>
      <c r="I51" s="38">
        <v>41451</v>
      </c>
      <c r="J51" s="40">
        <v>941852761971</v>
      </c>
      <c r="K51" s="74">
        <v>46</v>
      </c>
      <c r="L51" s="74">
        <v>23</v>
      </c>
      <c r="M51" s="74">
        <v>48</v>
      </c>
      <c r="N51" s="74">
        <v>28</v>
      </c>
      <c r="O51" s="74">
        <v>46</v>
      </c>
      <c r="P51" s="74"/>
      <c r="Q51" s="74">
        <v>48</v>
      </c>
      <c r="R51" s="74">
        <v>28</v>
      </c>
      <c r="S51" s="74">
        <v>46</v>
      </c>
      <c r="T51" s="74">
        <v>23</v>
      </c>
      <c r="U51" s="74">
        <v>48</v>
      </c>
      <c r="V51" s="74">
        <v>28</v>
      </c>
      <c r="W51" s="74"/>
      <c r="X51" s="74">
        <v>28</v>
      </c>
      <c r="Y51" s="74">
        <v>92</v>
      </c>
      <c r="Z51" s="74">
        <v>46</v>
      </c>
      <c r="AA51" s="74">
        <v>96</v>
      </c>
      <c r="AB51" s="74">
        <v>56</v>
      </c>
      <c r="AC51" s="74">
        <v>190</v>
      </c>
      <c r="AD51" s="110" t="str">
        <f t="shared" si="1"/>
        <v>A</v>
      </c>
      <c r="AE51" s="101"/>
    </row>
    <row r="52" spans="1:31" s="5" customFormat="1" ht="16.5" customHeight="1">
      <c r="A52" s="74">
        <v>48</v>
      </c>
      <c r="B52" s="74">
        <v>1166</v>
      </c>
      <c r="C52" s="75" t="s">
        <v>63</v>
      </c>
      <c r="D52" s="74" t="s">
        <v>21</v>
      </c>
      <c r="E52" s="3" t="s">
        <v>34</v>
      </c>
      <c r="F52" s="3">
        <v>7</v>
      </c>
      <c r="G52" s="3"/>
      <c r="H52" s="38">
        <v>36706</v>
      </c>
      <c r="I52" s="38">
        <v>41447</v>
      </c>
      <c r="J52" s="40">
        <v>535371659488</v>
      </c>
      <c r="K52" s="74">
        <v>24</v>
      </c>
      <c r="L52" s="74">
        <v>43</v>
      </c>
      <c r="M52" s="74">
        <v>46</v>
      </c>
      <c r="N52" s="74">
        <v>46</v>
      </c>
      <c r="O52" s="74">
        <v>24</v>
      </c>
      <c r="P52" s="74"/>
      <c r="Q52" s="74">
        <v>46</v>
      </c>
      <c r="R52" s="74">
        <v>46</v>
      </c>
      <c r="S52" s="74">
        <v>24</v>
      </c>
      <c r="T52" s="74">
        <v>43</v>
      </c>
      <c r="U52" s="74">
        <v>46</v>
      </c>
      <c r="V52" s="74">
        <v>46</v>
      </c>
      <c r="W52" s="74"/>
      <c r="X52" s="74">
        <v>46</v>
      </c>
      <c r="Y52" s="74">
        <v>48</v>
      </c>
      <c r="Z52" s="74">
        <v>86</v>
      </c>
      <c r="AA52" s="74">
        <v>92</v>
      </c>
      <c r="AB52" s="74">
        <v>92</v>
      </c>
      <c r="AC52" s="74">
        <v>172</v>
      </c>
      <c r="AD52" s="110" t="str">
        <f t="shared" si="1"/>
        <v>A</v>
      </c>
      <c r="AE52" s="101"/>
    </row>
    <row r="53" spans="1:31" s="5" customFormat="1" ht="16.5" customHeight="1">
      <c r="A53" s="74">
        <v>49</v>
      </c>
      <c r="B53" s="74">
        <v>1143</v>
      </c>
      <c r="C53" s="75" t="s">
        <v>64</v>
      </c>
      <c r="D53" s="74" t="s">
        <v>21</v>
      </c>
      <c r="E53" s="3" t="s">
        <v>37</v>
      </c>
      <c r="F53" s="3">
        <v>7</v>
      </c>
      <c r="G53" s="3"/>
      <c r="H53" s="38">
        <v>37783</v>
      </c>
      <c r="I53" s="38">
        <v>41442</v>
      </c>
      <c r="J53" s="40">
        <v>739999458782</v>
      </c>
      <c r="K53" s="74">
        <v>24</v>
      </c>
      <c r="L53" s="74">
        <v>41</v>
      </c>
      <c r="M53" s="74">
        <v>48</v>
      </c>
      <c r="N53" s="74">
        <v>44</v>
      </c>
      <c r="O53" s="74">
        <v>24</v>
      </c>
      <c r="P53" s="74"/>
      <c r="Q53" s="74">
        <v>48</v>
      </c>
      <c r="R53" s="74">
        <v>44</v>
      </c>
      <c r="S53" s="74">
        <v>24</v>
      </c>
      <c r="T53" s="74">
        <v>41</v>
      </c>
      <c r="U53" s="74">
        <v>48</v>
      </c>
      <c r="V53" s="74">
        <v>44</v>
      </c>
      <c r="W53" s="74"/>
      <c r="X53" s="74">
        <v>44</v>
      </c>
      <c r="Y53" s="74">
        <v>48</v>
      </c>
      <c r="Z53" s="74">
        <v>82</v>
      </c>
      <c r="AA53" s="74">
        <v>96</v>
      </c>
      <c r="AB53" s="74">
        <v>88</v>
      </c>
      <c r="AC53" s="74">
        <v>194</v>
      </c>
      <c r="AD53" s="110" t="str">
        <f t="shared" si="1"/>
        <v>A</v>
      </c>
      <c r="AE53" s="101"/>
    </row>
    <row r="54" spans="1:31" s="5" customFormat="1" ht="16.5" customHeight="1">
      <c r="A54" s="74">
        <v>50</v>
      </c>
      <c r="B54" s="74">
        <v>1162</v>
      </c>
      <c r="C54" s="75" t="s">
        <v>65</v>
      </c>
      <c r="D54" s="74" t="s">
        <v>21</v>
      </c>
      <c r="E54" s="3" t="s">
        <v>34</v>
      </c>
      <c r="F54" s="3">
        <v>7</v>
      </c>
      <c r="G54" s="3"/>
      <c r="H54" s="38">
        <v>37771</v>
      </c>
      <c r="I54" s="38">
        <v>41445</v>
      </c>
      <c r="J54" s="40">
        <v>552070094113</v>
      </c>
      <c r="K54" s="74">
        <v>27</v>
      </c>
      <c r="L54" s="74">
        <v>33</v>
      </c>
      <c r="M54" s="74">
        <v>40</v>
      </c>
      <c r="N54" s="74">
        <v>28</v>
      </c>
      <c r="O54" s="74">
        <v>27</v>
      </c>
      <c r="P54" s="74"/>
      <c r="Q54" s="74">
        <v>40</v>
      </c>
      <c r="R54" s="74">
        <v>28</v>
      </c>
      <c r="S54" s="74">
        <v>27</v>
      </c>
      <c r="T54" s="74">
        <v>33</v>
      </c>
      <c r="U54" s="74">
        <v>40</v>
      </c>
      <c r="V54" s="74">
        <v>28</v>
      </c>
      <c r="W54" s="74"/>
      <c r="X54" s="74">
        <v>28</v>
      </c>
      <c r="Y54" s="74">
        <v>54</v>
      </c>
      <c r="Z54" s="74">
        <v>66</v>
      </c>
      <c r="AA54" s="74">
        <v>80</v>
      </c>
      <c r="AB54" s="74">
        <v>56</v>
      </c>
      <c r="AC54" s="74">
        <v>193</v>
      </c>
      <c r="AD54" s="110" t="str">
        <f t="shared" si="1"/>
        <v>B+</v>
      </c>
      <c r="AE54" s="101"/>
    </row>
    <row r="55" spans="1:31" s="5" customFormat="1" ht="16.5" customHeight="1">
      <c r="A55" s="74">
        <v>51</v>
      </c>
      <c r="B55" s="74">
        <v>1142</v>
      </c>
      <c r="C55" s="75" t="s">
        <v>56</v>
      </c>
      <c r="D55" s="74" t="s">
        <v>21</v>
      </c>
      <c r="E55" s="3" t="s">
        <v>37</v>
      </c>
      <c r="F55" s="3">
        <v>7</v>
      </c>
      <c r="G55" s="3"/>
      <c r="H55" s="38">
        <v>37604</v>
      </c>
      <c r="I55" s="38">
        <v>41442</v>
      </c>
      <c r="J55" s="40">
        <v>676905631519</v>
      </c>
      <c r="K55" s="74">
        <v>50</v>
      </c>
      <c r="L55" s="74">
        <v>21</v>
      </c>
      <c r="M55" s="74">
        <v>40</v>
      </c>
      <c r="N55" s="74">
        <v>39</v>
      </c>
      <c r="O55" s="74">
        <v>50</v>
      </c>
      <c r="P55" s="74"/>
      <c r="Q55" s="74">
        <v>40</v>
      </c>
      <c r="R55" s="74">
        <v>39</v>
      </c>
      <c r="S55" s="74">
        <v>50</v>
      </c>
      <c r="T55" s="74">
        <v>21</v>
      </c>
      <c r="U55" s="74">
        <v>40</v>
      </c>
      <c r="V55" s="74">
        <v>39</v>
      </c>
      <c r="W55" s="74"/>
      <c r="X55" s="74">
        <v>39</v>
      </c>
      <c r="Y55" s="74">
        <v>100</v>
      </c>
      <c r="Z55" s="74">
        <v>42</v>
      </c>
      <c r="AA55" s="74">
        <v>80</v>
      </c>
      <c r="AB55" s="74">
        <v>78</v>
      </c>
      <c r="AC55" s="74">
        <v>164</v>
      </c>
      <c r="AD55" s="110" t="str">
        <f t="shared" si="1"/>
        <v>A</v>
      </c>
      <c r="AE55" s="101"/>
    </row>
    <row r="56" spans="1:31" s="5" customFormat="1" ht="16.5" customHeight="1">
      <c r="A56" s="74">
        <v>52</v>
      </c>
      <c r="B56" s="74">
        <v>1128</v>
      </c>
      <c r="C56" s="75" t="s">
        <v>57</v>
      </c>
      <c r="D56" s="74" t="s">
        <v>21</v>
      </c>
      <c r="E56" s="3" t="s">
        <v>34</v>
      </c>
      <c r="F56" s="3">
        <v>7</v>
      </c>
      <c r="G56" s="3"/>
      <c r="H56" s="38">
        <v>37662</v>
      </c>
      <c r="I56" s="38">
        <v>41437</v>
      </c>
      <c r="J56" s="40">
        <v>239990878950</v>
      </c>
      <c r="K56" s="74">
        <v>44</v>
      </c>
      <c r="L56" s="74">
        <v>43</v>
      </c>
      <c r="M56" s="74">
        <v>48</v>
      </c>
      <c r="N56" s="74">
        <v>48</v>
      </c>
      <c r="O56" s="74">
        <v>44</v>
      </c>
      <c r="P56" s="74"/>
      <c r="Q56" s="74">
        <v>48</v>
      </c>
      <c r="R56" s="74">
        <v>48</v>
      </c>
      <c r="S56" s="74">
        <v>44</v>
      </c>
      <c r="T56" s="74">
        <v>43</v>
      </c>
      <c r="U56" s="74">
        <v>48</v>
      </c>
      <c r="V56" s="74">
        <v>48</v>
      </c>
      <c r="W56" s="74"/>
      <c r="X56" s="74">
        <v>48</v>
      </c>
      <c r="Y56" s="74">
        <v>88</v>
      </c>
      <c r="Z56" s="74">
        <v>86</v>
      </c>
      <c r="AA56" s="74">
        <v>96</v>
      </c>
      <c r="AB56" s="74">
        <v>96</v>
      </c>
      <c r="AC56" s="74">
        <v>188</v>
      </c>
      <c r="AD56" s="110" t="str">
        <f t="shared" si="1"/>
        <v>A+</v>
      </c>
      <c r="AE56" s="101"/>
    </row>
    <row r="57" spans="1:31" s="5" customFormat="1" ht="16.5" customHeight="1">
      <c r="A57" s="74">
        <v>53</v>
      </c>
      <c r="B57" s="74">
        <v>1130</v>
      </c>
      <c r="C57" s="6" t="s">
        <v>58</v>
      </c>
      <c r="D57" s="74" t="s">
        <v>21</v>
      </c>
      <c r="E57" s="3" t="s">
        <v>36</v>
      </c>
      <c r="F57" s="3">
        <v>7</v>
      </c>
      <c r="G57" s="3"/>
      <c r="H57" s="38">
        <v>37694</v>
      </c>
      <c r="I57" s="38">
        <v>41437</v>
      </c>
      <c r="J57" s="40">
        <v>818682003854</v>
      </c>
      <c r="K57" s="74">
        <v>46</v>
      </c>
      <c r="L57" s="74">
        <v>38</v>
      </c>
      <c r="M57" s="74">
        <v>45</v>
      </c>
      <c r="N57" s="74">
        <v>36</v>
      </c>
      <c r="O57" s="74">
        <v>46</v>
      </c>
      <c r="P57" s="74"/>
      <c r="Q57" s="74">
        <v>45</v>
      </c>
      <c r="R57" s="74">
        <v>36</v>
      </c>
      <c r="S57" s="74">
        <v>46</v>
      </c>
      <c r="T57" s="74">
        <v>38</v>
      </c>
      <c r="U57" s="74">
        <v>45</v>
      </c>
      <c r="V57" s="74">
        <v>36</v>
      </c>
      <c r="W57" s="74"/>
      <c r="X57" s="74">
        <v>36</v>
      </c>
      <c r="Y57" s="74">
        <v>92</v>
      </c>
      <c r="Z57" s="74">
        <v>76</v>
      </c>
      <c r="AA57" s="74">
        <v>90</v>
      </c>
      <c r="AB57" s="74">
        <v>72</v>
      </c>
      <c r="AC57" s="74">
        <v>203</v>
      </c>
      <c r="AD57" s="110" t="str">
        <f t="shared" si="1"/>
        <v>A</v>
      </c>
      <c r="AE57" s="101"/>
    </row>
    <row r="58" spans="1:31" s="5" customFormat="1" ht="16.5" customHeight="1">
      <c r="A58" s="74">
        <v>54</v>
      </c>
      <c r="B58" s="74">
        <v>1140</v>
      </c>
      <c r="C58" s="75" t="s">
        <v>59</v>
      </c>
      <c r="D58" s="74" t="s">
        <v>21</v>
      </c>
      <c r="E58" s="3" t="s">
        <v>36</v>
      </c>
      <c r="F58" s="3">
        <v>7</v>
      </c>
      <c r="G58" s="3"/>
      <c r="H58" s="38">
        <v>37610</v>
      </c>
      <c r="I58" s="38">
        <v>41439</v>
      </c>
      <c r="J58" s="40">
        <v>202066444862</v>
      </c>
      <c r="K58" s="74">
        <v>32</v>
      </c>
      <c r="L58" s="74">
        <v>34</v>
      </c>
      <c r="M58" s="74">
        <v>38</v>
      </c>
      <c r="N58" s="74">
        <v>38</v>
      </c>
      <c r="O58" s="74">
        <v>32</v>
      </c>
      <c r="P58" s="74"/>
      <c r="Q58" s="74">
        <v>38</v>
      </c>
      <c r="R58" s="74">
        <v>38</v>
      </c>
      <c r="S58" s="74">
        <v>32</v>
      </c>
      <c r="T58" s="74">
        <v>34</v>
      </c>
      <c r="U58" s="74">
        <v>38</v>
      </c>
      <c r="V58" s="74">
        <v>38</v>
      </c>
      <c r="W58" s="74"/>
      <c r="X58" s="74">
        <v>38</v>
      </c>
      <c r="Y58" s="74">
        <v>64</v>
      </c>
      <c r="Z58" s="74">
        <v>68</v>
      </c>
      <c r="AA58" s="74">
        <v>76</v>
      </c>
      <c r="AB58" s="74">
        <v>76</v>
      </c>
      <c r="AC58" s="74">
        <v>172</v>
      </c>
      <c r="AD58" s="110" t="str">
        <f t="shared" si="1"/>
        <v>A</v>
      </c>
      <c r="AE58" s="101"/>
    </row>
    <row r="59" spans="1:31" s="5" customFormat="1" ht="16.5" customHeight="1">
      <c r="A59" s="74">
        <v>55</v>
      </c>
      <c r="B59" s="74">
        <v>1169</v>
      </c>
      <c r="C59" s="75" t="s">
        <v>60</v>
      </c>
      <c r="D59" s="74" t="s">
        <v>21</v>
      </c>
      <c r="E59" s="3" t="s">
        <v>36</v>
      </c>
      <c r="F59" s="3">
        <v>7</v>
      </c>
      <c r="G59" s="3"/>
      <c r="H59" s="38">
        <v>37042</v>
      </c>
      <c r="I59" s="38">
        <v>41452</v>
      </c>
      <c r="J59" s="40">
        <v>644297513620</v>
      </c>
      <c r="K59" s="74">
        <v>22</v>
      </c>
      <c r="L59" s="74">
        <v>44</v>
      </c>
      <c r="M59" s="74">
        <v>43</v>
      </c>
      <c r="N59" s="74">
        <v>46</v>
      </c>
      <c r="O59" s="74">
        <v>22</v>
      </c>
      <c r="P59" s="74"/>
      <c r="Q59" s="74">
        <v>43</v>
      </c>
      <c r="R59" s="74">
        <v>46</v>
      </c>
      <c r="S59" s="74">
        <v>22</v>
      </c>
      <c r="T59" s="74">
        <v>44</v>
      </c>
      <c r="U59" s="74">
        <v>43</v>
      </c>
      <c r="V59" s="74">
        <v>46</v>
      </c>
      <c r="W59" s="74"/>
      <c r="X59" s="74">
        <v>46</v>
      </c>
      <c r="Y59" s="74">
        <v>44</v>
      </c>
      <c r="Z59" s="74">
        <v>88</v>
      </c>
      <c r="AA59" s="74">
        <v>86</v>
      </c>
      <c r="AB59" s="74">
        <v>92</v>
      </c>
      <c r="AC59" s="74">
        <v>164</v>
      </c>
      <c r="AD59" s="110" t="str">
        <f t="shared" si="1"/>
        <v>A</v>
      </c>
      <c r="AE59" s="101"/>
    </row>
    <row r="60" spans="1:31" s="5" customFormat="1" ht="16.5" customHeight="1">
      <c r="A60" s="74">
        <v>56</v>
      </c>
      <c r="B60" s="74">
        <v>1129</v>
      </c>
      <c r="C60" s="75" t="s">
        <v>61</v>
      </c>
      <c r="D60" s="74" t="s">
        <v>21</v>
      </c>
      <c r="E60" s="3" t="s">
        <v>34</v>
      </c>
      <c r="F60" s="3">
        <v>7</v>
      </c>
      <c r="G60" s="3"/>
      <c r="H60" s="38">
        <v>37814</v>
      </c>
      <c r="I60" s="38">
        <v>41437</v>
      </c>
      <c r="J60" s="40">
        <v>372562302892</v>
      </c>
      <c r="K60" s="74">
        <v>20</v>
      </c>
      <c r="L60" s="74">
        <v>20</v>
      </c>
      <c r="M60" s="74">
        <v>40</v>
      </c>
      <c r="N60" s="74">
        <v>26</v>
      </c>
      <c r="O60" s="74">
        <v>20</v>
      </c>
      <c r="P60" s="74"/>
      <c r="Q60" s="74">
        <v>40</v>
      </c>
      <c r="R60" s="74">
        <v>26</v>
      </c>
      <c r="S60" s="74">
        <v>20</v>
      </c>
      <c r="T60" s="74">
        <v>20</v>
      </c>
      <c r="U60" s="74">
        <v>40</v>
      </c>
      <c r="V60" s="74">
        <v>26</v>
      </c>
      <c r="W60" s="74"/>
      <c r="X60" s="74">
        <v>26</v>
      </c>
      <c r="Y60" s="74">
        <v>40</v>
      </c>
      <c r="Z60" s="74">
        <v>40</v>
      </c>
      <c r="AA60" s="74">
        <v>80</v>
      </c>
      <c r="AB60" s="74">
        <v>52</v>
      </c>
      <c r="AC60" s="74">
        <v>216</v>
      </c>
      <c r="AD60" s="110" t="str">
        <f t="shared" si="1"/>
        <v>B+</v>
      </c>
      <c r="AE60" s="101"/>
    </row>
    <row r="61" spans="1:31" s="5" customFormat="1" ht="16.5" customHeight="1">
      <c r="A61" s="74">
        <v>57</v>
      </c>
      <c r="B61" s="74">
        <v>1168</v>
      </c>
      <c r="C61" s="75" t="s">
        <v>62</v>
      </c>
      <c r="D61" s="74" t="s">
        <v>21</v>
      </c>
      <c r="E61" s="3" t="s">
        <v>34</v>
      </c>
      <c r="F61" s="3">
        <v>7</v>
      </c>
      <c r="G61" s="3"/>
      <c r="H61" s="38">
        <v>37861</v>
      </c>
      <c r="I61" s="38">
        <v>41451</v>
      </c>
      <c r="J61" s="40">
        <v>941852761971</v>
      </c>
      <c r="K61" s="74">
        <v>46</v>
      </c>
      <c r="L61" s="74">
        <v>23</v>
      </c>
      <c r="M61" s="74">
        <v>48</v>
      </c>
      <c r="N61" s="74">
        <v>28</v>
      </c>
      <c r="O61" s="74">
        <v>46</v>
      </c>
      <c r="P61" s="74"/>
      <c r="Q61" s="74">
        <v>48</v>
      </c>
      <c r="R61" s="74">
        <v>28</v>
      </c>
      <c r="S61" s="74">
        <v>46</v>
      </c>
      <c r="T61" s="74">
        <v>23</v>
      </c>
      <c r="U61" s="74">
        <v>48</v>
      </c>
      <c r="V61" s="74">
        <v>28</v>
      </c>
      <c r="W61" s="74"/>
      <c r="X61" s="74">
        <v>28</v>
      </c>
      <c r="Y61" s="74">
        <v>92</v>
      </c>
      <c r="Z61" s="74">
        <v>46</v>
      </c>
      <c r="AA61" s="74">
        <v>96</v>
      </c>
      <c r="AB61" s="74">
        <v>56</v>
      </c>
      <c r="AC61" s="74">
        <v>190</v>
      </c>
      <c r="AD61" s="110" t="str">
        <f t="shared" si="1"/>
        <v>A</v>
      </c>
      <c r="AE61" s="101"/>
    </row>
    <row r="62" spans="1:31" s="5" customFormat="1" ht="16.5" customHeight="1">
      <c r="A62" s="74">
        <v>58</v>
      </c>
      <c r="B62" s="74">
        <v>1166</v>
      </c>
      <c r="C62" s="75" t="s">
        <v>63</v>
      </c>
      <c r="D62" s="74" t="s">
        <v>21</v>
      </c>
      <c r="E62" s="3" t="s">
        <v>34</v>
      </c>
      <c r="F62" s="3">
        <v>7</v>
      </c>
      <c r="G62" s="3"/>
      <c r="H62" s="38">
        <v>36706</v>
      </c>
      <c r="I62" s="38">
        <v>41447</v>
      </c>
      <c r="J62" s="40">
        <v>535371659488</v>
      </c>
      <c r="K62" s="74">
        <v>24</v>
      </c>
      <c r="L62" s="74">
        <v>43</v>
      </c>
      <c r="M62" s="74">
        <v>46</v>
      </c>
      <c r="N62" s="74">
        <v>46</v>
      </c>
      <c r="O62" s="74">
        <v>24</v>
      </c>
      <c r="P62" s="74"/>
      <c r="Q62" s="74">
        <v>46</v>
      </c>
      <c r="R62" s="74">
        <v>46</v>
      </c>
      <c r="S62" s="74">
        <v>24</v>
      </c>
      <c r="T62" s="74">
        <v>43</v>
      </c>
      <c r="U62" s="74">
        <v>46</v>
      </c>
      <c r="V62" s="74">
        <v>46</v>
      </c>
      <c r="W62" s="74"/>
      <c r="X62" s="74">
        <v>46</v>
      </c>
      <c r="Y62" s="74">
        <v>48</v>
      </c>
      <c r="Z62" s="74">
        <v>86</v>
      </c>
      <c r="AA62" s="74">
        <v>92</v>
      </c>
      <c r="AB62" s="74">
        <v>92</v>
      </c>
      <c r="AC62" s="74">
        <v>172</v>
      </c>
      <c r="AD62" s="110" t="str">
        <f t="shared" si="1"/>
        <v>A</v>
      </c>
      <c r="AE62" s="101"/>
    </row>
    <row r="63" spans="1:31" s="5" customFormat="1" ht="16.5" customHeight="1">
      <c r="A63" s="74">
        <v>59</v>
      </c>
      <c r="B63" s="74">
        <v>1143</v>
      </c>
      <c r="C63" s="75" t="s">
        <v>64</v>
      </c>
      <c r="D63" s="74" t="s">
        <v>21</v>
      </c>
      <c r="E63" s="3" t="s">
        <v>37</v>
      </c>
      <c r="F63" s="3">
        <v>7</v>
      </c>
      <c r="G63" s="3"/>
      <c r="H63" s="38">
        <v>37783</v>
      </c>
      <c r="I63" s="38">
        <v>41442</v>
      </c>
      <c r="J63" s="40">
        <v>739999458782</v>
      </c>
      <c r="K63" s="74">
        <v>24</v>
      </c>
      <c r="L63" s="74">
        <v>41</v>
      </c>
      <c r="M63" s="74">
        <v>48</v>
      </c>
      <c r="N63" s="74">
        <v>44</v>
      </c>
      <c r="O63" s="74">
        <v>24</v>
      </c>
      <c r="P63" s="74"/>
      <c r="Q63" s="74">
        <v>48</v>
      </c>
      <c r="R63" s="74">
        <v>44</v>
      </c>
      <c r="S63" s="74">
        <v>24</v>
      </c>
      <c r="T63" s="74">
        <v>41</v>
      </c>
      <c r="U63" s="74">
        <v>48</v>
      </c>
      <c r="V63" s="74">
        <v>44</v>
      </c>
      <c r="W63" s="74"/>
      <c r="X63" s="74">
        <v>44</v>
      </c>
      <c r="Y63" s="74">
        <v>48</v>
      </c>
      <c r="Z63" s="74">
        <v>82</v>
      </c>
      <c r="AA63" s="74">
        <v>96</v>
      </c>
      <c r="AB63" s="74">
        <v>88</v>
      </c>
      <c r="AC63" s="74">
        <v>194</v>
      </c>
      <c r="AD63" s="110" t="str">
        <f t="shared" si="1"/>
        <v>A</v>
      </c>
      <c r="AE63" s="101"/>
    </row>
    <row r="64" spans="1:31" s="5" customFormat="1" ht="16.5" customHeight="1">
      <c r="A64" s="74">
        <v>60</v>
      </c>
      <c r="B64" s="74">
        <v>1162</v>
      </c>
      <c r="C64" s="75" t="s">
        <v>65</v>
      </c>
      <c r="D64" s="74" t="s">
        <v>21</v>
      </c>
      <c r="E64" s="3" t="s">
        <v>34</v>
      </c>
      <c r="F64" s="3">
        <v>7</v>
      </c>
      <c r="G64" s="3"/>
      <c r="H64" s="38">
        <v>37771</v>
      </c>
      <c r="I64" s="38">
        <v>41445</v>
      </c>
      <c r="J64" s="40">
        <v>552070094113</v>
      </c>
      <c r="K64" s="74">
        <v>27</v>
      </c>
      <c r="L64" s="74">
        <v>33</v>
      </c>
      <c r="M64" s="74">
        <v>40</v>
      </c>
      <c r="N64" s="74">
        <v>28</v>
      </c>
      <c r="O64" s="74">
        <v>27</v>
      </c>
      <c r="P64" s="74"/>
      <c r="Q64" s="74">
        <v>40</v>
      </c>
      <c r="R64" s="74">
        <v>28</v>
      </c>
      <c r="S64" s="74">
        <v>27</v>
      </c>
      <c r="T64" s="74">
        <v>33</v>
      </c>
      <c r="U64" s="74">
        <v>40</v>
      </c>
      <c r="V64" s="74">
        <v>28</v>
      </c>
      <c r="W64" s="74"/>
      <c r="X64" s="74">
        <v>28</v>
      </c>
      <c r="Y64" s="74">
        <v>54</v>
      </c>
      <c r="Z64" s="74">
        <v>66</v>
      </c>
      <c r="AA64" s="74">
        <v>80</v>
      </c>
      <c r="AB64" s="74">
        <v>56</v>
      </c>
      <c r="AC64" s="74">
        <v>193</v>
      </c>
      <c r="AD64" s="110" t="str">
        <f t="shared" si="1"/>
        <v>B+</v>
      </c>
      <c r="AE64" s="101"/>
    </row>
    <row r="65" spans="1:31" s="5" customFormat="1" ht="16.5" customHeight="1">
      <c r="A65" s="74">
        <v>61</v>
      </c>
      <c r="B65" s="74">
        <v>1142</v>
      </c>
      <c r="C65" s="75" t="s">
        <v>56</v>
      </c>
      <c r="D65" s="74" t="s">
        <v>21</v>
      </c>
      <c r="E65" s="3" t="s">
        <v>37</v>
      </c>
      <c r="F65" s="3">
        <v>7</v>
      </c>
      <c r="G65" s="3"/>
      <c r="H65" s="38">
        <v>37604</v>
      </c>
      <c r="I65" s="38">
        <v>41442</v>
      </c>
      <c r="J65" s="40">
        <v>676905631519</v>
      </c>
      <c r="K65" s="74">
        <v>50</v>
      </c>
      <c r="L65" s="74">
        <v>21</v>
      </c>
      <c r="M65" s="74">
        <v>40</v>
      </c>
      <c r="N65" s="74">
        <v>39</v>
      </c>
      <c r="O65" s="74">
        <v>50</v>
      </c>
      <c r="P65" s="74"/>
      <c r="Q65" s="74">
        <v>40</v>
      </c>
      <c r="R65" s="74">
        <v>39</v>
      </c>
      <c r="S65" s="74">
        <v>50</v>
      </c>
      <c r="T65" s="74">
        <v>21</v>
      </c>
      <c r="U65" s="74">
        <v>40</v>
      </c>
      <c r="V65" s="74">
        <v>39</v>
      </c>
      <c r="W65" s="74"/>
      <c r="X65" s="74">
        <v>39</v>
      </c>
      <c r="Y65" s="74">
        <v>100</v>
      </c>
      <c r="Z65" s="74">
        <v>42</v>
      </c>
      <c r="AA65" s="74">
        <v>80</v>
      </c>
      <c r="AB65" s="74">
        <v>78</v>
      </c>
      <c r="AC65" s="74">
        <v>164</v>
      </c>
      <c r="AD65" s="110" t="str">
        <f t="shared" si="1"/>
        <v>A</v>
      </c>
      <c r="AE65" s="101"/>
    </row>
    <row r="66" spans="1:31" s="5" customFormat="1" ht="16.5" customHeight="1">
      <c r="A66" s="74">
        <v>62</v>
      </c>
      <c r="B66" s="74">
        <v>1128</v>
      </c>
      <c r="C66" s="75" t="s">
        <v>57</v>
      </c>
      <c r="D66" s="74" t="s">
        <v>21</v>
      </c>
      <c r="E66" s="3" t="s">
        <v>34</v>
      </c>
      <c r="F66" s="3">
        <v>7</v>
      </c>
      <c r="G66" s="3"/>
      <c r="H66" s="38">
        <v>37662</v>
      </c>
      <c r="I66" s="38">
        <v>41437</v>
      </c>
      <c r="J66" s="40">
        <v>239990878950</v>
      </c>
      <c r="K66" s="74">
        <v>44</v>
      </c>
      <c r="L66" s="74">
        <v>43</v>
      </c>
      <c r="M66" s="74">
        <v>48</v>
      </c>
      <c r="N66" s="74">
        <v>48</v>
      </c>
      <c r="O66" s="74">
        <v>44</v>
      </c>
      <c r="P66" s="74"/>
      <c r="Q66" s="74">
        <v>48</v>
      </c>
      <c r="R66" s="74">
        <v>48</v>
      </c>
      <c r="S66" s="74">
        <v>44</v>
      </c>
      <c r="T66" s="74">
        <v>43</v>
      </c>
      <c r="U66" s="74">
        <v>48</v>
      </c>
      <c r="V66" s="74">
        <v>48</v>
      </c>
      <c r="W66" s="74"/>
      <c r="X66" s="74">
        <v>48</v>
      </c>
      <c r="Y66" s="74">
        <v>88</v>
      </c>
      <c r="Z66" s="74">
        <v>86</v>
      </c>
      <c r="AA66" s="74">
        <v>96</v>
      </c>
      <c r="AB66" s="74">
        <v>96</v>
      </c>
      <c r="AC66" s="74">
        <v>188</v>
      </c>
      <c r="AD66" s="110" t="str">
        <f t="shared" si="1"/>
        <v>A+</v>
      </c>
      <c r="AE66" s="101"/>
    </row>
    <row r="67" spans="1:31" s="5" customFormat="1" ht="16.5" customHeight="1">
      <c r="A67" s="74">
        <v>63</v>
      </c>
      <c r="B67" s="74">
        <v>1130</v>
      </c>
      <c r="C67" s="6" t="s">
        <v>58</v>
      </c>
      <c r="D67" s="74" t="s">
        <v>21</v>
      </c>
      <c r="E67" s="3" t="s">
        <v>36</v>
      </c>
      <c r="F67" s="3">
        <v>7</v>
      </c>
      <c r="G67" s="3"/>
      <c r="H67" s="38">
        <v>37694</v>
      </c>
      <c r="I67" s="38">
        <v>41437</v>
      </c>
      <c r="J67" s="40">
        <v>818682003854</v>
      </c>
      <c r="K67" s="74">
        <v>46</v>
      </c>
      <c r="L67" s="74">
        <v>38</v>
      </c>
      <c r="M67" s="74">
        <v>45</v>
      </c>
      <c r="N67" s="74">
        <v>36</v>
      </c>
      <c r="O67" s="74">
        <v>46</v>
      </c>
      <c r="P67" s="74"/>
      <c r="Q67" s="74">
        <v>45</v>
      </c>
      <c r="R67" s="74">
        <v>36</v>
      </c>
      <c r="S67" s="74">
        <v>46</v>
      </c>
      <c r="T67" s="74">
        <v>38</v>
      </c>
      <c r="U67" s="74">
        <v>45</v>
      </c>
      <c r="V67" s="74">
        <v>36</v>
      </c>
      <c r="W67" s="74"/>
      <c r="X67" s="74">
        <v>36</v>
      </c>
      <c r="Y67" s="74">
        <v>92</v>
      </c>
      <c r="Z67" s="74">
        <v>76</v>
      </c>
      <c r="AA67" s="74">
        <v>90</v>
      </c>
      <c r="AB67" s="74">
        <v>72</v>
      </c>
      <c r="AC67" s="74">
        <v>203</v>
      </c>
      <c r="AD67" s="110" t="str">
        <f t="shared" si="1"/>
        <v>A</v>
      </c>
      <c r="AE67" s="101"/>
    </row>
    <row r="68" spans="1:31" s="5" customFormat="1" ht="16.5" customHeight="1">
      <c r="A68" s="74">
        <v>64</v>
      </c>
      <c r="B68" s="74">
        <v>1140</v>
      </c>
      <c r="C68" s="75" t="s">
        <v>59</v>
      </c>
      <c r="D68" s="74" t="s">
        <v>21</v>
      </c>
      <c r="E68" s="3" t="s">
        <v>36</v>
      </c>
      <c r="F68" s="3">
        <v>7</v>
      </c>
      <c r="G68" s="3"/>
      <c r="H68" s="38">
        <v>37610</v>
      </c>
      <c r="I68" s="38">
        <v>41439</v>
      </c>
      <c r="J68" s="40">
        <v>202066444862</v>
      </c>
      <c r="K68" s="74">
        <v>32</v>
      </c>
      <c r="L68" s="74">
        <v>34</v>
      </c>
      <c r="M68" s="74">
        <v>38</v>
      </c>
      <c r="N68" s="74">
        <v>38</v>
      </c>
      <c r="O68" s="74">
        <v>32</v>
      </c>
      <c r="P68" s="74"/>
      <c r="Q68" s="74">
        <v>38</v>
      </c>
      <c r="R68" s="74">
        <v>38</v>
      </c>
      <c r="S68" s="74">
        <v>32</v>
      </c>
      <c r="T68" s="74">
        <v>34</v>
      </c>
      <c r="U68" s="74">
        <v>38</v>
      </c>
      <c r="V68" s="74">
        <v>38</v>
      </c>
      <c r="W68" s="74"/>
      <c r="X68" s="74">
        <v>38</v>
      </c>
      <c r="Y68" s="74">
        <v>64</v>
      </c>
      <c r="Z68" s="74">
        <v>68</v>
      </c>
      <c r="AA68" s="74">
        <v>76</v>
      </c>
      <c r="AB68" s="74">
        <v>76</v>
      </c>
      <c r="AC68" s="74">
        <v>172</v>
      </c>
      <c r="AD68" s="110" t="str">
        <f t="shared" si="1"/>
        <v>A</v>
      </c>
      <c r="AE68" s="101"/>
    </row>
    <row r="69" spans="1:31" s="5" customFormat="1" ht="16.5" customHeight="1">
      <c r="A69" s="74">
        <v>65</v>
      </c>
      <c r="B69" s="74">
        <v>1169</v>
      </c>
      <c r="C69" s="75" t="s">
        <v>60</v>
      </c>
      <c r="D69" s="74" t="s">
        <v>21</v>
      </c>
      <c r="E69" s="3" t="s">
        <v>36</v>
      </c>
      <c r="F69" s="3">
        <v>7</v>
      </c>
      <c r="G69" s="3"/>
      <c r="H69" s="38">
        <v>37042</v>
      </c>
      <c r="I69" s="38">
        <v>41452</v>
      </c>
      <c r="J69" s="40">
        <v>644297513620</v>
      </c>
      <c r="K69" s="74">
        <v>22</v>
      </c>
      <c r="L69" s="74">
        <v>44</v>
      </c>
      <c r="M69" s="74">
        <v>43</v>
      </c>
      <c r="N69" s="74">
        <v>46</v>
      </c>
      <c r="O69" s="74">
        <v>22</v>
      </c>
      <c r="P69" s="74"/>
      <c r="Q69" s="74">
        <v>43</v>
      </c>
      <c r="R69" s="74">
        <v>46</v>
      </c>
      <c r="S69" s="74">
        <v>22</v>
      </c>
      <c r="T69" s="74">
        <v>44</v>
      </c>
      <c r="U69" s="74">
        <v>43</v>
      </c>
      <c r="V69" s="74">
        <v>46</v>
      </c>
      <c r="W69" s="74"/>
      <c r="X69" s="74">
        <v>46</v>
      </c>
      <c r="Y69" s="74">
        <v>44</v>
      </c>
      <c r="Z69" s="74">
        <v>88</v>
      </c>
      <c r="AA69" s="74">
        <v>86</v>
      </c>
      <c r="AB69" s="74">
        <v>92</v>
      </c>
      <c r="AC69" s="74">
        <v>164</v>
      </c>
      <c r="AD69" s="110" t="str">
        <f t="shared" ref="AD69:AD79" si="2">IF(B69="","",VLOOKUP(SUM(K69:X69)/$AD$4%,Gr,2))</f>
        <v>A</v>
      </c>
      <c r="AE69" s="101"/>
    </row>
    <row r="70" spans="1:31" s="5" customFormat="1" ht="16.5" customHeight="1">
      <c r="A70" s="74">
        <v>66</v>
      </c>
      <c r="B70" s="74">
        <v>1129</v>
      </c>
      <c r="C70" s="75" t="s">
        <v>61</v>
      </c>
      <c r="D70" s="74" t="s">
        <v>21</v>
      </c>
      <c r="E70" s="3" t="s">
        <v>34</v>
      </c>
      <c r="F70" s="3">
        <v>7</v>
      </c>
      <c r="G70" s="3"/>
      <c r="H70" s="38">
        <v>37814</v>
      </c>
      <c r="I70" s="38">
        <v>41437</v>
      </c>
      <c r="J70" s="40">
        <v>372562302892</v>
      </c>
      <c r="K70" s="74">
        <v>20</v>
      </c>
      <c r="L70" s="74">
        <v>20</v>
      </c>
      <c r="M70" s="74">
        <v>40</v>
      </c>
      <c r="N70" s="74">
        <v>26</v>
      </c>
      <c r="O70" s="74">
        <v>20</v>
      </c>
      <c r="P70" s="74"/>
      <c r="Q70" s="74">
        <v>40</v>
      </c>
      <c r="R70" s="74">
        <v>26</v>
      </c>
      <c r="S70" s="74">
        <v>20</v>
      </c>
      <c r="T70" s="74">
        <v>20</v>
      </c>
      <c r="U70" s="74">
        <v>40</v>
      </c>
      <c r="V70" s="74">
        <v>26</v>
      </c>
      <c r="W70" s="74"/>
      <c r="X70" s="74">
        <v>26</v>
      </c>
      <c r="Y70" s="74">
        <v>40</v>
      </c>
      <c r="Z70" s="74">
        <v>40</v>
      </c>
      <c r="AA70" s="74">
        <v>80</v>
      </c>
      <c r="AB70" s="74">
        <v>52</v>
      </c>
      <c r="AC70" s="74">
        <v>216</v>
      </c>
      <c r="AD70" s="110" t="str">
        <f t="shared" si="2"/>
        <v>B+</v>
      </c>
      <c r="AE70" s="101"/>
    </row>
    <row r="71" spans="1:31" s="5" customFormat="1" ht="16.5" customHeight="1">
      <c r="A71" s="74">
        <v>67</v>
      </c>
      <c r="B71" s="74">
        <v>1168</v>
      </c>
      <c r="C71" s="75" t="s">
        <v>62</v>
      </c>
      <c r="D71" s="74" t="s">
        <v>21</v>
      </c>
      <c r="E71" s="3" t="s">
        <v>34</v>
      </c>
      <c r="F71" s="3">
        <v>7</v>
      </c>
      <c r="G71" s="3"/>
      <c r="H71" s="38">
        <v>37861</v>
      </c>
      <c r="I71" s="38">
        <v>41451</v>
      </c>
      <c r="J71" s="40">
        <v>941852761971</v>
      </c>
      <c r="K71" s="74">
        <v>46</v>
      </c>
      <c r="L71" s="74">
        <v>23</v>
      </c>
      <c r="M71" s="74">
        <v>48</v>
      </c>
      <c r="N71" s="74">
        <v>28</v>
      </c>
      <c r="O71" s="74">
        <v>46</v>
      </c>
      <c r="P71" s="74"/>
      <c r="Q71" s="74">
        <v>48</v>
      </c>
      <c r="R71" s="74">
        <v>28</v>
      </c>
      <c r="S71" s="74">
        <v>46</v>
      </c>
      <c r="T71" s="74">
        <v>23</v>
      </c>
      <c r="U71" s="74">
        <v>48</v>
      </c>
      <c r="V71" s="74">
        <v>28</v>
      </c>
      <c r="W71" s="74"/>
      <c r="X71" s="74">
        <v>28</v>
      </c>
      <c r="Y71" s="74">
        <v>92</v>
      </c>
      <c r="Z71" s="74">
        <v>46</v>
      </c>
      <c r="AA71" s="74">
        <v>96</v>
      </c>
      <c r="AB71" s="74">
        <v>56</v>
      </c>
      <c r="AC71" s="74">
        <v>190</v>
      </c>
      <c r="AD71" s="110" t="str">
        <f t="shared" si="2"/>
        <v>A</v>
      </c>
      <c r="AE71" s="101"/>
    </row>
    <row r="72" spans="1:31" s="5" customFormat="1" ht="16.5" customHeight="1">
      <c r="A72" s="74">
        <v>68</v>
      </c>
      <c r="B72" s="74">
        <v>1166</v>
      </c>
      <c r="C72" s="75" t="s">
        <v>63</v>
      </c>
      <c r="D72" s="74" t="s">
        <v>21</v>
      </c>
      <c r="E72" s="3" t="s">
        <v>34</v>
      </c>
      <c r="F72" s="3">
        <v>7</v>
      </c>
      <c r="G72" s="3"/>
      <c r="H72" s="38">
        <v>36706</v>
      </c>
      <c r="I72" s="38">
        <v>41447</v>
      </c>
      <c r="J72" s="40">
        <v>535371659488</v>
      </c>
      <c r="K72" s="74">
        <v>24</v>
      </c>
      <c r="L72" s="74">
        <v>43</v>
      </c>
      <c r="M72" s="74">
        <v>46</v>
      </c>
      <c r="N72" s="74">
        <v>46</v>
      </c>
      <c r="O72" s="74">
        <v>24</v>
      </c>
      <c r="P72" s="74"/>
      <c r="Q72" s="74">
        <v>46</v>
      </c>
      <c r="R72" s="74">
        <v>46</v>
      </c>
      <c r="S72" s="74">
        <v>24</v>
      </c>
      <c r="T72" s="74">
        <v>43</v>
      </c>
      <c r="U72" s="74">
        <v>46</v>
      </c>
      <c r="V72" s="74">
        <v>46</v>
      </c>
      <c r="W72" s="74"/>
      <c r="X72" s="74">
        <v>46</v>
      </c>
      <c r="Y72" s="74">
        <v>48</v>
      </c>
      <c r="Z72" s="74">
        <v>86</v>
      </c>
      <c r="AA72" s="74">
        <v>92</v>
      </c>
      <c r="AB72" s="74">
        <v>92</v>
      </c>
      <c r="AC72" s="74">
        <v>172</v>
      </c>
      <c r="AD72" s="110" t="str">
        <f t="shared" si="2"/>
        <v>A</v>
      </c>
      <c r="AE72" s="101"/>
    </row>
    <row r="73" spans="1:31" s="5" customFormat="1" ht="16.5" customHeight="1">
      <c r="A73" s="74">
        <v>69</v>
      </c>
      <c r="B73" s="74">
        <v>1143</v>
      </c>
      <c r="C73" s="75" t="s">
        <v>64</v>
      </c>
      <c r="D73" s="74" t="s">
        <v>21</v>
      </c>
      <c r="E73" s="3" t="s">
        <v>37</v>
      </c>
      <c r="F73" s="3">
        <v>7</v>
      </c>
      <c r="G73" s="3"/>
      <c r="H73" s="38">
        <v>37783</v>
      </c>
      <c r="I73" s="38">
        <v>41442</v>
      </c>
      <c r="J73" s="40">
        <v>739999458782</v>
      </c>
      <c r="K73" s="74">
        <v>24</v>
      </c>
      <c r="L73" s="74">
        <v>41</v>
      </c>
      <c r="M73" s="74">
        <v>48</v>
      </c>
      <c r="N73" s="74">
        <v>44</v>
      </c>
      <c r="O73" s="74">
        <v>24</v>
      </c>
      <c r="P73" s="74"/>
      <c r="Q73" s="74">
        <v>48</v>
      </c>
      <c r="R73" s="74">
        <v>44</v>
      </c>
      <c r="S73" s="74">
        <v>24</v>
      </c>
      <c r="T73" s="74">
        <v>41</v>
      </c>
      <c r="U73" s="74">
        <v>48</v>
      </c>
      <c r="V73" s="74">
        <v>44</v>
      </c>
      <c r="W73" s="74"/>
      <c r="X73" s="74">
        <v>44</v>
      </c>
      <c r="Y73" s="74">
        <v>48</v>
      </c>
      <c r="Z73" s="74">
        <v>82</v>
      </c>
      <c r="AA73" s="74">
        <v>96</v>
      </c>
      <c r="AB73" s="74">
        <v>88</v>
      </c>
      <c r="AC73" s="74">
        <v>194</v>
      </c>
      <c r="AD73" s="110" t="str">
        <f t="shared" si="2"/>
        <v>A</v>
      </c>
      <c r="AE73" s="101"/>
    </row>
    <row r="74" spans="1:31" s="5" customFormat="1" ht="16.5" customHeight="1">
      <c r="A74" s="74">
        <v>70</v>
      </c>
      <c r="B74" s="74">
        <v>1162</v>
      </c>
      <c r="C74" s="75" t="s">
        <v>65</v>
      </c>
      <c r="D74" s="74" t="s">
        <v>21</v>
      </c>
      <c r="E74" s="3" t="s">
        <v>34</v>
      </c>
      <c r="F74" s="3">
        <v>7</v>
      </c>
      <c r="G74" s="3"/>
      <c r="H74" s="38">
        <v>37771</v>
      </c>
      <c r="I74" s="38">
        <v>41445</v>
      </c>
      <c r="J74" s="40">
        <v>552070094113</v>
      </c>
      <c r="K74" s="74">
        <v>27</v>
      </c>
      <c r="L74" s="74">
        <v>33</v>
      </c>
      <c r="M74" s="74">
        <v>40</v>
      </c>
      <c r="N74" s="74">
        <v>28</v>
      </c>
      <c r="O74" s="74">
        <v>27</v>
      </c>
      <c r="P74" s="74"/>
      <c r="Q74" s="74">
        <v>40</v>
      </c>
      <c r="R74" s="74">
        <v>28</v>
      </c>
      <c r="S74" s="74">
        <v>27</v>
      </c>
      <c r="T74" s="74">
        <v>33</v>
      </c>
      <c r="U74" s="74">
        <v>40</v>
      </c>
      <c r="V74" s="74">
        <v>28</v>
      </c>
      <c r="W74" s="74"/>
      <c r="X74" s="74">
        <v>28</v>
      </c>
      <c r="Y74" s="74">
        <v>54</v>
      </c>
      <c r="Z74" s="74">
        <v>66</v>
      </c>
      <c r="AA74" s="74">
        <v>80</v>
      </c>
      <c r="AB74" s="74">
        <v>56</v>
      </c>
      <c r="AC74" s="74">
        <v>193</v>
      </c>
      <c r="AD74" s="110" t="str">
        <f t="shared" si="2"/>
        <v>B+</v>
      </c>
      <c r="AE74" s="101"/>
    </row>
    <row r="75" spans="1:31" s="5" customFormat="1" ht="16.5" customHeight="1">
      <c r="A75" s="74">
        <v>71</v>
      </c>
      <c r="B75" s="74">
        <v>1216</v>
      </c>
      <c r="C75" s="75" t="s">
        <v>250</v>
      </c>
      <c r="D75" s="74" t="s">
        <v>21</v>
      </c>
      <c r="E75" s="3" t="s">
        <v>34</v>
      </c>
      <c r="F75" s="3">
        <v>6</v>
      </c>
      <c r="G75" s="3"/>
      <c r="H75" s="38">
        <v>37707</v>
      </c>
      <c r="I75" s="38">
        <v>41822</v>
      </c>
      <c r="J75" s="40">
        <v>567398283395</v>
      </c>
      <c r="K75" s="74">
        <v>50</v>
      </c>
      <c r="L75" s="74">
        <v>21</v>
      </c>
      <c r="M75" s="74">
        <v>40</v>
      </c>
      <c r="N75" s="74">
        <v>39</v>
      </c>
      <c r="O75" s="74">
        <v>50</v>
      </c>
      <c r="P75" s="74"/>
      <c r="Q75" s="74">
        <v>40</v>
      </c>
      <c r="R75" s="74">
        <v>39</v>
      </c>
      <c r="S75" s="74">
        <v>50</v>
      </c>
      <c r="T75" s="74">
        <v>21</v>
      </c>
      <c r="U75" s="74">
        <v>40</v>
      </c>
      <c r="V75" s="74">
        <v>39</v>
      </c>
      <c r="W75" s="74"/>
      <c r="X75" s="74">
        <v>39</v>
      </c>
      <c r="Y75" s="74">
        <v>100</v>
      </c>
      <c r="Z75" s="74">
        <v>42</v>
      </c>
      <c r="AA75" s="74">
        <v>80</v>
      </c>
      <c r="AB75" s="74">
        <v>78</v>
      </c>
      <c r="AC75" s="74">
        <v>164</v>
      </c>
      <c r="AD75" s="110" t="str">
        <f t="shared" si="2"/>
        <v>A</v>
      </c>
      <c r="AE75" s="101"/>
    </row>
    <row r="76" spans="1:31" s="5" customFormat="1" ht="16.5" customHeight="1">
      <c r="A76" s="74">
        <v>72</v>
      </c>
      <c r="B76" s="74">
        <v>1196</v>
      </c>
      <c r="C76" s="75" t="s">
        <v>187</v>
      </c>
      <c r="D76" s="74" t="s">
        <v>21</v>
      </c>
      <c r="E76" s="3" t="s">
        <v>36</v>
      </c>
      <c r="F76" s="3">
        <v>6</v>
      </c>
      <c r="G76" s="3"/>
      <c r="H76" s="38">
        <v>37774</v>
      </c>
      <c r="I76" s="38">
        <v>41813</v>
      </c>
      <c r="J76" s="40">
        <v>604086726320</v>
      </c>
      <c r="K76" s="74">
        <v>44</v>
      </c>
      <c r="L76" s="74">
        <v>43</v>
      </c>
      <c r="M76" s="74">
        <v>48</v>
      </c>
      <c r="N76" s="74">
        <v>48</v>
      </c>
      <c r="O76" s="74">
        <v>44</v>
      </c>
      <c r="P76" s="74"/>
      <c r="Q76" s="74">
        <v>48</v>
      </c>
      <c r="R76" s="74">
        <v>48</v>
      </c>
      <c r="S76" s="74">
        <v>44</v>
      </c>
      <c r="T76" s="74">
        <v>43</v>
      </c>
      <c r="U76" s="74">
        <v>48</v>
      </c>
      <c r="V76" s="74">
        <v>48</v>
      </c>
      <c r="W76" s="74"/>
      <c r="X76" s="74">
        <v>48</v>
      </c>
      <c r="Y76" s="74">
        <v>88</v>
      </c>
      <c r="Z76" s="74">
        <v>86</v>
      </c>
      <c r="AA76" s="74">
        <v>96</v>
      </c>
      <c r="AB76" s="74">
        <v>96</v>
      </c>
      <c r="AC76" s="74">
        <v>188</v>
      </c>
      <c r="AD76" s="110" t="str">
        <f t="shared" si="2"/>
        <v>A+</v>
      </c>
      <c r="AE76" s="101"/>
    </row>
    <row r="77" spans="1:31" s="5" customFormat="1" ht="16.5" customHeight="1">
      <c r="A77" s="74">
        <v>73</v>
      </c>
      <c r="B77" s="74">
        <v>1218</v>
      </c>
      <c r="C77" s="6" t="s">
        <v>188</v>
      </c>
      <c r="D77" s="74" t="s">
        <v>21</v>
      </c>
      <c r="E77" s="3" t="s">
        <v>34</v>
      </c>
      <c r="F77" s="3">
        <v>6</v>
      </c>
      <c r="G77" s="3"/>
      <c r="H77" s="38">
        <v>38203</v>
      </c>
      <c r="I77" s="38">
        <v>41835</v>
      </c>
      <c r="J77" s="40">
        <v>221735174096</v>
      </c>
      <c r="K77" s="74">
        <v>46</v>
      </c>
      <c r="L77" s="74">
        <v>38</v>
      </c>
      <c r="M77" s="74">
        <v>45</v>
      </c>
      <c r="N77" s="74">
        <v>36</v>
      </c>
      <c r="O77" s="74">
        <v>46</v>
      </c>
      <c r="P77" s="74"/>
      <c r="Q77" s="74">
        <v>45</v>
      </c>
      <c r="R77" s="74">
        <v>36</v>
      </c>
      <c r="S77" s="74">
        <v>46</v>
      </c>
      <c r="T77" s="74">
        <v>38</v>
      </c>
      <c r="U77" s="74">
        <v>45</v>
      </c>
      <c r="V77" s="74">
        <v>36</v>
      </c>
      <c r="W77" s="74"/>
      <c r="X77" s="74">
        <v>36</v>
      </c>
      <c r="Y77" s="74">
        <v>92</v>
      </c>
      <c r="Z77" s="74">
        <v>76</v>
      </c>
      <c r="AA77" s="74">
        <v>90</v>
      </c>
      <c r="AB77" s="74">
        <v>72</v>
      </c>
      <c r="AC77" s="74">
        <v>203</v>
      </c>
      <c r="AD77" s="110" t="str">
        <f t="shared" si="2"/>
        <v>A</v>
      </c>
      <c r="AE77" s="101"/>
    </row>
    <row r="78" spans="1:31" s="5" customFormat="1" ht="16.5" customHeight="1">
      <c r="A78" s="74">
        <v>74</v>
      </c>
      <c r="B78" s="74">
        <v>1198</v>
      </c>
      <c r="C78" s="75" t="s">
        <v>189</v>
      </c>
      <c r="D78" s="74" t="s">
        <v>21</v>
      </c>
      <c r="E78" s="3" t="s">
        <v>37</v>
      </c>
      <c r="F78" s="3">
        <v>6</v>
      </c>
      <c r="G78" s="3"/>
      <c r="H78" s="38">
        <v>38062</v>
      </c>
      <c r="I78" s="38">
        <v>41813</v>
      </c>
      <c r="J78" s="40">
        <v>846420683879</v>
      </c>
      <c r="K78" s="74">
        <v>32</v>
      </c>
      <c r="L78" s="74">
        <v>34</v>
      </c>
      <c r="M78" s="74">
        <v>38</v>
      </c>
      <c r="N78" s="74">
        <v>38</v>
      </c>
      <c r="O78" s="74">
        <v>32</v>
      </c>
      <c r="P78" s="74"/>
      <c r="Q78" s="74">
        <v>38</v>
      </c>
      <c r="R78" s="74">
        <v>38</v>
      </c>
      <c r="S78" s="74">
        <v>32</v>
      </c>
      <c r="T78" s="74">
        <v>34</v>
      </c>
      <c r="U78" s="74">
        <v>38</v>
      </c>
      <c r="V78" s="74">
        <v>38</v>
      </c>
      <c r="W78" s="74"/>
      <c r="X78" s="74">
        <v>38</v>
      </c>
      <c r="Y78" s="74">
        <v>64</v>
      </c>
      <c r="Z78" s="74">
        <v>68</v>
      </c>
      <c r="AA78" s="74">
        <v>76</v>
      </c>
      <c r="AB78" s="74">
        <v>76</v>
      </c>
      <c r="AC78" s="74">
        <v>172</v>
      </c>
      <c r="AD78" s="110" t="str">
        <f t="shared" si="2"/>
        <v>A</v>
      </c>
      <c r="AE78" s="101"/>
    </row>
    <row r="79" spans="1:31" s="5" customFormat="1" ht="16.5" customHeight="1">
      <c r="A79" s="74">
        <v>75</v>
      </c>
      <c r="B79" s="74">
        <v>1209</v>
      </c>
      <c r="C79" s="75" t="s">
        <v>190</v>
      </c>
      <c r="D79" s="74" t="s">
        <v>21</v>
      </c>
      <c r="E79" s="3" t="s">
        <v>36</v>
      </c>
      <c r="F79" s="3">
        <v>6</v>
      </c>
      <c r="G79" s="3"/>
      <c r="H79" s="38">
        <v>37958</v>
      </c>
      <c r="I79" s="38">
        <v>41820</v>
      </c>
      <c r="J79" s="40">
        <v>732612088492</v>
      </c>
      <c r="K79" s="74">
        <v>22</v>
      </c>
      <c r="L79" s="74">
        <v>44</v>
      </c>
      <c r="M79" s="74">
        <v>43</v>
      </c>
      <c r="N79" s="74">
        <v>46</v>
      </c>
      <c r="O79" s="74">
        <v>22</v>
      </c>
      <c r="P79" s="74"/>
      <c r="Q79" s="74">
        <v>43</v>
      </c>
      <c r="R79" s="74">
        <v>46</v>
      </c>
      <c r="S79" s="74">
        <v>22</v>
      </c>
      <c r="T79" s="74">
        <v>44</v>
      </c>
      <c r="U79" s="74">
        <v>43</v>
      </c>
      <c r="V79" s="74">
        <v>46</v>
      </c>
      <c r="W79" s="74"/>
      <c r="X79" s="74">
        <v>46</v>
      </c>
      <c r="Y79" s="74">
        <v>44</v>
      </c>
      <c r="Z79" s="74">
        <v>88</v>
      </c>
      <c r="AA79" s="74">
        <v>86</v>
      </c>
      <c r="AB79" s="74">
        <v>92</v>
      </c>
      <c r="AC79" s="74">
        <v>164</v>
      </c>
      <c r="AD79" s="110" t="str">
        <f t="shared" si="2"/>
        <v>A</v>
      </c>
      <c r="AE79" s="101"/>
    </row>
  </sheetData>
  <sheetProtection deleteRows="0" selectLockedCells="1"/>
  <mergeCells count="30">
    <mergeCell ref="V2:W2"/>
    <mergeCell ref="X2:X3"/>
    <mergeCell ref="O2:P2"/>
    <mergeCell ref="Q2:Q3"/>
    <mergeCell ref="R2:R3"/>
    <mergeCell ref="S2:S3"/>
    <mergeCell ref="T2:T3"/>
    <mergeCell ref="U2:U3"/>
    <mergeCell ref="AD1:AD3"/>
    <mergeCell ref="G1:G4"/>
    <mergeCell ref="H1:H4"/>
    <mergeCell ref="I1:I4"/>
    <mergeCell ref="J1:J4"/>
    <mergeCell ref="K1:Q1"/>
    <mergeCell ref="R1:X1"/>
    <mergeCell ref="K2:K3"/>
    <mergeCell ref="L2:L3"/>
    <mergeCell ref="M2:M3"/>
    <mergeCell ref="N2:N3"/>
    <mergeCell ref="Y1:Y3"/>
    <mergeCell ref="Z1:Z3"/>
    <mergeCell ref="AA1:AA3"/>
    <mergeCell ref="AB1:AB3"/>
    <mergeCell ref="AC1:AC4"/>
    <mergeCell ref="F1:F4"/>
    <mergeCell ref="A1:A4"/>
    <mergeCell ref="B1:B4"/>
    <mergeCell ref="C1:C4"/>
    <mergeCell ref="D1:D4"/>
    <mergeCell ref="E1:E4"/>
  </mergeCells>
  <dataValidations count="1">
    <dataValidation type="whole" operator="lessThanOrEqual" allowBlank="1" showInputMessage="1" showErrorMessage="1" sqref="K5:AB79">
      <formula1>K$4</formula1>
    </dataValidation>
  </dataValidations>
  <printOptions horizontalCentered="1"/>
  <pageMargins left="0.33" right="0.32" top="0.28000000000000003" bottom="0.3" header="0.21" footer="0.24"/>
  <pageSetup paperSize="512" pageOrder="overThenDown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79"/>
  <sheetViews>
    <sheetView workbookViewId="0">
      <pane xSplit="5" ySplit="4" topLeftCell="F5" activePane="bottomRight" state="frozen"/>
      <selection activeCell="C2" sqref="C2:E2"/>
      <selection pane="topRight" activeCell="C2" sqref="C2:E2"/>
      <selection pane="bottomLeft" activeCell="C2" sqref="C2:E2"/>
      <selection pane="bottomRight" activeCell="A5" sqref="A5:AC79"/>
    </sheetView>
  </sheetViews>
  <sheetFormatPr defaultRowHeight="18.75" customHeight="1"/>
  <cols>
    <col min="1" max="1" width="4.42578125" style="7" customWidth="1"/>
    <col min="2" max="2" width="6.42578125" style="7" customWidth="1"/>
    <col min="3" max="3" width="34.7109375" style="7" customWidth="1"/>
    <col min="4" max="7" width="3.5703125" style="7" customWidth="1"/>
    <col min="8" max="9" width="10" style="7" customWidth="1"/>
    <col min="10" max="10" width="16" style="7" bestFit="1" customWidth="1"/>
    <col min="11" max="24" width="4.28515625" style="7" customWidth="1"/>
    <col min="25" max="28" width="7.140625" style="7" customWidth="1"/>
    <col min="29" max="29" width="5" style="7" customWidth="1"/>
    <col min="30" max="30" width="7.42578125" style="111" customWidth="1"/>
    <col min="31" max="31" width="11" style="10" bestFit="1" customWidth="1"/>
    <col min="32" max="16384" width="9.140625" style="7"/>
  </cols>
  <sheetData>
    <row r="1" spans="1:31" s="8" customFormat="1" ht="15" customHeight="1">
      <c r="A1" s="135" t="s">
        <v>0</v>
      </c>
      <c r="B1" s="135" t="s">
        <v>1</v>
      </c>
      <c r="C1" s="135" t="s">
        <v>24</v>
      </c>
      <c r="D1" s="139" t="s">
        <v>66</v>
      </c>
      <c r="E1" s="136" t="s">
        <v>2</v>
      </c>
      <c r="F1" s="136" t="s">
        <v>163</v>
      </c>
      <c r="G1" s="136" t="s">
        <v>236</v>
      </c>
      <c r="H1" s="135" t="s">
        <v>4</v>
      </c>
      <c r="I1" s="135" t="s">
        <v>3</v>
      </c>
      <c r="J1" s="135" t="s">
        <v>235</v>
      </c>
      <c r="K1" s="135" t="s">
        <v>14</v>
      </c>
      <c r="L1" s="135"/>
      <c r="M1" s="135"/>
      <c r="N1" s="135"/>
      <c r="O1" s="135"/>
      <c r="P1" s="135"/>
      <c r="Q1" s="135"/>
      <c r="R1" s="135" t="s">
        <v>15</v>
      </c>
      <c r="S1" s="135"/>
      <c r="T1" s="135"/>
      <c r="U1" s="135"/>
      <c r="V1" s="135"/>
      <c r="W1" s="135"/>
      <c r="X1" s="135"/>
      <c r="Y1" s="139" t="s">
        <v>16</v>
      </c>
      <c r="Z1" s="139" t="s">
        <v>17</v>
      </c>
      <c r="AA1" s="139" t="s">
        <v>18</v>
      </c>
      <c r="AB1" s="139" t="s">
        <v>19</v>
      </c>
      <c r="AC1" s="139" t="s">
        <v>23</v>
      </c>
      <c r="AD1" s="140" t="s">
        <v>185</v>
      </c>
    </row>
    <row r="2" spans="1:31" s="8" customFormat="1" ht="22.5" customHeight="1">
      <c r="A2" s="135"/>
      <c r="B2" s="135"/>
      <c r="C2" s="135"/>
      <c r="D2" s="139"/>
      <c r="E2" s="137"/>
      <c r="F2" s="137"/>
      <c r="G2" s="137"/>
      <c r="H2" s="135"/>
      <c r="I2" s="135"/>
      <c r="J2" s="135"/>
      <c r="K2" s="139" t="s">
        <v>6</v>
      </c>
      <c r="L2" s="139" t="s">
        <v>7</v>
      </c>
      <c r="M2" s="139" t="s">
        <v>8</v>
      </c>
      <c r="N2" s="136" t="s">
        <v>9</v>
      </c>
      <c r="O2" s="135" t="s">
        <v>13</v>
      </c>
      <c r="P2" s="135"/>
      <c r="Q2" s="139" t="s">
        <v>12</v>
      </c>
      <c r="R2" s="139" t="s">
        <v>6</v>
      </c>
      <c r="S2" s="139" t="s">
        <v>7</v>
      </c>
      <c r="T2" s="139" t="s">
        <v>8</v>
      </c>
      <c r="U2" s="139" t="s">
        <v>9</v>
      </c>
      <c r="V2" s="135" t="s">
        <v>13</v>
      </c>
      <c r="W2" s="135"/>
      <c r="X2" s="139" t="s">
        <v>12</v>
      </c>
      <c r="Y2" s="139"/>
      <c r="Z2" s="139"/>
      <c r="AA2" s="139"/>
      <c r="AB2" s="139"/>
      <c r="AC2" s="139"/>
      <c r="AD2" s="141"/>
    </row>
    <row r="3" spans="1:31" s="8" customFormat="1" ht="22.5" customHeight="1">
      <c r="A3" s="135"/>
      <c r="B3" s="135"/>
      <c r="C3" s="135"/>
      <c r="D3" s="139"/>
      <c r="E3" s="137"/>
      <c r="F3" s="137"/>
      <c r="G3" s="137"/>
      <c r="H3" s="135"/>
      <c r="I3" s="135"/>
      <c r="J3" s="135"/>
      <c r="K3" s="139"/>
      <c r="L3" s="139"/>
      <c r="M3" s="139"/>
      <c r="N3" s="138"/>
      <c r="O3" s="102" t="s">
        <v>10</v>
      </c>
      <c r="P3" s="102" t="s">
        <v>11</v>
      </c>
      <c r="Q3" s="139"/>
      <c r="R3" s="139"/>
      <c r="S3" s="139"/>
      <c r="T3" s="139"/>
      <c r="U3" s="139"/>
      <c r="V3" s="102" t="s">
        <v>10</v>
      </c>
      <c r="W3" s="102" t="s">
        <v>11</v>
      </c>
      <c r="X3" s="139"/>
      <c r="Y3" s="139"/>
      <c r="Z3" s="139"/>
      <c r="AA3" s="139"/>
      <c r="AB3" s="139"/>
      <c r="AC3" s="139"/>
      <c r="AD3" s="142"/>
    </row>
    <row r="4" spans="1:31" s="8" customFormat="1" ht="15" customHeight="1">
      <c r="A4" s="135"/>
      <c r="B4" s="135"/>
      <c r="C4" s="135"/>
      <c r="D4" s="139"/>
      <c r="E4" s="138"/>
      <c r="F4" s="138"/>
      <c r="G4" s="138"/>
      <c r="H4" s="135"/>
      <c r="I4" s="135"/>
      <c r="J4" s="135"/>
      <c r="K4" s="42">
        <v>50</v>
      </c>
      <c r="L4" s="42">
        <v>50</v>
      </c>
      <c r="M4" s="42">
        <v>50</v>
      </c>
      <c r="N4" s="42">
        <v>50</v>
      </c>
      <c r="O4" s="42">
        <v>50</v>
      </c>
      <c r="P4" s="42">
        <v>50</v>
      </c>
      <c r="Q4" s="42">
        <v>50</v>
      </c>
      <c r="R4" s="42">
        <v>50</v>
      </c>
      <c r="S4" s="42">
        <v>50</v>
      </c>
      <c r="T4" s="42">
        <v>50</v>
      </c>
      <c r="U4" s="42">
        <v>50</v>
      </c>
      <c r="V4" s="42">
        <v>50</v>
      </c>
      <c r="W4" s="42">
        <v>50</v>
      </c>
      <c r="X4" s="42">
        <v>50</v>
      </c>
      <c r="Y4" s="42">
        <v>100</v>
      </c>
      <c r="Z4" s="42">
        <v>100</v>
      </c>
      <c r="AA4" s="42">
        <v>100</v>
      </c>
      <c r="AB4" s="42">
        <v>100</v>
      </c>
      <c r="AC4" s="139"/>
      <c r="AD4" s="109">
        <f>SUM(K4:X4)</f>
        <v>700</v>
      </c>
    </row>
    <row r="5" spans="1:31" s="5" customFormat="1" ht="16.5" customHeight="1">
      <c r="A5" s="74">
        <v>1</v>
      </c>
      <c r="B5" s="74">
        <v>1121</v>
      </c>
      <c r="C5" s="75" t="s">
        <v>91</v>
      </c>
      <c r="D5" s="74" t="s">
        <v>32</v>
      </c>
      <c r="E5" s="3" t="s">
        <v>34</v>
      </c>
      <c r="F5" s="3">
        <v>8</v>
      </c>
      <c r="G5" s="3"/>
      <c r="H5" s="38">
        <v>41104</v>
      </c>
      <c r="I5" s="38">
        <v>36894</v>
      </c>
      <c r="J5" s="40">
        <v>943939922115</v>
      </c>
      <c r="K5" s="74">
        <v>50</v>
      </c>
      <c r="L5" s="74">
        <v>21</v>
      </c>
      <c r="M5" s="74">
        <v>40</v>
      </c>
      <c r="N5" s="74">
        <v>39</v>
      </c>
      <c r="O5" s="74">
        <v>50</v>
      </c>
      <c r="P5" s="74">
        <v>21</v>
      </c>
      <c r="Q5" s="74">
        <v>40</v>
      </c>
      <c r="R5" s="74">
        <v>39</v>
      </c>
      <c r="S5" s="74">
        <v>50</v>
      </c>
      <c r="T5" s="74">
        <v>21</v>
      </c>
      <c r="U5" s="74">
        <v>40</v>
      </c>
      <c r="V5" s="74">
        <v>39</v>
      </c>
      <c r="W5" s="74">
        <v>40</v>
      </c>
      <c r="X5" s="74">
        <v>39</v>
      </c>
      <c r="Y5" s="74">
        <v>100</v>
      </c>
      <c r="Z5" s="74">
        <v>42</v>
      </c>
      <c r="AA5" s="74">
        <v>80</v>
      </c>
      <c r="AB5" s="74">
        <v>78</v>
      </c>
      <c r="AC5" s="74">
        <v>164</v>
      </c>
      <c r="AD5" s="110" t="str">
        <f t="shared" ref="AD5:AD36" si="0">IF(B5="","",VLOOKUP(SUM(K5:X5)/$AD$4%,Gr,2))</f>
        <v>A</v>
      </c>
      <c r="AE5" s="101"/>
    </row>
    <row r="6" spans="1:31" s="5" customFormat="1" ht="16.5" customHeight="1">
      <c r="A6" s="74">
        <v>2</v>
      </c>
      <c r="B6" s="74">
        <v>1076</v>
      </c>
      <c r="C6" s="75" t="s">
        <v>92</v>
      </c>
      <c r="D6" s="74" t="s">
        <v>32</v>
      </c>
      <c r="E6" s="3" t="s">
        <v>36</v>
      </c>
      <c r="F6" s="3">
        <v>8</v>
      </c>
      <c r="G6" s="3"/>
      <c r="H6" s="38">
        <v>41076</v>
      </c>
      <c r="I6" s="38">
        <v>37295</v>
      </c>
      <c r="J6" s="40">
        <v>891929748200</v>
      </c>
      <c r="K6" s="74">
        <v>44</v>
      </c>
      <c r="L6" s="74">
        <v>43</v>
      </c>
      <c r="M6" s="74">
        <v>48</v>
      </c>
      <c r="N6" s="74">
        <v>48</v>
      </c>
      <c r="O6" s="74">
        <v>44</v>
      </c>
      <c r="P6" s="74">
        <v>43</v>
      </c>
      <c r="Q6" s="74">
        <v>48</v>
      </c>
      <c r="R6" s="74">
        <v>48</v>
      </c>
      <c r="S6" s="74">
        <v>44</v>
      </c>
      <c r="T6" s="74">
        <v>43</v>
      </c>
      <c r="U6" s="74">
        <v>48</v>
      </c>
      <c r="V6" s="74">
        <v>48</v>
      </c>
      <c r="W6" s="74">
        <v>48</v>
      </c>
      <c r="X6" s="74">
        <v>48</v>
      </c>
      <c r="Y6" s="74">
        <v>88</v>
      </c>
      <c r="Z6" s="74">
        <v>86</v>
      </c>
      <c r="AA6" s="74">
        <v>96</v>
      </c>
      <c r="AB6" s="74">
        <v>96</v>
      </c>
      <c r="AC6" s="74">
        <v>188</v>
      </c>
      <c r="AD6" s="110" t="str">
        <f t="shared" si="0"/>
        <v>A+</v>
      </c>
      <c r="AE6" s="101"/>
    </row>
    <row r="7" spans="1:31" s="5" customFormat="1" ht="16.5" customHeight="1">
      <c r="A7" s="74">
        <v>3</v>
      </c>
      <c r="B7" s="74">
        <v>1060</v>
      </c>
      <c r="C7" s="6" t="s">
        <v>93</v>
      </c>
      <c r="D7" s="74" t="s">
        <v>32</v>
      </c>
      <c r="E7" s="3" t="s">
        <v>35</v>
      </c>
      <c r="F7" s="3">
        <v>8</v>
      </c>
      <c r="G7" s="3"/>
      <c r="H7" s="38">
        <v>41074</v>
      </c>
      <c r="I7" s="38">
        <v>37436</v>
      </c>
      <c r="J7" s="40">
        <v>466039080590</v>
      </c>
      <c r="K7" s="74">
        <v>46</v>
      </c>
      <c r="L7" s="74">
        <v>38</v>
      </c>
      <c r="M7" s="74">
        <v>45</v>
      </c>
      <c r="N7" s="74">
        <v>36</v>
      </c>
      <c r="O7" s="74">
        <v>46</v>
      </c>
      <c r="P7" s="74">
        <v>38</v>
      </c>
      <c r="Q7" s="74">
        <v>45</v>
      </c>
      <c r="R7" s="74">
        <v>36</v>
      </c>
      <c r="S7" s="74">
        <v>46</v>
      </c>
      <c r="T7" s="74">
        <v>38</v>
      </c>
      <c r="U7" s="74">
        <v>45</v>
      </c>
      <c r="V7" s="74">
        <v>36</v>
      </c>
      <c r="W7" s="74">
        <v>45</v>
      </c>
      <c r="X7" s="74">
        <v>36</v>
      </c>
      <c r="Y7" s="74">
        <v>92</v>
      </c>
      <c r="Z7" s="74">
        <v>76</v>
      </c>
      <c r="AA7" s="74">
        <v>90</v>
      </c>
      <c r="AB7" s="74">
        <v>72</v>
      </c>
      <c r="AC7" s="74">
        <v>203</v>
      </c>
      <c r="AD7" s="110" t="str">
        <f t="shared" si="0"/>
        <v>A</v>
      </c>
      <c r="AE7" s="101"/>
    </row>
    <row r="8" spans="1:31" s="5" customFormat="1" ht="16.5" customHeight="1">
      <c r="A8" s="74">
        <v>4</v>
      </c>
      <c r="B8" s="74">
        <v>1059</v>
      </c>
      <c r="C8" s="75" t="s">
        <v>197</v>
      </c>
      <c r="D8" s="74" t="s">
        <v>32</v>
      </c>
      <c r="E8" s="3" t="s">
        <v>35</v>
      </c>
      <c r="F8" s="3">
        <v>8</v>
      </c>
      <c r="G8" s="3"/>
      <c r="H8" s="38">
        <v>41074</v>
      </c>
      <c r="I8" s="38">
        <v>37193</v>
      </c>
      <c r="J8" s="40">
        <v>617077375541</v>
      </c>
      <c r="K8" s="74">
        <v>32</v>
      </c>
      <c r="L8" s="74">
        <v>34</v>
      </c>
      <c r="M8" s="74">
        <v>38</v>
      </c>
      <c r="N8" s="74">
        <v>38</v>
      </c>
      <c r="O8" s="74">
        <v>32</v>
      </c>
      <c r="P8" s="74">
        <v>34</v>
      </c>
      <c r="Q8" s="74">
        <v>38</v>
      </c>
      <c r="R8" s="74">
        <v>38</v>
      </c>
      <c r="S8" s="74">
        <v>32</v>
      </c>
      <c r="T8" s="74">
        <v>34</v>
      </c>
      <c r="U8" s="74">
        <v>38</v>
      </c>
      <c r="V8" s="74">
        <v>38</v>
      </c>
      <c r="W8" s="74">
        <v>38</v>
      </c>
      <c r="X8" s="74">
        <v>38</v>
      </c>
      <c r="Y8" s="74">
        <v>64</v>
      </c>
      <c r="Z8" s="74">
        <v>68</v>
      </c>
      <c r="AA8" s="74">
        <v>76</v>
      </c>
      <c r="AB8" s="74">
        <v>76</v>
      </c>
      <c r="AC8" s="74">
        <v>172</v>
      </c>
      <c r="AD8" s="110" t="str">
        <f t="shared" si="0"/>
        <v>A</v>
      </c>
      <c r="AE8" s="101"/>
    </row>
    <row r="9" spans="1:31" s="5" customFormat="1" ht="16.5" customHeight="1">
      <c r="A9" s="74">
        <v>5</v>
      </c>
      <c r="B9" s="74">
        <v>1116</v>
      </c>
      <c r="C9" s="75" t="s">
        <v>94</v>
      </c>
      <c r="D9" s="74" t="s">
        <v>32</v>
      </c>
      <c r="E9" s="3" t="s">
        <v>37</v>
      </c>
      <c r="F9" s="3">
        <v>8</v>
      </c>
      <c r="G9" s="3"/>
      <c r="H9" s="38">
        <v>41093</v>
      </c>
      <c r="I9" s="38">
        <v>37188</v>
      </c>
      <c r="J9" s="40">
        <v>809471746320</v>
      </c>
      <c r="K9" s="74">
        <v>22</v>
      </c>
      <c r="L9" s="74">
        <v>44</v>
      </c>
      <c r="M9" s="74">
        <v>43</v>
      </c>
      <c r="N9" s="74">
        <v>46</v>
      </c>
      <c r="O9" s="74">
        <v>22</v>
      </c>
      <c r="P9" s="74">
        <v>44</v>
      </c>
      <c r="Q9" s="74">
        <v>43</v>
      </c>
      <c r="R9" s="74">
        <v>46</v>
      </c>
      <c r="S9" s="74">
        <v>22</v>
      </c>
      <c r="T9" s="74">
        <v>44</v>
      </c>
      <c r="U9" s="74">
        <v>43</v>
      </c>
      <c r="V9" s="74">
        <v>46</v>
      </c>
      <c r="W9" s="74">
        <v>43</v>
      </c>
      <c r="X9" s="74">
        <v>46</v>
      </c>
      <c r="Y9" s="74">
        <v>44</v>
      </c>
      <c r="Z9" s="74">
        <v>88</v>
      </c>
      <c r="AA9" s="74">
        <v>86</v>
      </c>
      <c r="AB9" s="74">
        <v>92</v>
      </c>
      <c r="AC9" s="74">
        <v>164</v>
      </c>
      <c r="AD9" s="110" t="str">
        <f t="shared" si="0"/>
        <v>A</v>
      </c>
      <c r="AE9" s="101"/>
    </row>
    <row r="10" spans="1:31" s="5" customFormat="1" ht="16.5" customHeight="1">
      <c r="A10" s="74">
        <v>6</v>
      </c>
      <c r="B10" s="74">
        <v>1174</v>
      </c>
      <c r="C10" s="75" t="s">
        <v>95</v>
      </c>
      <c r="D10" s="74" t="s">
        <v>32</v>
      </c>
      <c r="E10" s="3" t="s">
        <v>34</v>
      </c>
      <c r="F10" s="3">
        <v>8</v>
      </c>
      <c r="G10" s="3"/>
      <c r="H10" s="38">
        <v>41479</v>
      </c>
      <c r="I10" s="38">
        <v>37431</v>
      </c>
      <c r="J10" s="40">
        <v>713480017254</v>
      </c>
      <c r="K10" s="74">
        <v>20</v>
      </c>
      <c r="L10" s="74">
        <v>20</v>
      </c>
      <c r="M10" s="74">
        <v>40</v>
      </c>
      <c r="N10" s="74">
        <v>26</v>
      </c>
      <c r="O10" s="74">
        <v>20</v>
      </c>
      <c r="P10" s="74">
        <v>20</v>
      </c>
      <c r="Q10" s="74">
        <v>40</v>
      </c>
      <c r="R10" s="74">
        <v>26</v>
      </c>
      <c r="S10" s="74">
        <v>20</v>
      </c>
      <c r="T10" s="74">
        <v>20</v>
      </c>
      <c r="U10" s="74">
        <v>40</v>
      </c>
      <c r="V10" s="74">
        <v>26</v>
      </c>
      <c r="W10" s="74">
        <v>40</v>
      </c>
      <c r="X10" s="74">
        <v>26</v>
      </c>
      <c r="Y10" s="74">
        <v>40</v>
      </c>
      <c r="Z10" s="74">
        <v>40</v>
      </c>
      <c r="AA10" s="74">
        <v>80</v>
      </c>
      <c r="AB10" s="74">
        <v>52</v>
      </c>
      <c r="AC10" s="74">
        <v>216</v>
      </c>
      <c r="AD10" s="110" t="str">
        <f t="shared" si="0"/>
        <v>B+</v>
      </c>
      <c r="AE10" s="101"/>
    </row>
    <row r="11" spans="1:31" s="5" customFormat="1" ht="16.5" customHeight="1">
      <c r="A11" s="74">
        <v>7</v>
      </c>
      <c r="B11" s="74">
        <v>1067</v>
      </c>
      <c r="C11" s="75" t="s">
        <v>96</v>
      </c>
      <c r="D11" s="74" t="s">
        <v>32</v>
      </c>
      <c r="E11" s="3" t="s">
        <v>34</v>
      </c>
      <c r="F11" s="3">
        <v>8</v>
      </c>
      <c r="G11" s="3"/>
      <c r="H11" s="38">
        <v>41074</v>
      </c>
      <c r="I11" s="38">
        <v>36689</v>
      </c>
      <c r="J11" s="40">
        <v>619531166091</v>
      </c>
      <c r="K11" s="74">
        <v>46</v>
      </c>
      <c r="L11" s="74">
        <v>23</v>
      </c>
      <c r="M11" s="74">
        <v>48</v>
      </c>
      <c r="N11" s="74">
        <v>28</v>
      </c>
      <c r="O11" s="74">
        <v>46</v>
      </c>
      <c r="P11" s="74">
        <v>23</v>
      </c>
      <c r="Q11" s="74">
        <v>48</v>
      </c>
      <c r="R11" s="74">
        <v>28</v>
      </c>
      <c r="S11" s="74">
        <v>46</v>
      </c>
      <c r="T11" s="74">
        <v>23</v>
      </c>
      <c r="U11" s="74">
        <v>48</v>
      </c>
      <c r="V11" s="74">
        <v>28</v>
      </c>
      <c r="W11" s="74">
        <v>48</v>
      </c>
      <c r="X11" s="74">
        <v>28</v>
      </c>
      <c r="Y11" s="74">
        <v>92</v>
      </c>
      <c r="Z11" s="74">
        <v>46</v>
      </c>
      <c r="AA11" s="74">
        <v>96</v>
      </c>
      <c r="AB11" s="74">
        <v>56</v>
      </c>
      <c r="AC11" s="74">
        <v>190</v>
      </c>
      <c r="AD11" s="110" t="str">
        <f t="shared" si="0"/>
        <v>A</v>
      </c>
      <c r="AE11" s="101"/>
    </row>
    <row r="12" spans="1:31" s="5" customFormat="1" ht="16.5" customHeight="1">
      <c r="A12" s="74">
        <v>8</v>
      </c>
      <c r="B12" s="74">
        <v>1109</v>
      </c>
      <c r="C12" s="75" t="s">
        <v>97</v>
      </c>
      <c r="D12" s="74" t="s">
        <v>32</v>
      </c>
      <c r="E12" s="3" t="s">
        <v>34</v>
      </c>
      <c r="F12" s="3">
        <v>8</v>
      </c>
      <c r="G12" s="3"/>
      <c r="H12" s="38">
        <v>41086</v>
      </c>
      <c r="I12" s="38">
        <v>37187</v>
      </c>
      <c r="J12" s="40">
        <v>947912205514</v>
      </c>
      <c r="K12" s="74">
        <v>24</v>
      </c>
      <c r="L12" s="74">
        <v>43</v>
      </c>
      <c r="M12" s="74">
        <v>46</v>
      </c>
      <c r="N12" s="74">
        <v>46</v>
      </c>
      <c r="O12" s="74">
        <v>24</v>
      </c>
      <c r="P12" s="74">
        <v>43</v>
      </c>
      <c r="Q12" s="74">
        <v>46</v>
      </c>
      <c r="R12" s="74">
        <v>46</v>
      </c>
      <c r="S12" s="74">
        <v>24</v>
      </c>
      <c r="T12" s="74">
        <v>43</v>
      </c>
      <c r="U12" s="74">
        <v>46</v>
      </c>
      <c r="V12" s="74">
        <v>46</v>
      </c>
      <c r="W12" s="74">
        <v>46</v>
      </c>
      <c r="X12" s="74">
        <v>46</v>
      </c>
      <c r="Y12" s="74">
        <v>48</v>
      </c>
      <c r="Z12" s="74">
        <v>86</v>
      </c>
      <c r="AA12" s="74">
        <v>92</v>
      </c>
      <c r="AB12" s="74">
        <v>92</v>
      </c>
      <c r="AC12" s="74">
        <v>172</v>
      </c>
      <c r="AD12" s="110" t="str">
        <f t="shared" si="0"/>
        <v>A</v>
      </c>
      <c r="AE12" s="101"/>
    </row>
    <row r="13" spans="1:31" s="5" customFormat="1" ht="16.5" customHeight="1">
      <c r="A13" s="74">
        <v>9</v>
      </c>
      <c r="B13" s="74">
        <v>1064</v>
      </c>
      <c r="C13" s="75" t="s">
        <v>98</v>
      </c>
      <c r="D13" s="74" t="s">
        <v>32</v>
      </c>
      <c r="E13" s="3" t="s">
        <v>36</v>
      </c>
      <c r="F13" s="3">
        <v>8</v>
      </c>
      <c r="G13" s="3"/>
      <c r="H13" s="38">
        <v>41074</v>
      </c>
      <c r="I13" s="38">
        <v>37229</v>
      </c>
      <c r="J13" s="40">
        <v>859366153416</v>
      </c>
      <c r="K13" s="74">
        <v>24</v>
      </c>
      <c r="L13" s="74">
        <v>41</v>
      </c>
      <c r="M13" s="74">
        <v>48</v>
      </c>
      <c r="N13" s="74">
        <v>44</v>
      </c>
      <c r="O13" s="74">
        <v>24</v>
      </c>
      <c r="P13" s="74">
        <v>41</v>
      </c>
      <c r="Q13" s="74">
        <v>48</v>
      </c>
      <c r="R13" s="74">
        <v>44</v>
      </c>
      <c r="S13" s="74">
        <v>24</v>
      </c>
      <c r="T13" s="74">
        <v>41</v>
      </c>
      <c r="U13" s="74">
        <v>48</v>
      </c>
      <c r="V13" s="74">
        <v>44</v>
      </c>
      <c r="W13" s="74">
        <v>48</v>
      </c>
      <c r="X13" s="74">
        <v>44</v>
      </c>
      <c r="Y13" s="74">
        <v>48</v>
      </c>
      <c r="Z13" s="74">
        <v>82</v>
      </c>
      <c r="AA13" s="74">
        <v>96</v>
      </c>
      <c r="AB13" s="74">
        <v>88</v>
      </c>
      <c r="AC13" s="74">
        <v>194</v>
      </c>
      <c r="AD13" s="110" t="str">
        <f t="shared" si="0"/>
        <v>A</v>
      </c>
      <c r="AE13" s="101"/>
    </row>
    <row r="14" spans="1:31" s="5" customFormat="1" ht="16.5" customHeight="1">
      <c r="A14" s="74">
        <v>10</v>
      </c>
      <c r="B14" s="74">
        <v>1096</v>
      </c>
      <c r="C14" s="75" t="s">
        <v>198</v>
      </c>
      <c r="D14" s="74" t="s">
        <v>32</v>
      </c>
      <c r="E14" s="3" t="s">
        <v>37</v>
      </c>
      <c r="F14" s="3">
        <v>8</v>
      </c>
      <c r="G14" s="3"/>
      <c r="H14" s="38">
        <v>41081</v>
      </c>
      <c r="I14" s="38">
        <v>37337</v>
      </c>
      <c r="J14" s="40">
        <v>824541189305</v>
      </c>
      <c r="K14" s="74">
        <v>27</v>
      </c>
      <c r="L14" s="74">
        <v>33</v>
      </c>
      <c r="M14" s="74">
        <v>40</v>
      </c>
      <c r="N14" s="74">
        <v>28</v>
      </c>
      <c r="O14" s="74">
        <v>27</v>
      </c>
      <c r="P14" s="74">
        <v>33</v>
      </c>
      <c r="Q14" s="74">
        <v>40</v>
      </c>
      <c r="R14" s="74">
        <v>28</v>
      </c>
      <c r="S14" s="74">
        <v>27</v>
      </c>
      <c r="T14" s="74">
        <v>33</v>
      </c>
      <c r="U14" s="74">
        <v>40</v>
      </c>
      <c r="V14" s="74">
        <v>28</v>
      </c>
      <c r="W14" s="74">
        <v>40</v>
      </c>
      <c r="X14" s="74">
        <v>28</v>
      </c>
      <c r="Y14" s="74">
        <v>54</v>
      </c>
      <c r="Z14" s="74">
        <v>66</v>
      </c>
      <c r="AA14" s="74">
        <v>80</v>
      </c>
      <c r="AB14" s="74">
        <v>56</v>
      </c>
      <c r="AC14" s="74">
        <v>193</v>
      </c>
      <c r="AD14" s="110" t="str">
        <f t="shared" si="0"/>
        <v>B+</v>
      </c>
      <c r="AE14" s="101"/>
    </row>
    <row r="15" spans="1:31" s="5" customFormat="1" ht="16.5" customHeight="1">
      <c r="A15" s="74">
        <v>11</v>
      </c>
      <c r="B15" s="74">
        <v>1121</v>
      </c>
      <c r="C15" s="75" t="s">
        <v>91</v>
      </c>
      <c r="D15" s="74" t="s">
        <v>32</v>
      </c>
      <c r="E15" s="3" t="s">
        <v>34</v>
      </c>
      <c r="F15" s="3">
        <v>8</v>
      </c>
      <c r="G15" s="3"/>
      <c r="H15" s="38">
        <v>41104</v>
      </c>
      <c r="I15" s="38">
        <v>36894</v>
      </c>
      <c r="J15" s="40">
        <v>943939922115</v>
      </c>
      <c r="K15" s="74">
        <v>50</v>
      </c>
      <c r="L15" s="74">
        <v>21</v>
      </c>
      <c r="M15" s="74">
        <v>40</v>
      </c>
      <c r="N15" s="74">
        <v>39</v>
      </c>
      <c r="O15" s="74">
        <v>50</v>
      </c>
      <c r="P15" s="74">
        <v>21</v>
      </c>
      <c r="Q15" s="74">
        <v>40</v>
      </c>
      <c r="R15" s="74">
        <v>39</v>
      </c>
      <c r="S15" s="74">
        <v>50</v>
      </c>
      <c r="T15" s="74">
        <v>21</v>
      </c>
      <c r="U15" s="74">
        <v>40</v>
      </c>
      <c r="V15" s="74">
        <v>39</v>
      </c>
      <c r="W15" s="74">
        <v>40</v>
      </c>
      <c r="X15" s="74">
        <v>39</v>
      </c>
      <c r="Y15" s="74">
        <v>100</v>
      </c>
      <c r="Z15" s="74">
        <v>42</v>
      </c>
      <c r="AA15" s="74">
        <v>80</v>
      </c>
      <c r="AB15" s="74">
        <v>78</v>
      </c>
      <c r="AC15" s="74">
        <v>164</v>
      </c>
      <c r="AD15" s="110" t="str">
        <f t="shared" si="0"/>
        <v>A</v>
      </c>
      <c r="AE15" s="101"/>
    </row>
    <row r="16" spans="1:31" s="5" customFormat="1" ht="16.5" customHeight="1">
      <c r="A16" s="74">
        <v>12</v>
      </c>
      <c r="B16" s="74">
        <v>1076</v>
      </c>
      <c r="C16" s="75" t="s">
        <v>92</v>
      </c>
      <c r="D16" s="74" t="s">
        <v>32</v>
      </c>
      <c r="E16" s="3" t="s">
        <v>36</v>
      </c>
      <c r="F16" s="3">
        <v>8</v>
      </c>
      <c r="G16" s="3"/>
      <c r="H16" s="38">
        <v>41076</v>
      </c>
      <c r="I16" s="38">
        <v>37295</v>
      </c>
      <c r="J16" s="40">
        <v>891929748200</v>
      </c>
      <c r="K16" s="74">
        <v>44</v>
      </c>
      <c r="L16" s="74">
        <v>43</v>
      </c>
      <c r="M16" s="74">
        <v>48</v>
      </c>
      <c r="N16" s="74">
        <v>48</v>
      </c>
      <c r="O16" s="74">
        <v>44</v>
      </c>
      <c r="P16" s="74">
        <v>43</v>
      </c>
      <c r="Q16" s="74">
        <v>48</v>
      </c>
      <c r="R16" s="74">
        <v>48</v>
      </c>
      <c r="S16" s="74">
        <v>44</v>
      </c>
      <c r="T16" s="74">
        <v>43</v>
      </c>
      <c r="U16" s="74">
        <v>48</v>
      </c>
      <c r="V16" s="74">
        <v>48</v>
      </c>
      <c r="W16" s="74">
        <v>48</v>
      </c>
      <c r="X16" s="74">
        <v>48</v>
      </c>
      <c r="Y16" s="74">
        <v>88</v>
      </c>
      <c r="Z16" s="74">
        <v>86</v>
      </c>
      <c r="AA16" s="74">
        <v>96</v>
      </c>
      <c r="AB16" s="74">
        <v>96</v>
      </c>
      <c r="AC16" s="74">
        <v>188</v>
      </c>
      <c r="AD16" s="110" t="str">
        <f t="shared" si="0"/>
        <v>A+</v>
      </c>
      <c r="AE16" s="101"/>
    </row>
    <row r="17" spans="1:31" s="5" customFormat="1" ht="16.5" customHeight="1">
      <c r="A17" s="74">
        <v>13</v>
      </c>
      <c r="B17" s="74">
        <v>1060</v>
      </c>
      <c r="C17" s="6" t="s">
        <v>93</v>
      </c>
      <c r="D17" s="74" t="s">
        <v>32</v>
      </c>
      <c r="E17" s="3" t="s">
        <v>35</v>
      </c>
      <c r="F17" s="3">
        <v>8</v>
      </c>
      <c r="G17" s="3"/>
      <c r="H17" s="38">
        <v>41074</v>
      </c>
      <c r="I17" s="38">
        <v>37436</v>
      </c>
      <c r="J17" s="40">
        <v>466039080590</v>
      </c>
      <c r="K17" s="74">
        <v>46</v>
      </c>
      <c r="L17" s="74">
        <v>38</v>
      </c>
      <c r="M17" s="74">
        <v>45</v>
      </c>
      <c r="N17" s="74">
        <v>36</v>
      </c>
      <c r="O17" s="74">
        <v>46</v>
      </c>
      <c r="P17" s="74">
        <v>38</v>
      </c>
      <c r="Q17" s="74">
        <v>45</v>
      </c>
      <c r="R17" s="74">
        <v>36</v>
      </c>
      <c r="S17" s="74">
        <v>46</v>
      </c>
      <c r="T17" s="74">
        <v>38</v>
      </c>
      <c r="U17" s="74">
        <v>45</v>
      </c>
      <c r="V17" s="74">
        <v>36</v>
      </c>
      <c r="W17" s="74">
        <v>45</v>
      </c>
      <c r="X17" s="74">
        <v>36</v>
      </c>
      <c r="Y17" s="74">
        <v>92</v>
      </c>
      <c r="Z17" s="74">
        <v>76</v>
      </c>
      <c r="AA17" s="74">
        <v>90</v>
      </c>
      <c r="AB17" s="74">
        <v>72</v>
      </c>
      <c r="AC17" s="74">
        <v>203</v>
      </c>
      <c r="AD17" s="110" t="str">
        <f t="shared" si="0"/>
        <v>A</v>
      </c>
      <c r="AE17" s="101"/>
    </row>
    <row r="18" spans="1:31" s="5" customFormat="1" ht="16.5" customHeight="1">
      <c r="A18" s="74">
        <v>14</v>
      </c>
      <c r="B18" s="74">
        <v>1059</v>
      </c>
      <c r="C18" s="75" t="s">
        <v>197</v>
      </c>
      <c r="D18" s="74" t="s">
        <v>32</v>
      </c>
      <c r="E18" s="3" t="s">
        <v>35</v>
      </c>
      <c r="F18" s="3">
        <v>8</v>
      </c>
      <c r="G18" s="3"/>
      <c r="H18" s="38">
        <v>41074</v>
      </c>
      <c r="I18" s="38">
        <v>37193</v>
      </c>
      <c r="J18" s="40">
        <v>617077375541</v>
      </c>
      <c r="K18" s="74">
        <v>32</v>
      </c>
      <c r="L18" s="74">
        <v>34</v>
      </c>
      <c r="M18" s="74">
        <v>38</v>
      </c>
      <c r="N18" s="74">
        <v>38</v>
      </c>
      <c r="O18" s="74">
        <v>32</v>
      </c>
      <c r="P18" s="74">
        <v>34</v>
      </c>
      <c r="Q18" s="74">
        <v>38</v>
      </c>
      <c r="R18" s="74">
        <v>38</v>
      </c>
      <c r="S18" s="74">
        <v>32</v>
      </c>
      <c r="T18" s="74">
        <v>34</v>
      </c>
      <c r="U18" s="74">
        <v>38</v>
      </c>
      <c r="V18" s="74">
        <v>38</v>
      </c>
      <c r="W18" s="74">
        <v>38</v>
      </c>
      <c r="X18" s="74">
        <v>38</v>
      </c>
      <c r="Y18" s="74">
        <v>64</v>
      </c>
      <c r="Z18" s="74">
        <v>68</v>
      </c>
      <c r="AA18" s="74">
        <v>76</v>
      </c>
      <c r="AB18" s="74">
        <v>76</v>
      </c>
      <c r="AC18" s="74">
        <v>172</v>
      </c>
      <c r="AD18" s="110" t="str">
        <f t="shared" si="0"/>
        <v>A</v>
      </c>
      <c r="AE18" s="101"/>
    </row>
    <row r="19" spans="1:31" s="5" customFormat="1" ht="16.5" customHeight="1">
      <c r="A19" s="74">
        <v>15</v>
      </c>
      <c r="B19" s="74">
        <v>1116</v>
      </c>
      <c r="C19" s="75" t="s">
        <v>94</v>
      </c>
      <c r="D19" s="74" t="s">
        <v>32</v>
      </c>
      <c r="E19" s="3" t="s">
        <v>37</v>
      </c>
      <c r="F19" s="3">
        <v>8</v>
      </c>
      <c r="G19" s="3"/>
      <c r="H19" s="38">
        <v>41093</v>
      </c>
      <c r="I19" s="38">
        <v>37188</v>
      </c>
      <c r="J19" s="40">
        <v>809471746320</v>
      </c>
      <c r="K19" s="74">
        <v>22</v>
      </c>
      <c r="L19" s="74">
        <v>44</v>
      </c>
      <c r="M19" s="74">
        <v>43</v>
      </c>
      <c r="N19" s="74">
        <v>46</v>
      </c>
      <c r="O19" s="74">
        <v>22</v>
      </c>
      <c r="P19" s="74">
        <v>44</v>
      </c>
      <c r="Q19" s="74">
        <v>43</v>
      </c>
      <c r="R19" s="74">
        <v>46</v>
      </c>
      <c r="S19" s="74">
        <v>22</v>
      </c>
      <c r="T19" s="74">
        <v>44</v>
      </c>
      <c r="U19" s="74">
        <v>43</v>
      </c>
      <c r="V19" s="74">
        <v>46</v>
      </c>
      <c r="W19" s="74">
        <v>43</v>
      </c>
      <c r="X19" s="74">
        <v>46</v>
      </c>
      <c r="Y19" s="74">
        <v>44</v>
      </c>
      <c r="Z19" s="74">
        <v>88</v>
      </c>
      <c r="AA19" s="74">
        <v>86</v>
      </c>
      <c r="AB19" s="74">
        <v>92</v>
      </c>
      <c r="AC19" s="74">
        <v>164</v>
      </c>
      <c r="AD19" s="110" t="str">
        <f t="shared" si="0"/>
        <v>A</v>
      </c>
      <c r="AE19" s="101"/>
    </row>
    <row r="20" spans="1:31" s="5" customFormat="1" ht="16.5" customHeight="1">
      <c r="A20" s="74">
        <v>16</v>
      </c>
      <c r="B20" s="74">
        <v>1174</v>
      </c>
      <c r="C20" s="75" t="s">
        <v>95</v>
      </c>
      <c r="D20" s="74" t="s">
        <v>32</v>
      </c>
      <c r="E20" s="3" t="s">
        <v>34</v>
      </c>
      <c r="F20" s="3">
        <v>8</v>
      </c>
      <c r="G20" s="3"/>
      <c r="H20" s="38">
        <v>41479</v>
      </c>
      <c r="I20" s="38">
        <v>37431</v>
      </c>
      <c r="J20" s="40">
        <v>713480017254</v>
      </c>
      <c r="K20" s="74">
        <v>20</v>
      </c>
      <c r="L20" s="74">
        <v>20</v>
      </c>
      <c r="M20" s="74">
        <v>40</v>
      </c>
      <c r="N20" s="74">
        <v>26</v>
      </c>
      <c r="O20" s="74">
        <v>20</v>
      </c>
      <c r="P20" s="74">
        <v>20</v>
      </c>
      <c r="Q20" s="74">
        <v>40</v>
      </c>
      <c r="R20" s="74">
        <v>26</v>
      </c>
      <c r="S20" s="74">
        <v>20</v>
      </c>
      <c r="T20" s="74">
        <v>20</v>
      </c>
      <c r="U20" s="74">
        <v>40</v>
      </c>
      <c r="V20" s="74">
        <v>26</v>
      </c>
      <c r="W20" s="74">
        <v>40</v>
      </c>
      <c r="X20" s="74">
        <v>26</v>
      </c>
      <c r="Y20" s="74">
        <v>40</v>
      </c>
      <c r="Z20" s="74">
        <v>40</v>
      </c>
      <c r="AA20" s="74">
        <v>80</v>
      </c>
      <c r="AB20" s="74">
        <v>52</v>
      </c>
      <c r="AC20" s="74">
        <v>216</v>
      </c>
      <c r="AD20" s="110" t="str">
        <f t="shared" si="0"/>
        <v>B+</v>
      </c>
      <c r="AE20" s="101"/>
    </row>
    <row r="21" spans="1:31" s="5" customFormat="1" ht="16.5" customHeight="1">
      <c r="A21" s="74">
        <v>17</v>
      </c>
      <c r="B21" s="74">
        <v>1067</v>
      </c>
      <c r="C21" s="75" t="s">
        <v>96</v>
      </c>
      <c r="D21" s="74" t="s">
        <v>32</v>
      </c>
      <c r="E21" s="3" t="s">
        <v>34</v>
      </c>
      <c r="F21" s="3">
        <v>8</v>
      </c>
      <c r="G21" s="3"/>
      <c r="H21" s="38">
        <v>41074</v>
      </c>
      <c r="I21" s="38">
        <v>36689</v>
      </c>
      <c r="J21" s="40">
        <v>619531166091</v>
      </c>
      <c r="K21" s="74">
        <v>46</v>
      </c>
      <c r="L21" s="74">
        <v>23</v>
      </c>
      <c r="M21" s="74">
        <v>48</v>
      </c>
      <c r="N21" s="74">
        <v>28</v>
      </c>
      <c r="O21" s="74">
        <v>46</v>
      </c>
      <c r="P21" s="74">
        <v>23</v>
      </c>
      <c r="Q21" s="74">
        <v>48</v>
      </c>
      <c r="R21" s="74">
        <v>28</v>
      </c>
      <c r="S21" s="74">
        <v>46</v>
      </c>
      <c r="T21" s="74">
        <v>23</v>
      </c>
      <c r="U21" s="74">
        <v>48</v>
      </c>
      <c r="V21" s="74">
        <v>28</v>
      </c>
      <c r="W21" s="74">
        <v>48</v>
      </c>
      <c r="X21" s="74">
        <v>28</v>
      </c>
      <c r="Y21" s="74">
        <v>92</v>
      </c>
      <c r="Z21" s="74">
        <v>46</v>
      </c>
      <c r="AA21" s="74">
        <v>96</v>
      </c>
      <c r="AB21" s="74">
        <v>56</v>
      </c>
      <c r="AC21" s="74">
        <v>190</v>
      </c>
      <c r="AD21" s="110" t="str">
        <f t="shared" si="0"/>
        <v>A</v>
      </c>
      <c r="AE21" s="101"/>
    </row>
    <row r="22" spans="1:31" s="5" customFormat="1" ht="16.5" customHeight="1">
      <c r="A22" s="74">
        <v>18</v>
      </c>
      <c r="B22" s="74">
        <v>1109</v>
      </c>
      <c r="C22" s="75" t="s">
        <v>97</v>
      </c>
      <c r="D22" s="74" t="s">
        <v>32</v>
      </c>
      <c r="E22" s="3" t="s">
        <v>34</v>
      </c>
      <c r="F22" s="3">
        <v>8</v>
      </c>
      <c r="G22" s="3"/>
      <c r="H22" s="38">
        <v>41086</v>
      </c>
      <c r="I22" s="38">
        <v>37187</v>
      </c>
      <c r="J22" s="40">
        <v>947912205514</v>
      </c>
      <c r="K22" s="74">
        <v>24</v>
      </c>
      <c r="L22" s="74">
        <v>43</v>
      </c>
      <c r="M22" s="74">
        <v>46</v>
      </c>
      <c r="N22" s="74">
        <v>46</v>
      </c>
      <c r="O22" s="74">
        <v>24</v>
      </c>
      <c r="P22" s="74">
        <v>43</v>
      </c>
      <c r="Q22" s="74">
        <v>46</v>
      </c>
      <c r="R22" s="74">
        <v>46</v>
      </c>
      <c r="S22" s="74">
        <v>24</v>
      </c>
      <c r="T22" s="74">
        <v>43</v>
      </c>
      <c r="U22" s="74">
        <v>46</v>
      </c>
      <c r="V22" s="74">
        <v>46</v>
      </c>
      <c r="W22" s="74">
        <v>46</v>
      </c>
      <c r="X22" s="74">
        <v>46</v>
      </c>
      <c r="Y22" s="74">
        <v>48</v>
      </c>
      <c r="Z22" s="74">
        <v>86</v>
      </c>
      <c r="AA22" s="74">
        <v>92</v>
      </c>
      <c r="AB22" s="74">
        <v>92</v>
      </c>
      <c r="AC22" s="74">
        <v>172</v>
      </c>
      <c r="AD22" s="110" t="str">
        <f t="shared" si="0"/>
        <v>A</v>
      </c>
      <c r="AE22" s="101"/>
    </row>
    <row r="23" spans="1:31" s="5" customFormat="1" ht="16.5" customHeight="1">
      <c r="A23" s="74">
        <v>19</v>
      </c>
      <c r="B23" s="74">
        <v>1064</v>
      </c>
      <c r="C23" s="75" t="s">
        <v>98</v>
      </c>
      <c r="D23" s="74" t="s">
        <v>32</v>
      </c>
      <c r="E23" s="3" t="s">
        <v>36</v>
      </c>
      <c r="F23" s="3">
        <v>8</v>
      </c>
      <c r="G23" s="3"/>
      <c r="H23" s="38">
        <v>41074</v>
      </c>
      <c r="I23" s="38">
        <v>37229</v>
      </c>
      <c r="J23" s="40">
        <v>859366153416</v>
      </c>
      <c r="K23" s="74">
        <v>24</v>
      </c>
      <c r="L23" s="74">
        <v>41</v>
      </c>
      <c r="M23" s="74">
        <v>48</v>
      </c>
      <c r="N23" s="74">
        <v>44</v>
      </c>
      <c r="O23" s="74">
        <v>24</v>
      </c>
      <c r="P23" s="74">
        <v>41</v>
      </c>
      <c r="Q23" s="74">
        <v>48</v>
      </c>
      <c r="R23" s="74">
        <v>44</v>
      </c>
      <c r="S23" s="74">
        <v>24</v>
      </c>
      <c r="T23" s="74">
        <v>41</v>
      </c>
      <c r="U23" s="74">
        <v>48</v>
      </c>
      <c r="V23" s="74">
        <v>44</v>
      </c>
      <c r="W23" s="74">
        <v>48</v>
      </c>
      <c r="X23" s="74">
        <v>44</v>
      </c>
      <c r="Y23" s="74">
        <v>48</v>
      </c>
      <c r="Z23" s="74">
        <v>82</v>
      </c>
      <c r="AA23" s="74">
        <v>96</v>
      </c>
      <c r="AB23" s="74">
        <v>88</v>
      </c>
      <c r="AC23" s="74">
        <v>194</v>
      </c>
      <c r="AD23" s="110" t="str">
        <f t="shared" si="0"/>
        <v>A</v>
      </c>
      <c r="AE23" s="101"/>
    </row>
    <row r="24" spans="1:31" s="5" customFormat="1" ht="16.5" customHeight="1">
      <c r="A24" s="74">
        <v>20</v>
      </c>
      <c r="B24" s="74">
        <v>1096</v>
      </c>
      <c r="C24" s="75" t="s">
        <v>198</v>
      </c>
      <c r="D24" s="74" t="s">
        <v>32</v>
      </c>
      <c r="E24" s="3" t="s">
        <v>37</v>
      </c>
      <c r="F24" s="3">
        <v>8</v>
      </c>
      <c r="G24" s="3"/>
      <c r="H24" s="38">
        <v>41081</v>
      </c>
      <c r="I24" s="38">
        <v>37337</v>
      </c>
      <c r="J24" s="40">
        <v>824541189305</v>
      </c>
      <c r="K24" s="74">
        <v>27</v>
      </c>
      <c r="L24" s="74">
        <v>33</v>
      </c>
      <c r="M24" s="74">
        <v>40</v>
      </c>
      <c r="N24" s="74">
        <v>28</v>
      </c>
      <c r="O24" s="74">
        <v>27</v>
      </c>
      <c r="P24" s="74">
        <v>33</v>
      </c>
      <c r="Q24" s="74">
        <v>40</v>
      </c>
      <c r="R24" s="74">
        <v>28</v>
      </c>
      <c r="S24" s="74">
        <v>27</v>
      </c>
      <c r="T24" s="74">
        <v>33</v>
      </c>
      <c r="U24" s="74">
        <v>40</v>
      </c>
      <c r="V24" s="74">
        <v>28</v>
      </c>
      <c r="W24" s="74">
        <v>40</v>
      </c>
      <c r="X24" s="74">
        <v>28</v>
      </c>
      <c r="Y24" s="74">
        <v>54</v>
      </c>
      <c r="Z24" s="74">
        <v>66</v>
      </c>
      <c r="AA24" s="74">
        <v>80</v>
      </c>
      <c r="AB24" s="74">
        <v>56</v>
      </c>
      <c r="AC24" s="74">
        <v>193</v>
      </c>
      <c r="AD24" s="110" t="str">
        <f t="shared" si="0"/>
        <v>B+</v>
      </c>
      <c r="AE24" s="101"/>
    </row>
    <row r="25" spans="1:31" s="5" customFormat="1" ht="16.5" customHeight="1">
      <c r="A25" s="74">
        <v>21</v>
      </c>
      <c r="B25" s="74">
        <v>1121</v>
      </c>
      <c r="C25" s="75" t="s">
        <v>91</v>
      </c>
      <c r="D25" s="74" t="s">
        <v>32</v>
      </c>
      <c r="E25" s="3" t="s">
        <v>34</v>
      </c>
      <c r="F25" s="3">
        <v>8</v>
      </c>
      <c r="G25" s="3"/>
      <c r="H25" s="38">
        <v>41104</v>
      </c>
      <c r="I25" s="38">
        <v>36894</v>
      </c>
      <c r="J25" s="40">
        <v>943939922115</v>
      </c>
      <c r="K25" s="74">
        <v>50</v>
      </c>
      <c r="L25" s="74">
        <v>21</v>
      </c>
      <c r="M25" s="74">
        <v>40</v>
      </c>
      <c r="N25" s="74">
        <v>39</v>
      </c>
      <c r="O25" s="74">
        <v>50</v>
      </c>
      <c r="P25" s="74">
        <v>21</v>
      </c>
      <c r="Q25" s="74">
        <v>40</v>
      </c>
      <c r="R25" s="74">
        <v>39</v>
      </c>
      <c r="S25" s="74">
        <v>50</v>
      </c>
      <c r="T25" s="74">
        <v>21</v>
      </c>
      <c r="U25" s="74">
        <v>40</v>
      </c>
      <c r="V25" s="74">
        <v>39</v>
      </c>
      <c r="W25" s="74">
        <v>40</v>
      </c>
      <c r="X25" s="74">
        <v>39</v>
      </c>
      <c r="Y25" s="74">
        <v>100</v>
      </c>
      <c r="Z25" s="74">
        <v>42</v>
      </c>
      <c r="AA25" s="74">
        <v>80</v>
      </c>
      <c r="AB25" s="74">
        <v>78</v>
      </c>
      <c r="AC25" s="74">
        <v>164</v>
      </c>
      <c r="AD25" s="110" t="str">
        <f t="shared" si="0"/>
        <v>A</v>
      </c>
      <c r="AE25" s="101"/>
    </row>
    <row r="26" spans="1:31" s="5" customFormat="1" ht="16.5" customHeight="1">
      <c r="A26" s="74">
        <v>22</v>
      </c>
      <c r="B26" s="74">
        <v>1076</v>
      </c>
      <c r="C26" s="75" t="s">
        <v>92</v>
      </c>
      <c r="D26" s="74" t="s">
        <v>32</v>
      </c>
      <c r="E26" s="3" t="s">
        <v>36</v>
      </c>
      <c r="F26" s="3">
        <v>8</v>
      </c>
      <c r="G26" s="3"/>
      <c r="H26" s="38">
        <v>41076</v>
      </c>
      <c r="I26" s="38">
        <v>37295</v>
      </c>
      <c r="J26" s="40">
        <v>891929748200</v>
      </c>
      <c r="K26" s="74">
        <v>44</v>
      </c>
      <c r="L26" s="74">
        <v>43</v>
      </c>
      <c r="M26" s="74">
        <v>48</v>
      </c>
      <c r="N26" s="74">
        <v>48</v>
      </c>
      <c r="O26" s="74">
        <v>44</v>
      </c>
      <c r="P26" s="74">
        <v>43</v>
      </c>
      <c r="Q26" s="74">
        <v>48</v>
      </c>
      <c r="R26" s="74">
        <v>48</v>
      </c>
      <c r="S26" s="74">
        <v>44</v>
      </c>
      <c r="T26" s="74">
        <v>43</v>
      </c>
      <c r="U26" s="74">
        <v>48</v>
      </c>
      <c r="V26" s="74">
        <v>48</v>
      </c>
      <c r="W26" s="74">
        <v>48</v>
      </c>
      <c r="X26" s="74">
        <v>48</v>
      </c>
      <c r="Y26" s="74">
        <v>88</v>
      </c>
      <c r="Z26" s="74">
        <v>86</v>
      </c>
      <c r="AA26" s="74">
        <v>96</v>
      </c>
      <c r="AB26" s="74">
        <v>96</v>
      </c>
      <c r="AC26" s="74">
        <v>188</v>
      </c>
      <c r="AD26" s="110" t="str">
        <f t="shared" si="0"/>
        <v>A+</v>
      </c>
      <c r="AE26" s="101"/>
    </row>
    <row r="27" spans="1:31" s="5" customFormat="1" ht="16.5" customHeight="1">
      <c r="A27" s="74">
        <v>23</v>
      </c>
      <c r="B27" s="74">
        <v>1060</v>
      </c>
      <c r="C27" s="6" t="s">
        <v>93</v>
      </c>
      <c r="D27" s="74" t="s">
        <v>32</v>
      </c>
      <c r="E27" s="3" t="s">
        <v>35</v>
      </c>
      <c r="F27" s="3">
        <v>8</v>
      </c>
      <c r="G27" s="3"/>
      <c r="H27" s="38">
        <v>41074</v>
      </c>
      <c r="I27" s="38">
        <v>37436</v>
      </c>
      <c r="J27" s="40">
        <v>466039080590</v>
      </c>
      <c r="K27" s="74">
        <v>46</v>
      </c>
      <c r="L27" s="74">
        <v>38</v>
      </c>
      <c r="M27" s="74">
        <v>45</v>
      </c>
      <c r="N27" s="74">
        <v>36</v>
      </c>
      <c r="O27" s="74">
        <v>46</v>
      </c>
      <c r="P27" s="74">
        <v>38</v>
      </c>
      <c r="Q27" s="74">
        <v>45</v>
      </c>
      <c r="R27" s="74">
        <v>36</v>
      </c>
      <c r="S27" s="74">
        <v>46</v>
      </c>
      <c r="T27" s="74">
        <v>38</v>
      </c>
      <c r="U27" s="74">
        <v>45</v>
      </c>
      <c r="V27" s="74">
        <v>36</v>
      </c>
      <c r="W27" s="74">
        <v>45</v>
      </c>
      <c r="X27" s="74">
        <v>36</v>
      </c>
      <c r="Y27" s="74">
        <v>92</v>
      </c>
      <c r="Z27" s="74">
        <v>76</v>
      </c>
      <c r="AA27" s="74">
        <v>90</v>
      </c>
      <c r="AB27" s="74">
        <v>72</v>
      </c>
      <c r="AC27" s="74">
        <v>203</v>
      </c>
      <c r="AD27" s="110" t="str">
        <f t="shared" si="0"/>
        <v>A</v>
      </c>
      <c r="AE27" s="101"/>
    </row>
    <row r="28" spans="1:31" s="5" customFormat="1" ht="16.5" customHeight="1">
      <c r="A28" s="74">
        <v>24</v>
      </c>
      <c r="B28" s="74">
        <v>1059</v>
      </c>
      <c r="C28" s="75" t="s">
        <v>197</v>
      </c>
      <c r="D28" s="74" t="s">
        <v>32</v>
      </c>
      <c r="E28" s="3" t="s">
        <v>35</v>
      </c>
      <c r="F28" s="3">
        <v>8</v>
      </c>
      <c r="G28" s="3"/>
      <c r="H28" s="38">
        <v>41074</v>
      </c>
      <c r="I28" s="38">
        <v>37193</v>
      </c>
      <c r="J28" s="40">
        <v>617077375541</v>
      </c>
      <c r="K28" s="74">
        <v>32</v>
      </c>
      <c r="L28" s="74">
        <v>34</v>
      </c>
      <c r="M28" s="74">
        <v>38</v>
      </c>
      <c r="N28" s="74">
        <v>38</v>
      </c>
      <c r="O28" s="74">
        <v>32</v>
      </c>
      <c r="P28" s="74">
        <v>34</v>
      </c>
      <c r="Q28" s="74">
        <v>38</v>
      </c>
      <c r="R28" s="74">
        <v>38</v>
      </c>
      <c r="S28" s="74">
        <v>32</v>
      </c>
      <c r="T28" s="74">
        <v>34</v>
      </c>
      <c r="U28" s="74">
        <v>38</v>
      </c>
      <c r="V28" s="74">
        <v>38</v>
      </c>
      <c r="W28" s="74">
        <v>38</v>
      </c>
      <c r="X28" s="74">
        <v>38</v>
      </c>
      <c r="Y28" s="74">
        <v>64</v>
      </c>
      <c r="Z28" s="74">
        <v>68</v>
      </c>
      <c r="AA28" s="74">
        <v>76</v>
      </c>
      <c r="AB28" s="74">
        <v>76</v>
      </c>
      <c r="AC28" s="74">
        <v>172</v>
      </c>
      <c r="AD28" s="110" t="str">
        <f t="shared" si="0"/>
        <v>A</v>
      </c>
      <c r="AE28" s="101"/>
    </row>
    <row r="29" spans="1:31" s="5" customFormat="1" ht="17.25" customHeight="1">
      <c r="A29" s="74">
        <v>25</v>
      </c>
      <c r="B29" s="74">
        <v>1116</v>
      </c>
      <c r="C29" s="75" t="s">
        <v>94</v>
      </c>
      <c r="D29" s="74" t="s">
        <v>32</v>
      </c>
      <c r="E29" s="3" t="s">
        <v>37</v>
      </c>
      <c r="F29" s="3">
        <v>8</v>
      </c>
      <c r="G29" s="3"/>
      <c r="H29" s="38">
        <v>41093</v>
      </c>
      <c r="I29" s="38">
        <v>37188</v>
      </c>
      <c r="J29" s="40">
        <v>809471746320</v>
      </c>
      <c r="K29" s="74">
        <v>22</v>
      </c>
      <c r="L29" s="74">
        <v>44</v>
      </c>
      <c r="M29" s="74">
        <v>43</v>
      </c>
      <c r="N29" s="74">
        <v>46</v>
      </c>
      <c r="O29" s="74">
        <v>22</v>
      </c>
      <c r="P29" s="74">
        <v>44</v>
      </c>
      <c r="Q29" s="74">
        <v>43</v>
      </c>
      <c r="R29" s="74">
        <v>46</v>
      </c>
      <c r="S29" s="74">
        <v>22</v>
      </c>
      <c r="T29" s="74">
        <v>44</v>
      </c>
      <c r="U29" s="74">
        <v>43</v>
      </c>
      <c r="V29" s="74">
        <v>46</v>
      </c>
      <c r="W29" s="74">
        <v>43</v>
      </c>
      <c r="X29" s="74">
        <v>46</v>
      </c>
      <c r="Y29" s="74">
        <v>44</v>
      </c>
      <c r="Z29" s="74">
        <v>88</v>
      </c>
      <c r="AA29" s="74">
        <v>86</v>
      </c>
      <c r="AB29" s="74">
        <v>92</v>
      </c>
      <c r="AC29" s="74">
        <v>164</v>
      </c>
      <c r="AD29" s="110" t="str">
        <f t="shared" si="0"/>
        <v>A</v>
      </c>
      <c r="AE29" s="101"/>
    </row>
    <row r="30" spans="1:31" s="5" customFormat="1" ht="16.5" customHeight="1">
      <c r="A30" s="74">
        <v>26</v>
      </c>
      <c r="B30" s="74">
        <v>1174</v>
      </c>
      <c r="C30" s="75" t="s">
        <v>95</v>
      </c>
      <c r="D30" s="74" t="s">
        <v>32</v>
      </c>
      <c r="E30" s="3" t="s">
        <v>34</v>
      </c>
      <c r="F30" s="3">
        <v>8</v>
      </c>
      <c r="G30" s="3"/>
      <c r="H30" s="38">
        <v>41479</v>
      </c>
      <c r="I30" s="38">
        <v>37431</v>
      </c>
      <c r="J30" s="40">
        <v>713480017254</v>
      </c>
      <c r="K30" s="74">
        <v>20</v>
      </c>
      <c r="L30" s="74">
        <v>20</v>
      </c>
      <c r="M30" s="74">
        <v>40</v>
      </c>
      <c r="N30" s="74">
        <v>26</v>
      </c>
      <c r="O30" s="74">
        <v>20</v>
      </c>
      <c r="P30" s="74">
        <v>20</v>
      </c>
      <c r="Q30" s="74">
        <v>40</v>
      </c>
      <c r="R30" s="74">
        <v>26</v>
      </c>
      <c r="S30" s="74">
        <v>20</v>
      </c>
      <c r="T30" s="74">
        <v>20</v>
      </c>
      <c r="U30" s="74">
        <v>40</v>
      </c>
      <c r="V30" s="74">
        <v>26</v>
      </c>
      <c r="W30" s="74">
        <v>40</v>
      </c>
      <c r="X30" s="74">
        <v>26</v>
      </c>
      <c r="Y30" s="74">
        <v>40</v>
      </c>
      <c r="Z30" s="74">
        <v>40</v>
      </c>
      <c r="AA30" s="74">
        <v>80</v>
      </c>
      <c r="AB30" s="74">
        <v>52</v>
      </c>
      <c r="AC30" s="74">
        <v>216</v>
      </c>
      <c r="AD30" s="110" t="str">
        <f t="shared" si="0"/>
        <v>B+</v>
      </c>
      <c r="AE30" s="101"/>
    </row>
    <row r="31" spans="1:31" s="5" customFormat="1" ht="16.5" customHeight="1">
      <c r="A31" s="74">
        <v>27</v>
      </c>
      <c r="B31" s="74">
        <v>1067</v>
      </c>
      <c r="C31" s="75" t="s">
        <v>96</v>
      </c>
      <c r="D31" s="74" t="s">
        <v>32</v>
      </c>
      <c r="E31" s="3" t="s">
        <v>34</v>
      </c>
      <c r="F31" s="3">
        <v>8</v>
      </c>
      <c r="G31" s="3"/>
      <c r="H31" s="38">
        <v>41074</v>
      </c>
      <c r="I31" s="38">
        <v>36689</v>
      </c>
      <c r="J31" s="40">
        <v>619531166091</v>
      </c>
      <c r="K31" s="74">
        <v>46</v>
      </c>
      <c r="L31" s="74">
        <v>23</v>
      </c>
      <c r="M31" s="74">
        <v>48</v>
      </c>
      <c r="N31" s="74">
        <v>28</v>
      </c>
      <c r="O31" s="74">
        <v>46</v>
      </c>
      <c r="P31" s="74">
        <v>23</v>
      </c>
      <c r="Q31" s="74">
        <v>48</v>
      </c>
      <c r="R31" s="74">
        <v>28</v>
      </c>
      <c r="S31" s="74">
        <v>46</v>
      </c>
      <c r="T31" s="74">
        <v>23</v>
      </c>
      <c r="U31" s="74">
        <v>48</v>
      </c>
      <c r="V31" s="74">
        <v>28</v>
      </c>
      <c r="W31" s="74">
        <v>48</v>
      </c>
      <c r="X31" s="74">
        <v>28</v>
      </c>
      <c r="Y31" s="74">
        <v>92</v>
      </c>
      <c r="Z31" s="74">
        <v>46</v>
      </c>
      <c r="AA31" s="74">
        <v>96</v>
      </c>
      <c r="AB31" s="74">
        <v>56</v>
      </c>
      <c r="AC31" s="74">
        <v>190</v>
      </c>
      <c r="AD31" s="110" t="str">
        <f t="shared" si="0"/>
        <v>A</v>
      </c>
      <c r="AE31" s="101"/>
    </row>
    <row r="32" spans="1:31" s="5" customFormat="1" ht="16.5" customHeight="1">
      <c r="A32" s="74">
        <v>28</v>
      </c>
      <c r="B32" s="74">
        <v>1109</v>
      </c>
      <c r="C32" s="75" t="s">
        <v>97</v>
      </c>
      <c r="D32" s="74" t="s">
        <v>32</v>
      </c>
      <c r="E32" s="3" t="s">
        <v>34</v>
      </c>
      <c r="F32" s="3">
        <v>8</v>
      </c>
      <c r="G32" s="3"/>
      <c r="H32" s="38">
        <v>41086</v>
      </c>
      <c r="I32" s="38">
        <v>37187</v>
      </c>
      <c r="J32" s="40">
        <v>947912205514</v>
      </c>
      <c r="K32" s="74">
        <v>24</v>
      </c>
      <c r="L32" s="74">
        <v>43</v>
      </c>
      <c r="M32" s="74">
        <v>46</v>
      </c>
      <c r="N32" s="74">
        <v>46</v>
      </c>
      <c r="O32" s="74">
        <v>24</v>
      </c>
      <c r="P32" s="74">
        <v>43</v>
      </c>
      <c r="Q32" s="74">
        <v>46</v>
      </c>
      <c r="R32" s="74">
        <v>46</v>
      </c>
      <c r="S32" s="74">
        <v>24</v>
      </c>
      <c r="T32" s="74">
        <v>43</v>
      </c>
      <c r="U32" s="74">
        <v>46</v>
      </c>
      <c r="V32" s="74">
        <v>46</v>
      </c>
      <c r="W32" s="74">
        <v>46</v>
      </c>
      <c r="X32" s="74">
        <v>46</v>
      </c>
      <c r="Y32" s="74">
        <v>48</v>
      </c>
      <c r="Z32" s="74">
        <v>86</v>
      </c>
      <c r="AA32" s="74">
        <v>92</v>
      </c>
      <c r="AB32" s="74">
        <v>92</v>
      </c>
      <c r="AC32" s="74">
        <v>172</v>
      </c>
      <c r="AD32" s="110" t="str">
        <f t="shared" si="0"/>
        <v>A</v>
      </c>
      <c r="AE32" s="101"/>
    </row>
    <row r="33" spans="1:31" s="5" customFormat="1" ht="16.5" customHeight="1">
      <c r="A33" s="74">
        <v>29</v>
      </c>
      <c r="B33" s="74">
        <v>1064</v>
      </c>
      <c r="C33" s="75" t="s">
        <v>98</v>
      </c>
      <c r="D33" s="74" t="s">
        <v>32</v>
      </c>
      <c r="E33" s="3" t="s">
        <v>36</v>
      </c>
      <c r="F33" s="3">
        <v>8</v>
      </c>
      <c r="G33" s="3"/>
      <c r="H33" s="38">
        <v>41074</v>
      </c>
      <c r="I33" s="38">
        <v>37229</v>
      </c>
      <c r="J33" s="40">
        <v>859366153416</v>
      </c>
      <c r="K33" s="74">
        <v>24</v>
      </c>
      <c r="L33" s="74">
        <v>41</v>
      </c>
      <c r="M33" s="74">
        <v>48</v>
      </c>
      <c r="N33" s="74">
        <v>44</v>
      </c>
      <c r="O33" s="74">
        <v>24</v>
      </c>
      <c r="P33" s="74">
        <v>41</v>
      </c>
      <c r="Q33" s="74">
        <v>48</v>
      </c>
      <c r="R33" s="74">
        <v>44</v>
      </c>
      <c r="S33" s="74">
        <v>24</v>
      </c>
      <c r="T33" s="74">
        <v>41</v>
      </c>
      <c r="U33" s="74">
        <v>48</v>
      </c>
      <c r="V33" s="74">
        <v>44</v>
      </c>
      <c r="W33" s="74">
        <v>48</v>
      </c>
      <c r="X33" s="74">
        <v>44</v>
      </c>
      <c r="Y33" s="74">
        <v>48</v>
      </c>
      <c r="Z33" s="74">
        <v>82</v>
      </c>
      <c r="AA33" s="74">
        <v>96</v>
      </c>
      <c r="AB33" s="74">
        <v>88</v>
      </c>
      <c r="AC33" s="74">
        <v>194</v>
      </c>
      <c r="AD33" s="110" t="str">
        <f t="shared" si="0"/>
        <v>A</v>
      </c>
      <c r="AE33" s="101"/>
    </row>
    <row r="34" spans="1:31" s="5" customFormat="1" ht="16.5" customHeight="1">
      <c r="A34" s="74">
        <v>30</v>
      </c>
      <c r="B34" s="74">
        <v>1096</v>
      </c>
      <c r="C34" s="75" t="s">
        <v>198</v>
      </c>
      <c r="D34" s="74" t="s">
        <v>32</v>
      </c>
      <c r="E34" s="3" t="s">
        <v>37</v>
      </c>
      <c r="F34" s="3">
        <v>8</v>
      </c>
      <c r="G34" s="3"/>
      <c r="H34" s="38">
        <v>41081</v>
      </c>
      <c r="I34" s="38">
        <v>37337</v>
      </c>
      <c r="J34" s="40">
        <v>824541189305</v>
      </c>
      <c r="K34" s="74">
        <v>27</v>
      </c>
      <c r="L34" s="74">
        <v>33</v>
      </c>
      <c r="M34" s="74">
        <v>40</v>
      </c>
      <c r="N34" s="74">
        <v>28</v>
      </c>
      <c r="O34" s="74">
        <v>27</v>
      </c>
      <c r="P34" s="74">
        <v>33</v>
      </c>
      <c r="Q34" s="74">
        <v>40</v>
      </c>
      <c r="R34" s="74">
        <v>28</v>
      </c>
      <c r="S34" s="74">
        <v>27</v>
      </c>
      <c r="T34" s="74">
        <v>33</v>
      </c>
      <c r="U34" s="74">
        <v>40</v>
      </c>
      <c r="V34" s="74">
        <v>28</v>
      </c>
      <c r="W34" s="74">
        <v>40</v>
      </c>
      <c r="X34" s="74">
        <v>28</v>
      </c>
      <c r="Y34" s="74">
        <v>54</v>
      </c>
      <c r="Z34" s="74">
        <v>66</v>
      </c>
      <c r="AA34" s="74">
        <v>80</v>
      </c>
      <c r="AB34" s="74">
        <v>56</v>
      </c>
      <c r="AC34" s="74">
        <v>193</v>
      </c>
      <c r="AD34" s="110" t="str">
        <f t="shared" si="0"/>
        <v>B+</v>
      </c>
      <c r="AE34" s="101"/>
    </row>
    <row r="35" spans="1:31" s="5" customFormat="1" ht="16.5" customHeight="1">
      <c r="A35" s="74">
        <v>31</v>
      </c>
      <c r="B35" s="74">
        <v>1121</v>
      </c>
      <c r="C35" s="75" t="s">
        <v>91</v>
      </c>
      <c r="D35" s="74" t="s">
        <v>32</v>
      </c>
      <c r="E35" s="3" t="s">
        <v>34</v>
      </c>
      <c r="F35" s="3">
        <v>8</v>
      </c>
      <c r="G35" s="3"/>
      <c r="H35" s="38">
        <v>41104</v>
      </c>
      <c r="I35" s="38">
        <v>36894</v>
      </c>
      <c r="J35" s="40">
        <v>943939922115</v>
      </c>
      <c r="K35" s="74">
        <v>50</v>
      </c>
      <c r="L35" s="74">
        <v>21</v>
      </c>
      <c r="M35" s="74">
        <v>40</v>
      </c>
      <c r="N35" s="74">
        <v>39</v>
      </c>
      <c r="O35" s="74">
        <v>50</v>
      </c>
      <c r="P35" s="74">
        <v>21</v>
      </c>
      <c r="Q35" s="74">
        <v>40</v>
      </c>
      <c r="R35" s="74">
        <v>39</v>
      </c>
      <c r="S35" s="74">
        <v>50</v>
      </c>
      <c r="T35" s="74">
        <v>21</v>
      </c>
      <c r="U35" s="74">
        <v>40</v>
      </c>
      <c r="V35" s="74">
        <v>39</v>
      </c>
      <c r="W35" s="74">
        <v>40</v>
      </c>
      <c r="X35" s="74">
        <v>39</v>
      </c>
      <c r="Y35" s="74">
        <v>100</v>
      </c>
      <c r="Z35" s="74">
        <v>42</v>
      </c>
      <c r="AA35" s="74">
        <v>80</v>
      </c>
      <c r="AB35" s="74">
        <v>78</v>
      </c>
      <c r="AC35" s="74">
        <v>164</v>
      </c>
      <c r="AD35" s="110" t="str">
        <f t="shared" si="0"/>
        <v>A</v>
      </c>
      <c r="AE35" s="101"/>
    </row>
    <row r="36" spans="1:31" s="5" customFormat="1" ht="16.5" customHeight="1">
      <c r="A36" s="74">
        <v>32</v>
      </c>
      <c r="B36" s="74">
        <v>1076</v>
      </c>
      <c r="C36" s="75" t="s">
        <v>92</v>
      </c>
      <c r="D36" s="74" t="s">
        <v>32</v>
      </c>
      <c r="E36" s="3" t="s">
        <v>36</v>
      </c>
      <c r="F36" s="3">
        <v>8</v>
      </c>
      <c r="G36" s="3"/>
      <c r="H36" s="38">
        <v>41076</v>
      </c>
      <c r="I36" s="38">
        <v>37295</v>
      </c>
      <c r="J36" s="40">
        <v>891929748200</v>
      </c>
      <c r="K36" s="74">
        <v>44</v>
      </c>
      <c r="L36" s="74">
        <v>43</v>
      </c>
      <c r="M36" s="74">
        <v>48</v>
      </c>
      <c r="N36" s="74">
        <v>48</v>
      </c>
      <c r="O36" s="74">
        <v>44</v>
      </c>
      <c r="P36" s="74">
        <v>43</v>
      </c>
      <c r="Q36" s="74">
        <v>48</v>
      </c>
      <c r="R36" s="74">
        <v>48</v>
      </c>
      <c r="S36" s="74">
        <v>44</v>
      </c>
      <c r="T36" s="74">
        <v>43</v>
      </c>
      <c r="U36" s="74">
        <v>48</v>
      </c>
      <c r="V36" s="74">
        <v>48</v>
      </c>
      <c r="W36" s="74">
        <v>48</v>
      </c>
      <c r="X36" s="74">
        <v>48</v>
      </c>
      <c r="Y36" s="74">
        <v>88</v>
      </c>
      <c r="Z36" s="74">
        <v>86</v>
      </c>
      <c r="AA36" s="74">
        <v>96</v>
      </c>
      <c r="AB36" s="74">
        <v>96</v>
      </c>
      <c r="AC36" s="74">
        <v>188</v>
      </c>
      <c r="AD36" s="110" t="str">
        <f t="shared" si="0"/>
        <v>A+</v>
      </c>
      <c r="AE36" s="101"/>
    </row>
    <row r="37" spans="1:31" s="5" customFormat="1" ht="16.5" customHeight="1">
      <c r="A37" s="74">
        <v>33</v>
      </c>
      <c r="B37" s="74">
        <v>1060</v>
      </c>
      <c r="C37" s="6" t="s">
        <v>93</v>
      </c>
      <c r="D37" s="74" t="s">
        <v>32</v>
      </c>
      <c r="E37" s="3" t="s">
        <v>35</v>
      </c>
      <c r="F37" s="3">
        <v>8</v>
      </c>
      <c r="G37" s="3"/>
      <c r="H37" s="38">
        <v>41074</v>
      </c>
      <c r="I37" s="38">
        <v>37436</v>
      </c>
      <c r="J37" s="40">
        <v>466039080590</v>
      </c>
      <c r="K37" s="74">
        <v>46</v>
      </c>
      <c r="L37" s="74">
        <v>38</v>
      </c>
      <c r="M37" s="74">
        <v>45</v>
      </c>
      <c r="N37" s="74">
        <v>36</v>
      </c>
      <c r="O37" s="74">
        <v>46</v>
      </c>
      <c r="P37" s="74">
        <v>38</v>
      </c>
      <c r="Q37" s="74">
        <v>45</v>
      </c>
      <c r="R37" s="74">
        <v>36</v>
      </c>
      <c r="S37" s="74">
        <v>46</v>
      </c>
      <c r="T37" s="74">
        <v>38</v>
      </c>
      <c r="U37" s="74">
        <v>45</v>
      </c>
      <c r="V37" s="74">
        <v>36</v>
      </c>
      <c r="W37" s="74">
        <v>45</v>
      </c>
      <c r="X37" s="74">
        <v>36</v>
      </c>
      <c r="Y37" s="74">
        <v>92</v>
      </c>
      <c r="Z37" s="74">
        <v>76</v>
      </c>
      <c r="AA37" s="74">
        <v>90</v>
      </c>
      <c r="AB37" s="74">
        <v>72</v>
      </c>
      <c r="AC37" s="74">
        <v>203</v>
      </c>
      <c r="AD37" s="110" t="str">
        <f t="shared" ref="AD37:AD68" si="1">IF(B37="","",VLOOKUP(SUM(K37:X37)/$AD$4%,Gr,2))</f>
        <v>A</v>
      </c>
      <c r="AE37" s="101"/>
    </row>
    <row r="38" spans="1:31" s="5" customFormat="1" ht="16.5" customHeight="1">
      <c r="A38" s="74">
        <v>34</v>
      </c>
      <c r="B38" s="74">
        <v>1059</v>
      </c>
      <c r="C38" s="75" t="s">
        <v>197</v>
      </c>
      <c r="D38" s="74" t="s">
        <v>32</v>
      </c>
      <c r="E38" s="3" t="s">
        <v>35</v>
      </c>
      <c r="F38" s="3">
        <v>8</v>
      </c>
      <c r="G38" s="3"/>
      <c r="H38" s="38">
        <v>41074</v>
      </c>
      <c r="I38" s="38">
        <v>37193</v>
      </c>
      <c r="J38" s="40">
        <v>617077375541</v>
      </c>
      <c r="K38" s="74">
        <v>32</v>
      </c>
      <c r="L38" s="74">
        <v>34</v>
      </c>
      <c r="M38" s="74">
        <v>38</v>
      </c>
      <c r="N38" s="74">
        <v>38</v>
      </c>
      <c r="O38" s="74">
        <v>32</v>
      </c>
      <c r="P38" s="74">
        <v>34</v>
      </c>
      <c r="Q38" s="74">
        <v>38</v>
      </c>
      <c r="R38" s="74">
        <v>38</v>
      </c>
      <c r="S38" s="74">
        <v>32</v>
      </c>
      <c r="T38" s="74">
        <v>34</v>
      </c>
      <c r="U38" s="74">
        <v>38</v>
      </c>
      <c r="V38" s="74">
        <v>38</v>
      </c>
      <c r="W38" s="74">
        <v>38</v>
      </c>
      <c r="X38" s="74">
        <v>38</v>
      </c>
      <c r="Y38" s="74">
        <v>64</v>
      </c>
      <c r="Z38" s="74">
        <v>68</v>
      </c>
      <c r="AA38" s="74">
        <v>76</v>
      </c>
      <c r="AB38" s="74">
        <v>76</v>
      </c>
      <c r="AC38" s="74">
        <v>172</v>
      </c>
      <c r="AD38" s="110" t="str">
        <f t="shared" si="1"/>
        <v>A</v>
      </c>
      <c r="AE38" s="101"/>
    </row>
    <row r="39" spans="1:31" s="5" customFormat="1" ht="16.5" customHeight="1">
      <c r="A39" s="74">
        <v>35</v>
      </c>
      <c r="B39" s="74">
        <v>1116</v>
      </c>
      <c r="C39" s="75" t="s">
        <v>94</v>
      </c>
      <c r="D39" s="74" t="s">
        <v>21</v>
      </c>
      <c r="E39" s="3" t="s">
        <v>37</v>
      </c>
      <c r="F39" s="3">
        <v>8</v>
      </c>
      <c r="G39" s="3"/>
      <c r="H39" s="38">
        <v>41093</v>
      </c>
      <c r="I39" s="38">
        <v>37188</v>
      </c>
      <c r="J39" s="40">
        <v>809471746320</v>
      </c>
      <c r="K39" s="74">
        <v>22</v>
      </c>
      <c r="L39" s="74">
        <v>44</v>
      </c>
      <c r="M39" s="74">
        <v>43</v>
      </c>
      <c r="N39" s="74">
        <v>46</v>
      </c>
      <c r="O39" s="74">
        <v>22</v>
      </c>
      <c r="P39" s="74">
        <v>44</v>
      </c>
      <c r="Q39" s="74">
        <v>43</v>
      </c>
      <c r="R39" s="74">
        <v>46</v>
      </c>
      <c r="S39" s="74">
        <v>22</v>
      </c>
      <c r="T39" s="74">
        <v>44</v>
      </c>
      <c r="U39" s="74">
        <v>43</v>
      </c>
      <c r="V39" s="74">
        <v>46</v>
      </c>
      <c r="W39" s="74">
        <v>43</v>
      </c>
      <c r="X39" s="74">
        <v>46</v>
      </c>
      <c r="Y39" s="74">
        <v>44</v>
      </c>
      <c r="Z39" s="74">
        <v>88</v>
      </c>
      <c r="AA39" s="74">
        <v>86</v>
      </c>
      <c r="AB39" s="74">
        <v>92</v>
      </c>
      <c r="AC39" s="74">
        <v>164</v>
      </c>
      <c r="AD39" s="110" t="str">
        <f t="shared" si="1"/>
        <v>A</v>
      </c>
      <c r="AE39" s="101"/>
    </row>
    <row r="40" spans="1:31" s="5" customFormat="1" ht="16.5" customHeight="1">
      <c r="A40" s="74">
        <v>36</v>
      </c>
      <c r="B40" s="74">
        <v>1174</v>
      </c>
      <c r="C40" s="75" t="s">
        <v>95</v>
      </c>
      <c r="D40" s="74" t="s">
        <v>21</v>
      </c>
      <c r="E40" s="3" t="s">
        <v>34</v>
      </c>
      <c r="F40" s="3">
        <v>8</v>
      </c>
      <c r="G40" s="3"/>
      <c r="H40" s="38">
        <v>41479</v>
      </c>
      <c r="I40" s="38">
        <v>37431</v>
      </c>
      <c r="J40" s="40">
        <v>713480017254</v>
      </c>
      <c r="K40" s="74">
        <v>20</v>
      </c>
      <c r="L40" s="74">
        <v>20</v>
      </c>
      <c r="M40" s="74">
        <v>40</v>
      </c>
      <c r="N40" s="74">
        <v>26</v>
      </c>
      <c r="O40" s="74">
        <v>20</v>
      </c>
      <c r="P40" s="74">
        <v>20</v>
      </c>
      <c r="Q40" s="74">
        <v>40</v>
      </c>
      <c r="R40" s="74">
        <v>26</v>
      </c>
      <c r="S40" s="74">
        <v>20</v>
      </c>
      <c r="T40" s="74">
        <v>20</v>
      </c>
      <c r="U40" s="74">
        <v>40</v>
      </c>
      <c r="V40" s="74">
        <v>26</v>
      </c>
      <c r="W40" s="74">
        <v>40</v>
      </c>
      <c r="X40" s="74">
        <v>26</v>
      </c>
      <c r="Y40" s="74">
        <v>40</v>
      </c>
      <c r="Z40" s="74">
        <v>40</v>
      </c>
      <c r="AA40" s="74">
        <v>80</v>
      </c>
      <c r="AB40" s="74">
        <v>52</v>
      </c>
      <c r="AC40" s="74">
        <v>216</v>
      </c>
      <c r="AD40" s="110" t="str">
        <f t="shared" si="1"/>
        <v>B+</v>
      </c>
      <c r="AE40" s="101"/>
    </row>
    <row r="41" spans="1:31" s="5" customFormat="1" ht="16.5" customHeight="1">
      <c r="A41" s="74">
        <v>37</v>
      </c>
      <c r="B41" s="74">
        <v>1067</v>
      </c>
      <c r="C41" s="75" t="s">
        <v>96</v>
      </c>
      <c r="D41" s="74" t="s">
        <v>21</v>
      </c>
      <c r="E41" s="3" t="s">
        <v>34</v>
      </c>
      <c r="F41" s="3">
        <v>8</v>
      </c>
      <c r="G41" s="3"/>
      <c r="H41" s="38">
        <v>41074</v>
      </c>
      <c r="I41" s="38">
        <v>36689</v>
      </c>
      <c r="J41" s="40">
        <v>619531166091</v>
      </c>
      <c r="K41" s="74">
        <v>46</v>
      </c>
      <c r="L41" s="74">
        <v>23</v>
      </c>
      <c r="M41" s="74">
        <v>48</v>
      </c>
      <c r="N41" s="74">
        <v>28</v>
      </c>
      <c r="O41" s="74">
        <v>46</v>
      </c>
      <c r="P41" s="74">
        <v>23</v>
      </c>
      <c r="Q41" s="74">
        <v>48</v>
      </c>
      <c r="R41" s="74">
        <v>28</v>
      </c>
      <c r="S41" s="74">
        <v>46</v>
      </c>
      <c r="T41" s="74">
        <v>23</v>
      </c>
      <c r="U41" s="74">
        <v>48</v>
      </c>
      <c r="V41" s="74">
        <v>28</v>
      </c>
      <c r="W41" s="74">
        <v>48</v>
      </c>
      <c r="X41" s="74">
        <v>28</v>
      </c>
      <c r="Y41" s="74">
        <v>92</v>
      </c>
      <c r="Z41" s="74">
        <v>46</v>
      </c>
      <c r="AA41" s="74">
        <v>96</v>
      </c>
      <c r="AB41" s="74">
        <v>56</v>
      </c>
      <c r="AC41" s="74">
        <v>190</v>
      </c>
      <c r="AD41" s="110" t="str">
        <f t="shared" si="1"/>
        <v>A</v>
      </c>
      <c r="AE41" s="101"/>
    </row>
    <row r="42" spans="1:31" s="5" customFormat="1" ht="16.5" customHeight="1">
      <c r="A42" s="74">
        <v>38</v>
      </c>
      <c r="B42" s="74">
        <v>1109</v>
      </c>
      <c r="C42" s="75" t="s">
        <v>97</v>
      </c>
      <c r="D42" s="74" t="s">
        <v>21</v>
      </c>
      <c r="E42" s="3" t="s">
        <v>34</v>
      </c>
      <c r="F42" s="3">
        <v>8</v>
      </c>
      <c r="G42" s="3"/>
      <c r="H42" s="38">
        <v>41086</v>
      </c>
      <c r="I42" s="38">
        <v>37187</v>
      </c>
      <c r="J42" s="40">
        <v>947912205514</v>
      </c>
      <c r="K42" s="74">
        <v>24</v>
      </c>
      <c r="L42" s="74">
        <v>43</v>
      </c>
      <c r="M42" s="74">
        <v>46</v>
      </c>
      <c r="N42" s="74">
        <v>46</v>
      </c>
      <c r="O42" s="74">
        <v>24</v>
      </c>
      <c r="P42" s="74">
        <v>43</v>
      </c>
      <c r="Q42" s="74">
        <v>46</v>
      </c>
      <c r="R42" s="74">
        <v>46</v>
      </c>
      <c r="S42" s="74">
        <v>24</v>
      </c>
      <c r="T42" s="74">
        <v>43</v>
      </c>
      <c r="U42" s="74">
        <v>46</v>
      </c>
      <c r="V42" s="74">
        <v>46</v>
      </c>
      <c r="W42" s="74">
        <v>46</v>
      </c>
      <c r="X42" s="74">
        <v>46</v>
      </c>
      <c r="Y42" s="74">
        <v>48</v>
      </c>
      <c r="Z42" s="74">
        <v>86</v>
      </c>
      <c r="AA42" s="74">
        <v>92</v>
      </c>
      <c r="AB42" s="74">
        <v>92</v>
      </c>
      <c r="AC42" s="74">
        <v>172</v>
      </c>
      <c r="AD42" s="110" t="str">
        <f t="shared" si="1"/>
        <v>A</v>
      </c>
      <c r="AE42" s="101"/>
    </row>
    <row r="43" spans="1:31" s="5" customFormat="1" ht="16.5" customHeight="1">
      <c r="A43" s="74">
        <v>39</v>
      </c>
      <c r="B43" s="74">
        <v>1064</v>
      </c>
      <c r="C43" s="75" t="s">
        <v>98</v>
      </c>
      <c r="D43" s="74" t="s">
        <v>21</v>
      </c>
      <c r="E43" s="3" t="s">
        <v>36</v>
      </c>
      <c r="F43" s="3">
        <v>8</v>
      </c>
      <c r="G43" s="3"/>
      <c r="H43" s="38">
        <v>41074</v>
      </c>
      <c r="I43" s="38">
        <v>37229</v>
      </c>
      <c r="J43" s="40">
        <v>859366153416</v>
      </c>
      <c r="K43" s="74">
        <v>24</v>
      </c>
      <c r="L43" s="74">
        <v>41</v>
      </c>
      <c r="M43" s="74">
        <v>48</v>
      </c>
      <c r="N43" s="74">
        <v>44</v>
      </c>
      <c r="O43" s="74">
        <v>24</v>
      </c>
      <c r="P43" s="74">
        <v>41</v>
      </c>
      <c r="Q43" s="74">
        <v>48</v>
      </c>
      <c r="R43" s="74">
        <v>44</v>
      </c>
      <c r="S43" s="74">
        <v>24</v>
      </c>
      <c r="T43" s="74">
        <v>41</v>
      </c>
      <c r="U43" s="74">
        <v>48</v>
      </c>
      <c r="V43" s="74">
        <v>44</v>
      </c>
      <c r="W43" s="74">
        <v>48</v>
      </c>
      <c r="X43" s="74">
        <v>44</v>
      </c>
      <c r="Y43" s="74">
        <v>48</v>
      </c>
      <c r="Z43" s="74">
        <v>82</v>
      </c>
      <c r="AA43" s="74">
        <v>96</v>
      </c>
      <c r="AB43" s="74">
        <v>88</v>
      </c>
      <c r="AC43" s="74">
        <v>194</v>
      </c>
      <c r="AD43" s="110" t="str">
        <f t="shared" si="1"/>
        <v>A</v>
      </c>
      <c r="AE43" s="101"/>
    </row>
    <row r="44" spans="1:31" s="5" customFormat="1" ht="16.5" customHeight="1">
      <c r="A44" s="74">
        <v>40</v>
      </c>
      <c r="B44" s="74">
        <v>1096</v>
      </c>
      <c r="C44" s="75" t="s">
        <v>198</v>
      </c>
      <c r="D44" s="74" t="s">
        <v>21</v>
      </c>
      <c r="E44" s="3" t="s">
        <v>37</v>
      </c>
      <c r="F44" s="3">
        <v>8</v>
      </c>
      <c r="G44" s="3"/>
      <c r="H44" s="38">
        <v>41081</v>
      </c>
      <c r="I44" s="38">
        <v>37337</v>
      </c>
      <c r="J44" s="40">
        <v>824541189305</v>
      </c>
      <c r="K44" s="74">
        <v>27</v>
      </c>
      <c r="L44" s="74">
        <v>33</v>
      </c>
      <c r="M44" s="74">
        <v>40</v>
      </c>
      <c r="N44" s="74">
        <v>28</v>
      </c>
      <c r="O44" s="74">
        <v>27</v>
      </c>
      <c r="P44" s="74">
        <v>33</v>
      </c>
      <c r="Q44" s="74">
        <v>40</v>
      </c>
      <c r="R44" s="74">
        <v>28</v>
      </c>
      <c r="S44" s="74">
        <v>27</v>
      </c>
      <c r="T44" s="74">
        <v>33</v>
      </c>
      <c r="U44" s="74">
        <v>40</v>
      </c>
      <c r="V44" s="74">
        <v>28</v>
      </c>
      <c r="W44" s="74">
        <v>40</v>
      </c>
      <c r="X44" s="74">
        <v>28</v>
      </c>
      <c r="Y44" s="74">
        <v>54</v>
      </c>
      <c r="Z44" s="74">
        <v>66</v>
      </c>
      <c r="AA44" s="74">
        <v>80</v>
      </c>
      <c r="AB44" s="74">
        <v>56</v>
      </c>
      <c r="AC44" s="74">
        <v>193</v>
      </c>
      <c r="AD44" s="110" t="str">
        <f t="shared" si="1"/>
        <v>B+</v>
      </c>
      <c r="AE44" s="101"/>
    </row>
    <row r="45" spans="1:31" s="5" customFormat="1" ht="16.5" customHeight="1">
      <c r="A45" s="74">
        <v>41</v>
      </c>
      <c r="B45" s="74">
        <v>1121</v>
      </c>
      <c r="C45" s="75" t="s">
        <v>91</v>
      </c>
      <c r="D45" s="74" t="s">
        <v>21</v>
      </c>
      <c r="E45" s="3" t="s">
        <v>34</v>
      </c>
      <c r="F45" s="3">
        <v>8</v>
      </c>
      <c r="G45" s="3"/>
      <c r="H45" s="38">
        <v>41104</v>
      </c>
      <c r="I45" s="38">
        <v>36894</v>
      </c>
      <c r="J45" s="40">
        <v>943939922115</v>
      </c>
      <c r="K45" s="74">
        <v>50</v>
      </c>
      <c r="L45" s="74">
        <v>21</v>
      </c>
      <c r="M45" s="74">
        <v>40</v>
      </c>
      <c r="N45" s="74">
        <v>39</v>
      </c>
      <c r="O45" s="74">
        <v>50</v>
      </c>
      <c r="P45" s="74">
        <v>21</v>
      </c>
      <c r="Q45" s="74">
        <v>40</v>
      </c>
      <c r="R45" s="74">
        <v>39</v>
      </c>
      <c r="S45" s="74">
        <v>50</v>
      </c>
      <c r="T45" s="74">
        <v>21</v>
      </c>
      <c r="U45" s="74">
        <v>40</v>
      </c>
      <c r="V45" s="74">
        <v>39</v>
      </c>
      <c r="W45" s="74">
        <v>40</v>
      </c>
      <c r="X45" s="74">
        <v>39</v>
      </c>
      <c r="Y45" s="74">
        <v>100</v>
      </c>
      <c r="Z45" s="74">
        <v>42</v>
      </c>
      <c r="AA45" s="74">
        <v>80</v>
      </c>
      <c r="AB45" s="74">
        <v>78</v>
      </c>
      <c r="AC45" s="74">
        <v>164</v>
      </c>
      <c r="AD45" s="110" t="str">
        <f t="shared" si="1"/>
        <v>A</v>
      </c>
      <c r="AE45" s="101"/>
    </row>
    <row r="46" spans="1:31" s="5" customFormat="1" ht="16.5" customHeight="1">
      <c r="A46" s="74">
        <v>42</v>
      </c>
      <c r="B46" s="74">
        <v>1076</v>
      </c>
      <c r="C46" s="75" t="s">
        <v>92</v>
      </c>
      <c r="D46" s="74" t="s">
        <v>21</v>
      </c>
      <c r="E46" s="3" t="s">
        <v>36</v>
      </c>
      <c r="F46" s="3">
        <v>8</v>
      </c>
      <c r="G46" s="3"/>
      <c r="H46" s="38">
        <v>41076</v>
      </c>
      <c r="I46" s="38">
        <v>37295</v>
      </c>
      <c r="J46" s="40">
        <v>891929748200</v>
      </c>
      <c r="K46" s="74">
        <v>44</v>
      </c>
      <c r="L46" s="74">
        <v>43</v>
      </c>
      <c r="M46" s="74">
        <v>48</v>
      </c>
      <c r="N46" s="74">
        <v>48</v>
      </c>
      <c r="O46" s="74">
        <v>44</v>
      </c>
      <c r="P46" s="74">
        <v>43</v>
      </c>
      <c r="Q46" s="74">
        <v>48</v>
      </c>
      <c r="R46" s="74">
        <v>48</v>
      </c>
      <c r="S46" s="74">
        <v>44</v>
      </c>
      <c r="T46" s="74">
        <v>43</v>
      </c>
      <c r="U46" s="74">
        <v>48</v>
      </c>
      <c r="V46" s="74">
        <v>48</v>
      </c>
      <c r="W46" s="74">
        <v>48</v>
      </c>
      <c r="X46" s="74">
        <v>48</v>
      </c>
      <c r="Y46" s="74">
        <v>88</v>
      </c>
      <c r="Z46" s="74">
        <v>86</v>
      </c>
      <c r="AA46" s="74">
        <v>96</v>
      </c>
      <c r="AB46" s="74">
        <v>96</v>
      </c>
      <c r="AC46" s="74">
        <v>188</v>
      </c>
      <c r="AD46" s="110" t="str">
        <f t="shared" si="1"/>
        <v>A+</v>
      </c>
      <c r="AE46" s="101"/>
    </row>
    <row r="47" spans="1:31" s="5" customFormat="1" ht="16.5" customHeight="1">
      <c r="A47" s="74">
        <v>43</v>
      </c>
      <c r="B47" s="74">
        <v>1060</v>
      </c>
      <c r="C47" s="6" t="s">
        <v>93</v>
      </c>
      <c r="D47" s="74" t="s">
        <v>21</v>
      </c>
      <c r="E47" s="3" t="s">
        <v>35</v>
      </c>
      <c r="F47" s="3">
        <v>8</v>
      </c>
      <c r="G47" s="3"/>
      <c r="H47" s="38">
        <v>41074</v>
      </c>
      <c r="I47" s="38">
        <v>37436</v>
      </c>
      <c r="J47" s="40">
        <v>466039080590</v>
      </c>
      <c r="K47" s="74">
        <v>46</v>
      </c>
      <c r="L47" s="74">
        <v>38</v>
      </c>
      <c r="M47" s="74">
        <v>45</v>
      </c>
      <c r="N47" s="74">
        <v>36</v>
      </c>
      <c r="O47" s="74">
        <v>46</v>
      </c>
      <c r="P47" s="74">
        <v>38</v>
      </c>
      <c r="Q47" s="74">
        <v>45</v>
      </c>
      <c r="R47" s="74">
        <v>36</v>
      </c>
      <c r="S47" s="74">
        <v>46</v>
      </c>
      <c r="T47" s="74">
        <v>38</v>
      </c>
      <c r="U47" s="74">
        <v>45</v>
      </c>
      <c r="V47" s="74">
        <v>36</v>
      </c>
      <c r="W47" s="74">
        <v>45</v>
      </c>
      <c r="X47" s="74">
        <v>36</v>
      </c>
      <c r="Y47" s="74">
        <v>92</v>
      </c>
      <c r="Z47" s="74">
        <v>76</v>
      </c>
      <c r="AA47" s="74">
        <v>90</v>
      </c>
      <c r="AB47" s="74">
        <v>72</v>
      </c>
      <c r="AC47" s="74">
        <v>203</v>
      </c>
      <c r="AD47" s="110" t="str">
        <f t="shared" si="1"/>
        <v>A</v>
      </c>
      <c r="AE47" s="101"/>
    </row>
    <row r="48" spans="1:31" s="5" customFormat="1" ht="16.5" customHeight="1">
      <c r="A48" s="74">
        <v>44</v>
      </c>
      <c r="B48" s="74">
        <v>1059</v>
      </c>
      <c r="C48" s="75" t="s">
        <v>197</v>
      </c>
      <c r="D48" s="74" t="s">
        <v>21</v>
      </c>
      <c r="E48" s="3" t="s">
        <v>35</v>
      </c>
      <c r="F48" s="3">
        <v>8</v>
      </c>
      <c r="G48" s="3"/>
      <c r="H48" s="38">
        <v>41074</v>
      </c>
      <c r="I48" s="38">
        <v>37193</v>
      </c>
      <c r="J48" s="40">
        <v>617077375541</v>
      </c>
      <c r="K48" s="74">
        <v>32</v>
      </c>
      <c r="L48" s="74">
        <v>34</v>
      </c>
      <c r="M48" s="74">
        <v>38</v>
      </c>
      <c r="N48" s="74">
        <v>38</v>
      </c>
      <c r="O48" s="74">
        <v>32</v>
      </c>
      <c r="P48" s="74">
        <v>34</v>
      </c>
      <c r="Q48" s="74">
        <v>38</v>
      </c>
      <c r="R48" s="74">
        <v>38</v>
      </c>
      <c r="S48" s="74">
        <v>32</v>
      </c>
      <c r="T48" s="74">
        <v>34</v>
      </c>
      <c r="U48" s="74">
        <v>38</v>
      </c>
      <c r="V48" s="74">
        <v>38</v>
      </c>
      <c r="W48" s="74">
        <v>38</v>
      </c>
      <c r="X48" s="74">
        <v>38</v>
      </c>
      <c r="Y48" s="74">
        <v>64</v>
      </c>
      <c r="Z48" s="74">
        <v>68</v>
      </c>
      <c r="AA48" s="74">
        <v>76</v>
      </c>
      <c r="AB48" s="74">
        <v>76</v>
      </c>
      <c r="AC48" s="74">
        <v>172</v>
      </c>
      <c r="AD48" s="110" t="str">
        <f t="shared" si="1"/>
        <v>A</v>
      </c>
      <c r="AE48" s="101"/>
    </row>
    <row r="49" spans="1:31" s="5" customFormat="1" ht="16.5" customHeight="1">
      <c r="A49" s="74">
        <v>45</v>
      </c>
      <c r="B49" s="74">
        <v>1116</v>
      </c>
      <c r="C49" s="75" t="s">
        <v>94</v>
      </c>
      <c r="D49" s="74" t="s">
        <v>21</v>
      </c>
      <c r="E49" s="3" t="s">
        <v>37</v>
      </c>
      <c r="F49" s="3">
        <v>8</v>
      </c>
      <c r="G49" s="3"/>
      <c r="H49" s="38">
        <v>41093</v>
      </c>
      <c r="I49" s="38">
        <v>37188</v>
      </c>
      <c r="J49" s="40">
        <v>809471746320</v>
      </c>
      <c r="K49" s="74">
        <v>22</v>
      </c>
      <c r="L49" s="74">
        <v>44</v>
      </c>
      <c r="M49" s="74">
        <v>43</v>
      </c>
      <c r="N49" s="74">
        <v>46</v>
      </c>
      <c r="O49" s="74">
        <v>22</v>
      </c>
      <c r="P49" s="74">
        <v>44</v>
      </c>
      <c r="Q49" s="74">
        <v>43</v>
      </c>
      <c r="R49" s="74">
        <v>46</v>
      </c>
      <c r="S49" s="74">
        <v>22</v>
      </c>
      <c r="T49" s="74">
        <v>44</v>
      </c>
      <c r="U49" s="74">
        <v>43</v>
      </c>
      <c r="V49" s="74">
        <v>46</v>
      </c>
      <c r="W49" s="74">
        <v>43</v>
      </c>
      <c r="X49" s="74">
        <v>46</v>
      </c>
      <c r="Y49" s="74">
        <v>44</v>
      </c>
      <c r="Z49" s="74">
        <v>88</v>
      </c>
      <c r="AA49" s="74">
        <v>86</v>
      </c>
      <c r="AB49" s="74">
        <v>92</v>
      </c>
      <c r="AC49" s="74">
        <v>164</v>
      </c>
      <c r="AD49" s="110" t="str">
        <f t="shared" si="1"/>
        <v>A</v>
      </c>
      <c r="AE49" s="101"/>
    </row>
    <row r="50" spans="1:31" s="5" customFormat="1" ht="16.5" customHeight="1">
      <c r="A50" s="74">
        <v>46</v>
      </c>
      <c r="B50" s="74">
        <v>1174</v>
      </c>
      <c r="C50" s="75" t="s">
        <v>95</v>
      </c>
      <c r="D50" s="74" t="s">
        <v>21</v>
      </c>
      <c r="E50" s="3" t="s">
        <v>34</v>
      </c>
      <c r="F50" s="3">
        <v>8</v>
      </c>
      <c r="G50" s="3"/>
      <c r="H50" s="38">
        <v>41479</v>
      </c>
      <c r="I50" s="38">
        <v>37431</v>
      </c>
      <c r="J50" s="40">
        <v>713480017254</v>
      </c>
      <c r="K50" s="74">
        <v>20</v>
      </c>
      <c r="L50" s="74">
        <v>20</v>
      </c>
      <c r="M50" s="74">
        <v>40</v>
      </c>
      <c r="N50" s="74">
        <v>26</v>
      </c>
      <c r="O50" s="74">
        <v>20</v>
      </c>
      <c r="P50" s="74">
        <v>20</v>
      </c>
      <c r="Q50" s="74">
        <v>40</v>
      </c>
      <c r="R50" s="74">
        <v>26</v>
      </c>
      <c r="S50" s="74">
        <v>20</v>
      </c>
      <c r="T50" s="74">
        <v>20</v>
      </c>
      <c r="U50" s="74">
        <v>40</v>
      </c>
      <c r="V50" s="74">
        <v>26</v>
      </c>
      <c r="W50" s="74">
        <v>40</v>
      </c>
      <c r="X50" s="74">
        <v>26</v>
      </c>
      <c r="Y50" s="74">
        <v>40</v>
      </c>
      <c r="Z50" s="74">
        <v>40</v>
      </c>
      <c r="AA50" s="74">
        <v>80</v>
      </c>
      <c r="AB50" s="74">
        <v>52</v>
      </c>
      <c r="AC50" s="74">
        <v>216</v>
      </c>
      <c r="AD50" s="110" t="str">
        <f t="shared" si="1"/>
        <v>B+</v>
      </c>
      <c r="AE50" s="101"/>
    </row>
    <row r="51" spans="1:31" s="5" customFormat="1" ht="16.5" customHeight="1">
      <c r="A51" s="74">
        <v>47</v>
      </c>
      <c r="B51" s="74">
        <v>1067</v>
      </c>
      <c r="C51" s="75" t="s">
        <v>96</v>
      </c>
      <c r="D51" s="74" t="s">
        <v>21</v>
      </c>
      <c r="E51" s="3" t="s">
        <v>34</v>
      </c>
      <c r="F51" s="3">
        <v>8</v>
      </c>
      <c r="G51" s="3"/>
      <c r="H51" s="38">
        <v>41074</v>
      </c>
      <c r="I51" s="38">
        <v>36689</v>
      </c>
      <c r="J51" s="40">
        <v>619531166091</v>
      </c>
      <c r="K51" s="74">
        <v>46</v>
      </c>
      <c r="L51" s="74">
        <v>23</v>
      </c>
      <c r="M51" s="74">
        <v>48</v>
      </c>
      <c r="N51" s="74">
        <v>28</v>
      </c>
      <c r="O51" s="74">
        <v>46</v>
      </c>
      <c r="P51" s="74">
        <v>23</v>
      </c>
      <c r="Q51" s="74">
        <v>48</v>
      </c>
      <c r="R51" s="74">
        <v>28</v>
      </c>
      <c r="S51" s="74">
        <v>46</v>
      </c>
      <c r="T51" s="74">
        <v>23</v>
      </c>
      <c r="U51" s="74">
        <v>48</v>
      </c>
      <c r="V51" s="74">
        <v>28</v>
      </c>
      <c r="W51" s="74">
        <v>48</v>
      </c>
      <c r="X51" s="74">
        <v>28</v>
      </c>
      <c r="Y51" s="74">
        <v>92</v>
      </c>
      <c r="Z51" s="74">
        <v>46</v>
      </c>
      <c r="AA51" s="74">
        <v>96</v>
      </c>
      <c r="AB51" s="74">
        <v>56</v>
      </c>
      <c r="AC51" s="74">
        <v>190</v>
      </c>
      <c r="AD51" s="110" t="str">
        <f t="shared" si="1"/>
        <v>A</v>
      </c>
      <c r="AE51" s="101"/>
    </row>
    <row r="52" spans="1:31" s="5" customFormat="1" ht="16.5" customHeight="1">
      <c r="A52" s="74">
        <v>48</v>
      </c>
      <c r="B52" s="74">
        <v>1109</v>
      </c>
      <c r="C52" s="75" t="s">
        <v>97</v>
      </c>
      <c r="D52" s="74" t="s">
        <v>21</v>
      </c>
      <c r="E52" s="3" t="s">
        <v>34</v>
      </c>
      <c r="F52" s="3">
        <v>8</v>
      </c>
      <c r="G52" s="3"/>
      <c r="H52" s="38">
        <v>41086</v>
      </c>
      <c r="I52" s="38">
        <v>37187</v>
      </c>
      <c r="J52" s="40">
        <v>947912205514</v>
      </c>
      <c r="K52" s="74">
        <v>24</v>
      </c>
      <c r="L52" s="74">
        <v>43</v>
      </c>
      <c r="M52" s="74">
        <v>46</v>
      </c>
      <c r="N52" s="74">
        <v>46</v>
      </c>
      <c r="O52" s="74">
        <v>24</v>
      </c>
      <c r="P52" s="74">
        <v>43</v>
      </c>
      <c r="Q52" s="74">
        <v>46</v>
      </c>
      <c r="R52" s="74">
        <v>46</v>
      </c>
      <c r="S52" s="74">
        <v>24</v>
      </c>
      <c r="T52" s="74">
        <v>43</v>
      </c>
      <c r="U52" s="74">
        <v>46</v>
      </c>
      <c r="V52" s="74">
        <v>46</v>
      </c>
      <c r="W52" s="74">
        <v>46</v>
      </c>
      <c r="X52" s="74">
        <v>46</v>
      </c>
      <c r="Y52" s="74">
        <v>48</v>
      </c>
      <c r="Z52" s="74">
        <v>86</v>
      </c>
      <c r="AA52" s="74">
        <v>92</v>
      </c>
      <c r="AB52" s="74">
        <v>92</v>
      </c>
      <c r="AC52" s="74">
        <v>172</v>
      </c>
      <c r="AD52" s="110" t="str">
        <f t="shared" si="1"/>
        <v>A</v>
      </c>
      <c r="AE52" s="101"/>
    </row>
    <row r="53" spans="1:31" s="5" customFormat="1" ht="16.5" customHeight="1">
      <c r="A53" s="74">
        <v>49</v>
      </c>
      <c r="B53" s="74">
        <v>1064</v>
      </c>
      <c r="C53" s="75" t="s">
        <v>98</v>
      </c>
      <c r="D53" s="74" t="s">
        <v>21</v>
      </c>
      <c r="E53" s="3" t="s">
        <v>36</v>
      </c>
      <c r="F53" s="3">
        <v>8</v>
      </c>
      <c r="G53" s="3"/>
      <c r="H53" s="38">
        <v>41074</v>
      </c>
      <c r="I53" s="38">
        <v>37229</v>
      </c>
      <c r="J53" s="40">
        <v>859366153416</v>
      </c>
      <c r="K53" s="74">
        <v>24</v>
      </c>
      <c r="L53" s="74">
        <v>41</v>
      </c>
      <c r="M53" s="74">
        <v>48</v>
      </c>
      <c r="N53" s="74">
        <v>44</v>
      </c>
      <c r="O53" s="74">
        <v>24</v>
      </c>
      <c r="P53" s="74">
        <v>41</v>
      </c>
      <c r="Q53" s="74">
        <v>48</v>
      </c>
      <c r="R53" s="74">
        <v>44</v>
      </c>
      <c r="S53" s="74">
        <v>24</v>
      </c>
      <c r="T53" s="74">
        <v>41</v>
      </c>
      <c r="U53" s="74">
        <v>48</v>
      </c>
      <c r="V53" s="74">
        <v>44</v>
      </c>
      <c r="W53" s="74">
        <v>48</v>
      </c>
      <c r="X53" s="74">
        <v>44</v>
      </c>
      <c r="Y53" s="74">
        <v>48</v>
      </c>
      <c r="Z53" s="74">
        <v>82</v>
      </c>
      <c r="AA53" s="74">
        <v>96</v>
      </c>
      <c r="AB53" s="74">
        <v>88</v>
      </c>
      <c r="AC53" s="74">
        <v>194</v>
      </c>
      <c r="AD53" s="110" t="str">
        <f t="shared" si="1"/>
        <v>A</v>
      </c>
      <c r="AE53" s="101"/>
    </row>
    <row r="54" spans="1:31" s="5" customFormat="1" ht="16.5" customHeight="1">
      <c r="A54" s="74">
        <v>50</v>
      </c>
      <c r="B54" s="74">
        <v>1096</v>
      </c>
      <c r="C54" s="75" t="s">
        <v>198</v>
      </c>
      <c r="D54" s="74" t="s">
        <v>21</v>
      </c>
      <c r="E54" s="3" t="s">
        <v>37</v>
      </c>
      <c r="F54" s="3">
        <v>8</v>
      </c>
      <c r="G54" s="3"/>
      <c r="H54" s="38">
        <v>41081</v>
      </c>
      <c r="I54" s="38">
        <v>37337</v>
      </c>
      <c r="J54" s="40">
        <v>824541189305</v>
      </c>
      <c r="K54" s="74">
        <v>27</v>
      </c>
      <c r="L54" s="74">
        <v>33</v>
      </c>
      <c r="M54" s="74">
        <v>40</v>
      </c>
      <c r="N54" s="74">
        <v>28</v>
      </c>
      <c r="O54" s="74">
        <v>27</v>
      </c>
      <c r="P54" s="74">
        <v>33</v>
      </c>
      <c r="Q54" s="74">
        <v>40</v>
      </c>
      <c r="R54" s="74">
        <v>28</v>
      </c>
      <c r="S54" s="74">
        <v>27</v>
      </c>
      <c r="T54" s="74">
        <v>33</v>
      </c>
      <c r="U54" s="74">
        <v>40</v>
      </c>
      <c r="V54" s="74">
        <v>28</v>
      </c>
      <c r="W54" s="74">
        <v>40</v>
      </c>
      <c r="X54" s="74">
        <v>28</v>
      </c>
      <c r="Y54" s="74">
        <v>54</v>
      </c>
      <c r="Z54" s="74">
        <v>66</v>
      </c>
      <c r="AA54" s="74">
        <v>80</v>
      </c>
      <c r="AB54" s="74">
        <v>56</v>
      </c>
      <c r="AC54" s="74">
        <v>193</v>
      </c>
      <c r="AD54" s="110" t="str">
        <f t="shared" si="1"/>
        <v>B+</v>
      </c>
      <c r="AE54" s="101"/>
    </row>
    <row r="55" spans="1:31" s="5" customFormat="1" ht="16.5" customHeight="1">
      <c r="A55" s="74">
        <v>51</v>
      </c>
      <c r="B55" s="74">
        <v>1121</v>
      </c>
      <c r="C55" s="75" t="s">
        <v>91</v>
      </c>
      <c r="D55" s="74" t="s">
        <v>21</v>
      </c>
      <c r="E55" s="3" t="s">
        <v>34</v>
      </c>
      <c r="F55" s="3">
        <v>8</v>
      </c>
      <c r="G55" s="3"/>
      <c r="H55" s="38">
        <v>41104</v>
      </c>
      <c r="I55" s="38">
        <v>36894</v>
      </c>
      <c r="J55" s="40">
        <v>943939922115</v>
      </c>
      <c r="K55" s="74">
        <v>50</v>
      </c>
      <c r="L55" s="74">
        <v>21</v>
      </c>
      <c r="M55" s="74">
        <v>40</v>
      </c>
      <c r="N55" s="74">
        <v>39</v>
      </c>
      <c r="O55" s="74">
        <v>50</v>
      </c>
      <c r="P55" s="74">
        <v>21</v>
      </c>
      <c r="Q55" s="74">
        <v>40</v>
      </c>
      <c r="R55" s="74">
        <v>39</v>
      </c>
      <c r="S55" s="74">
        <v>50</v>
      </c>
      <c r="T55" s="74">
        <v>21</v>
      </c>
      <c r="U55" s="74">
        <v>40</v>
      </c>
      <c r="V55" s="74">
        <v>39</v>
      </c>
      <c r="W55" s="74">
        <v>40</v>
      </c>
      <c r="X55" s="74">
        <v>39</v>
      </c>
      <c r="Y55" s="74">
        <v>100</v>
      </c>
      <c r="Z55" s="74">
        <v>42</v>
      </c>
      <c r="AA55" s="74">
        <v>80</v>
      </c>
      <c r="AB55" s="74">
        <v>78</v>
      </c>
      <c r="AC55" s="74">
        <v>164</v>
      </c>
      <c r="AD55" s="110" t="str">
        <f t="shared" si="1"/>
        <v>A</v>
      </c>
      <c r="AE55" s="101"/>
    </row>
    <row r="56" spans="1:31" s="5" customFormat="1" ht="16.5" customHeight="1">
      <c r="A56" s="74">
        <v>52</v>
      </c>
      <c r="B56" s="74">
        <v>1076</v>
      </c>
      <c r="C56" s="75" t="s">
        <v>92</v>
      </c>
      <c r="D56" s="74" t="s">
        <v>21</v>
      </c>
      <c r="E56" s="3" t="s">
        <v>36</v>
      </c>
      <c r="F56" s="3">
        <v>8</v>
      </c>
      <c r="G56" s="3"/>
      <c r="H56" s="38">
        <v>41076</v>
      </c>
      <c r="I56" s="38">
        <v>37295</v>
      </c>
      <c r="J56" s="40">
        <v>891929748200</v>
      </c>
      <c r="K56" s="74">
        <v>44</v>
      </c>
      <c r="L56" s="74">
        <v>43</v>
      </c>
      <c r="M56" s="74">
        <v>48</v>
      </c>
      <c r="N56" s="74">
        <v>48</v>
      </c>
      <c r="O56" s="74">
        <v>44</v>
      </c>
      <c r="P56" s="74">
        <v>43</v>
      </c>
      <c r="Q56" s="74">
        <v>48</v>
      </c>
      <c r="R56" s="74">
        <v>48</v>
      </c>
      <c r="S56" s="74">
        <v>44</v>
      </c>
      <c r="T56" s="74">
        <v>43</v>
      </c>
      <c r="U56" s="74">
        <v>48</v>
      </c>
      <c r="V56" s="74">
        <v>48</v>
      </c>
      <c r="W56" s="74">
        <v>48</v>
      </c>
      <c r="X56" s="74">
        <v>48</v>
      </c>
      <c r="Y56" s="74">
        <v>88</v>
      </c>
      <c r="Z56" s="74">
        <v>86</v>
      </c>
      <c r="AA56" s="74">
        <v>96</v>
      </c>
      <c r="AB56" s="74">
        <v>96</v>
      </c>
      <c r="AC56" s="74">
        <v>188</v>
      </c>
      <c r="AD56" s="110" t="str">
        <f t="shared" si="1"/>
        <v>A+</v>
      </c>
      <c r="AE56" s="101"/>
    </row>
    <row r="57" spans="1:31" s="5" customFormat="1" ht="16.5" customHeight="1">
      <c r="A57" s="74">
        <v>53</v>
      </c>
      <c r="B57" s="74">
        <v>1060</v>
      </c>
      <c r="C57" s="6" t="s">
        <v>93</v>
      </c>
      <c r="D57" s="74" t="s">
        <v>21</v>
      </c>
      <c r="E57" s="3" t="s">
        <v>35</v>
      </c>
      <c r="F57" s="3">
        <v>8</v>
      </c>
      <c r="G57" s="3"/>
      <c r="H57" s="38">
        <v>41074</v>
      </c>
      <c r="I57" s="38">
        <v>37436</v>
      </c>
      <c r="J57" s="40">
        <v>466039080590</v>
      </c>
      <c r="K57" s="74">
        <v>46</v>
      </c>
      <c r="L57" s="74">
        <v>38</v>
      </c>
      <c r="M57" s="74">
        <v>45</v>
      </c>
      <c r="N57" s="74">
        <v>36</v>
      </c>
      <c r="O57" s="74">
        <v>46</v>
      </c>
      <c r="P57" s="74">
        <v>38</v>
      </c>
      <c r="Q57" s="74">
        <v>45</v>
      </c>
      <c r="R57" s="74">
        <v>36</v>
      </c>
      <c r="S57" s="74">
        <v>46</v>
      </c>
      <c r="T57" s="74">
        <v>38</v>
      </c>
      <c r="U57" s="74">
        <v>45</v>
      </c>
      <c r="V57" s="74">
        <v>36</v>
      </c>
      <c r="W57" s="74">
        <v>45</v>
      </c>
      <c r="X57" s="74">
        <v>36</v>
      </c>
      <c r="Y57" s="74">
        <v>92</v>
      </c>
      <c r="Z57" s="74">
        <v>76</v>
      </c>
      <c r="AA57" s="74">
        <v>90</v>
      </c>
      <c r="AB57" s="74">
        <v>72</v>
      </c>
      <c r="AC57" s="74">
        <v>203</v>
      </c>
      <c r="AD57" s="110" t="str">
        <f t="shared" si="1"/>
        <v>A</v>
      </c>
      <c r="AE57" s="101"/>
    </row>
    <row r="58" spans="1:31" s="5" customFormat="1" ht="16.5" customHeight="1">
      <c r="A58" s="74">
        <v>54</v>
      </c>
      <c r="B58" s="74">
        <v>1059</v>
      </c>
      <c r="C58" s="75" t="s">
        <v>197</v>
      </c>
      <c r="D58" s="74" t="s">
        <v>21</v>
      </c>
      <c r="E58" s="3" t="s">
        <v>35</v>
      </c>
      <c r="F58" s="3">
        <v>8</v>
      </c>
      <c r="G58" s="3"/>
      <c r="H58" s="38">
        <v>41074</v>
      </c>
      <c r="I58" s="38">
        <v>37193</v>
      </c>
      <c r="J58" s="40">
        <v>617077375541</v>
      </c>
      <c r="K58" s="74">
        <v>32</v>
      </c>
      <c r="L58" s="74">
        <v>34</v>
      </c>
      <c r="M58" s="74">
        <v>38</v>
      </c>
      <c r="N58" s="74">
        <v>38</v>
      </c>
      <c r="O58" s="74">
        <v>32</v>
      </c>
      <c r="P58" s="74">
        <v>34</v>
      </c>
      <c r="Q58" s="74">
        <v>38</v>
      </c>
      <c r="R58" s="74">
        <v>38</v>
      </c>
      <c r="S58" s="74">
        <v>32</v>
      </c>
      <c r="T58" s="74">
        <v>34</v>
      </c>
      <c r="U58" s="74">
        <v>38</v>
      </c>
      <c r="V58" s="74">
        <v>38</v>
      </c>
      <c r="W58" s="74">
        <v>38</v>
      </c>
      <c r="X58" s="74">
        <v>38</v>
      </c>
      <c r="Y58" s="74">
        <v>64</v>
      </c>
      <c r="Z58" s="74">
        <v>68</v>
      </c>
      <c r="AA58" s="74">
        <v>76</v>
      </c>
      <c r="AB58" s="74">
        <v>76</v>
      </c>
      <c r="AC58" s="74">
        <v>172</v>
      </c>
      <c r="AD58" s="110" t="str">
        <f t="shared" si="1"/>
        <v>A</v>
      </c>
      <c r="AE58" s="101"/>
    </row>
    <row r="59" spans="1:31" s="5" customFormat="1" ht="16.5" customHeight="1">
      <c r="A59" s="74">
        <v>55</v>
      </c>
      <c r="B59" s="74">
        <v>1116</v>
      </c>
      <c r="C59" s="75" t="s">
        <v>94</v>
      </c>
      <c r="D59" s="74" t="s">
        <v>21</v>
      </c>
      <c r="E59" s="3" t="s">
        <v>37</v>
      </c>
      <c r="F59" s="3">
        <v>8</v>
      </c>
      <c r="G59" s="3"/>
      <c r="H59" s="38">
        <v>41093</v>
      </c>
      <c r="I59" s="38">
        <v>37188</v>
      </c>
      <c r="J59" s="40">
        <v>809471746320</v>
      </c>
      <c r="K59" s="74">
        <v>22</v>
      </c>
      <c r="L59" s="74">
        <v>44</v>
      </c>
      <c r="M59" s="74">
        <v>43</v>
      </c>
      <c r="N59" s="74">
        <v>46</v>
      </c>
      <c r="O59" s="74">
        <v>22</v>
      </c>
      <c r="P59" s="74">
        <v>44</v>
      </c>
      <c r="Q59" s="74">
        <v>43</v>
      </c>
      <c r="R59" s="74">
        <v>46</v>
      </c>
      <c r="S59" s="74">
        <v>22</v>
      </c>
      <c r="T59" s="74">
        <v>44</v>
      </c>
      <c r="U59" s="74">
        <v>43</v>
      </c>
      <c r="V59" s="74">
        <v>46</v>
      </c>
      <c r="W59" s="74">
        <v>43</v>
      </c>
      <c r="X59" s="74">
        <v>46</v>
      </c>
      <c r="Y59" s="74">
        <v>44</v>
      </c>
      <c r="Z59" s="74">
        <v>88</v>
      </c>
      <c r="AA59" s="74">
        <v>86</v>
      </c>
      <c r="AB59" s="74">
        <v>92</v>
      </c>
      <c r="AC59" s="74">
        <v>164</v>
      </c>
      <c r="AD59" s="110" t="str">
        <f t="shared" si="1"/>
        <v>A</v>
      </c>
      <c r="AE59" s="101"/>
    </row>
    <row r="60" spans="1:31" s="5" customFormat="1" ht="16.5" customHeight="1">
      <c r="A60" s="74">
        <v>56</v>
      </c>
      <c r="B60" s="74">
        <v>1174</v>
      </c>
      <c r="C60" s="75" t="s">
        <v>95</v>
      </c>
      <c r="D60" s="74" t="s">
        <v>21</v>
      </c>
      <c r="E60" s="3" t="s">
        <v>34</v>
      </c>
      <c r="F60" s="3">
        <v>8</v>
      </c>
      <c r="G60" s="3"/>
      <c r="H60" s="38">
        <v>41479</v>
      </c>
      <c r="I60" s="38">
        <v>37431</v>
      </c>
      <c r="J60" s="40">
        <v>713480017254</v>
      </c>
      <c r="K60" s="74">
        <v>20</v>
      </c>
      <c r="L60" s="74">
        <v>20</v>
      </c>
      <c r="M60" s="74">
        <v>40</v>
      </c>
      <c r="N60" s="74">
        <v>26</v>
      </c>
      <c r="O60" s="74">
        <v>20</v>
      </c>
      <c r="P60" s="74">
        <v>20</v>
      </c>
      <c r="Q60" s="74">
        <v>40</v>
      </c>
      <c r="R60" s="74">
        <v>26</v>
      </c>
      <c r="S60" s="74">
        <v>20</v>
      </c>
      <c r="T60" s="74">
        <v>20</v>
      </c>
      <c r="U60" s="74">
        <v>40</v>
      </c>
      <c r="V60" s="74">
        <v>26</v>
      </c>
      <c r="W60" s="74">
        <v>40</v>
      </c>
      <c r="X60" s="74">
        <v>26</v>
      </c>
      <c r="Y60" s="74">
        <v>40</v>
      </c>
      <c r="Z60" s="74">
        <v>40</v>
      </c>
      <c r="AA60" s="74">
        <v>80</v>
      </c>
      <c r="AB60" s="74">
        <v>52</v>
      </c>
      <c r="AC60" s="74">
        <v>216</v>
      </c>
      <c r="AD60" s="110" t="str">
        <f t="shared" si="1"/>
        <v>B+</v>
      </c>
      <c r="AE60" s="101"/>
    </row>
    <row r="61" spans="1:31" s="5" customFormat="1" ht="16.5" customHeight="1">
      <c r="A61" s="74">
        <v>57</v>
      </c>
      <c r="B61" s="74">
        <v>1067</v>
      </c>
      <c r="C61" s="75" t="s">
        <v>96</v>
      </c>
      <c r="D61" s="74" t="s">
        <v>21</v>
      </c>
      <c r="E61" s="3" t="s">
        <v>34</v>
      </c>
      <c r="F61" s="3">
        <v>8</v>
      </c>
      <c r="G61" s="3"/>
      <c r="H61" s="38">
        <v>41074</v>
      </c>
      <c r="I61" s="38">
        <v>36689</v>
      </c>
      <c r="J61" s="40">
        <v>619531166091</v>
      </c>
      <c r="K61" s="74">
        <v>46</v>
      </c>
      <c r="L61" s="74">
        <v>23</v>
      </c>
      <c r="M61" s="74">
        <v>48</v>
      </c>
      <c r="N61" s="74">
        <v>28</v>
      </c>
      <c r="O61" s="74">
        <v>46</v>
      </c>
      <c r="P61" s="74">
        <v>23</v>
      </c>
      <c r="Q61" s="74">
        <v>48</v>
      </c>
      <c r="R61" s="74">
        <v>28</v>
      </c>
      <c r="S61" s="74">
        <v>46</v>
      </c>
      <c r="T61" s="74">
        <v>23</v>
      </c>
      <c r="U61" s="74">
        <v>48</v>
      </c>
      <c r="V61" s="74">
        <v>28</v>
      </c>
      <c r="W61" s="74">
        <v>48</v>
      </c>
      <c r="X61" s="74">
        <v>28</v>
      </c>
      <c r="Y61" s="74">
        <v>92</v>
      </c>
      <c r="Z61" s="74">
        <v>46</v>
      </c>
      <c r="AA61" s="74">
        <v>96</v>
      </c>
      <c r="AB61" s="74">
        <v>56</v>
      </c>
      <c r="AC61" s="74">
        <v>190</v>
      </c>
      <c r="AD61" s="110" t="str">
        <f t="shared" si="1"/>
        <v>A</v>
      </c>
      <c r="AE61" s="101"/>
    </row>
    <row r="62" spans="1:31" s="5" customFormat="1" ht="16.5" customHeight="1">
      <c r="A62" s="74">
        <v>58</v>
      </c>
      <c r="B62" s="74">
        <v>1109</v>
      </c>
      <c r="C62" s="75" t="s">
        <v>97</v>
      </c>
      <c r="D62" s="74" t="s">
        <v>21</v>
      </c>
      <c r="E62" s="3" t="s">
        <v>34</v>
      </c>
      <c r="F62" s="3">
        <v>8</v>
      </c>
      <c r="G62" s="3"/>
      <c r="H62" s="38">
        <v>41086</v>
      </c>
      <c r="I62" s="38">
        <v>37187</v>
      </c>
      <c r="J62" s="40">
        <v>947912205514</v>
      </c>
      <c r="K62" s="74">
        <v>24</v>
      </c>
      <c r="L62" s="74">
        <v>43</v>
      </c>
      <c r="M62" s="74">
        <v>46</v>
      </c>
      <c r="N62" s="74">
        <v>46</v>
      </c>
      <c r="O62" s="74">
        <v>24</v>
      </c>
      <c r="P62" s="74">
        <v>43</v>
      </c>
      <c r="Q62" s="74">
        <v>46</v>
      </c>
      <c r="R62" s="74">
        <v>46</v>
      </c>
      <c r="S62" s="74">
        <v>24</v>
      </c>
      <c r="T62" s="74">
        <v>43</v>
      </c>
      <c r="U62" s="74">
        <v>46</v>
      </c>
      <c r="V62" s="74">
        <v>46</v>
      </c>
      <c r="W62" s="74">
        <v>46</v>
      </c>
      <c r="X62" s="74">
        <v>46</v>
      </c>
      <c r="Y62" s="74">
        <v>48</v>
      </c>
      <c r="Z62" s="74">
        <v>86</v>
      </c>
      <c r="AA62" s="74">
        <v>92</v>
      </c>
      <c r="AB62" s="74">
        <v>92</v>
      </c>
      <c r="AC62" s="74">
        <v>172</v>
      </c>
      <c r="AD62" s="110" t="str">
        <f t="shared" si="1"/>
        <v>A</v>
      </c>
      <c r="AE62" s="101"/>
    </row>
    <row r="63" spans="1:31" s="5" customFormat="1" ht="16.5" customHeight="1">
      <c r="A63" s="74">
        <v>59</v>
      </c>
      <c r="B63" s="74">
        <v>1064</v>
      </c>
      <c r="C63" s="75" t="s">
        <v>98</v>
      </c>
      <c r="D63" s="74" t="s">
        <v>21</v>
      </c>
      <c r="E63" s="3" t="s">
        <v>36</v>
      </c>
      <c r="F63" s="3">
        <v>8</v>
      </c>
      <c r="G63" s="3"/>
      <c r="H63" s="38">
        <v>41074</v>
      </c>
      <c r="I63" s="38">
        <v>37229</v>
      </c>
      <c r="J63" s="40">
        <v>859366153416</v>
      </c>
      <c r="K63" s="74">
        <v>24</v>
      </c>
      <c r="L63" s="74">
        <v>41</v>
      </c>
      <c r="M63" s="74">
        <v>48</v>
      </c>
      <c r="N63" s="74">
        <v>44</v>
      </c>
      <c r="O63" s="74">
        <v>24</v>
      </c>
      <c r="P63" s="74">
        <v>41</v>
      </c>
      <c r="Q63" s="74">
        <v>48</v>
      </c>
      <c r="R63" s="74">
        <v>44</v>
      </c>
      <c r="S63" s="74">
        <v>24</v>
      </c>
      <c r="T63" s="74">
        <v>41</v>
      </c>
      <c r="U63" s="74">
        <v>48</v>
      </c>
      <c r="V63" s="74">
        <v>44</v>
      </c>
      <c r="W63" s="74">
        <v>48</v>
      </c>
      <c r="X63" s="74">
        <v>44</v>
      </c>
      <c r="Y63" s="74">
        <v>48</v>
      </c>
      <c r="Z63" s="74">
        <v>82</v>
      </c>
      <c r="AA63" s="74">
        <v>96</v>
      </c>
      <c r="AB63" s="74">
        <v>88</v>
      </c>
      <c r="AC63" s="74">
        <v>194</v>
      </c>
      <c r="AD63" s="110" t="str">
        <f t="shared" si="1"/>
        <v>A</v>
      </c>
      <c r="AE63" s="101"/>
    </row>
    <row r="64" spans="1:31" s="5" customFormat="1" ht="16.5" customHeight="1">
      <c r="A64" s="74">
        <v>60</v>
      </c>
      <c r="B64" s="74">
        <v>1096</v>
      </c>
      <c r="C64" s="75" t="s">
        <v>198</v>
      </c>
      <c r="D64" s="74" t="s">
        <v>21</v>
      </c>
      <c r="E64" s="3" t="s">
        <v>37</v>
      </c>
      <c r="F64" s="3">
        <v>8</v>
      </c>
      <c r="G64" s="3"/>
      <c r="H64" s="38">
        <v>41081</v>
      </c>
      <c r="I64" s="38">
        <v>37337</v>
      </c>
      <c r="J64" s="40">
        <v>824541189305</v>
      </c>
      <c r="K64" s="74">
        <v>27</v>
      </c>
      <c r="L64" s="74">
        <v>33</v>
      </c>
      <c r="M64" s="74">
        <v>40</v>
      </c>
      <c r="N64" s="74">
        <v>28</v>
      </c>
      <c r="O64" s="74">
        <v>27</v>
      </c>
      <c r="P64" s="74">
        <v>33</v>
      </c>
      <c r="Q64" s="74">
        <v>40</v>
      </c>
      <c r="R64" s="74">
        <v>28</v>
      </c>
      <c r="S64" s="74">
        <v>27</v>
      </c>
      <c r="T64" s="74">
        <v>33</v>
      </c>
      <c r="U64" s="74">
        <v>40</v>
      </c>
      <c r="V64" s="74">
        <v>28</v>
      </c>
      <c r="W64" s="74">
        <v>40</v>
      </c>
      <c r="X64" s="74">
        <v>28</v>
      </c>
      <c r="Y64" s="74">
        <v>54</v>
      </c>
      <c r="Z64" s="74">
        <v>66</v>
      </c>
      <c r="AA64" s="74">
        <v>80</v>
      </c>
      <c r="AB64" s="74">
        <v>56</v>
      </c>
      <c r="AC64" s="74">
        <v>193</v>
      </c>
      <c r="AD64" s="110" t="str">
        <f t="shared" si="1"/>
        <v>B+</v>
      </c>
      <c r="AE64" s="101"/>
    </row>
    <row r="65" spans="1:31" s="5" customFormat="1" ht="16.5" customHeight="1">
      <c r="A65" s="74">
        <v>61</v>
      </c>
      <c r="B65" s="74">
        <v>1121</v>
      </c>
      <c r="C65" s="75" t="s">
        <v>91</v>
      </c>
      <c r="D65" s="74" t="s">
        <v>21</v>
      </c>
      <c r="E65" s="3" t="s">
        <v>34</v>
      </c>
      <c r="F65" s="3">
        <v>8</v>
      </c>
      <c r="G65" s="3"/>
      <c r="H65" s="38">
        <v>41104</v>
      </c>
      <c r="I65" s="38">
        <v>36894</v>
      </c>
      <c r="J65" s="40">
        <v>943939922115</v>
      </c>
      <c r="K65" s="74">
        <v>50</v>
      </c>
      <c r="L65" s="74">
        <v>21</v>
      </c>
      <c r="M65" s="74">
        <v>40</v>
      </c>
      <c r="N65" s="74">
        <v>39</v>
      </c>
      <c r="O65" s="74">
        <v>50</v>
      </c>
      <c r="P65" s="74">
        <v>21</v>
      </c>
      <c r="Q65" s="74">
        <v>40</v>
      </c>
      <c r="R65" s="74">
        <v>39</v>
      </c>
      <c r="S65" s="74">
        <v>50</v>
      </c>
      <c r="T65" s="74">
        <v>21</v>
      </c>
      <c r="U65" s="74">
        <v>40</v>
      </c>
      <c r="V65" s="74">
        <v>39</v>
      </c>
      <c r="W65" s="74">
        <v>40</v>
      </c>
      <c r="X65" s="74">
        <v>39</v>
      </c>
      <c r="Y65" s="74">
        <v>100</v>
      </c>
      <c r="Z65" s="74">
        <v>42</v>
      </c>
      <c r="AA65" s="74">
        <v>80</v>
      </c>
      <c r="AB65" s="74">
        <v>78</v>
      </c>
      <c r="AC65" s="74">
        <v>164</v>
      </c>
      <c r="AD65" s="110" t="str">
        <f t="shared" si="1"/>
        <v>A</v>
      </c>
      <c r="AE65" s="101"/>
    </row>
    <row r="66" spans="1:31" s="5" customFormat="1" ht="16.5" customHeight="1">
      <c r="A66" s="74">
        <v>62</v>
      </c>
      <c r="B66" s="74">
        <v>1076</v>
      </c>
      <c r="C66" s="75" t="s">
        <v>92</v>
      </c>
      <c r="D66" s="74" t="s">
        <v>21</v>
      </c>
      <c r="E66" s="3" t="s">
        <v>36</v>
      </c>
      <c r="F66" s="3">
        <v>8</v>
      </c>
      <c r="G66" s="3"/>
      <c r="H66" s="38">
        <v>41076</v>
      </c>
      <c r="I66" s="38">
        <v>37295</v>
      </c>
      <c r="J66" s="40">
        <v>891929748200</v>
      </c>
      <c r="K66" s="74">
        <v>44</v>
      </c>
      <c r="L66" s="74">
        <v>43</v>
      </c>
      <c r="M66" s="74">
        <v>48</v>
      </c>
      <c r="N66" s="74">
        <v>48</v>
      </c>
      <c r="O66" s="74">
        <v>44</v>
      </c>
      <c r="P66" s="74">
        <v>43</v>
      </c>
      <c r="Q66" s="74">
        <v>48</v>
      </c>
      <c r="R66" s="74">
        <v>48</v>
      </c>
      <c r="S66" s="74">
        <v>44</v>
      </c>
      <c r="T66" s="74">
        <v>43</v>
      </c>
      <c r="U66" s="74">
        <v>48</v>
      </c>
      <c r="V66" s="74">
        <v>48</v>
      </c>
      <c r="W66" s="74">
        <v>48</v>
      </c>
      <c r="X66" s="74">
        <v>48</v>
      </c>
      <c r="Y66" s="74">
        <v>88</v>
      </c>
      <c r="Z66" s="74">
        <v>86</v>
      </c>
      <c r="AA66" s="74">
        <v>96</v>
      </c>
      <c r="AB66" s="74">
        <v>96</v>
      </c>
      <c r="AC66" s="74">
        <v>188</v>
      </c>
      <c r="AD66" s="110" t="str">
        <f t="shared" si="1"/>
        <v>A+</v>
      </c>
      <c r="AE66" s="101"/>
    </row>
    <row r="67" spans="1:31" s="5" customFormat="1" ht="16.5" customHeight="1">
      <c r="A67" s="74">
        <v>63</v>
      </c>
      <c r="B67" s="74">
        <v>1060</v>
      </c>
      <c r="C67" s="6" t="s">
        <v>93</v>
      </c>
      <c r="D67" s="74" t="s">
        <v>21</v>
      </c>
      <c r="E67" s="3" t="s">
        <v>35</v>
      </c>
      <c r="F67" s="3">
        <v>8</v>
      </c>
      <c r="G67" s="3"/>
      <c r="H67" s="38">
        <v>41074</v>
      </c>
      <c r="I67" s="38">
        <v>37436</v>
      </c>
      <c r="J67" s="40">
        <v>466039080590</v>
      </c>
      <c r="K67" s="74">
        <v>46</v>
      </c>
      <c r="L67" s="74">
        <v>38</v>
      </c>
      <c r="M67" s="74">
        <v>45</v>
      </c>
      <c r="N67" s="74">
        <v>36</v>
      </c>
      <c r="O67" s="74">
        <v>46</v>
      </c>
      <c r="P67" s="74">
        <v>38</v>
      </c>
      <c r="Q67" s="74">
        <v>45</v>
      </c>
      <c r="R67" s="74">
        <v>36</v>
      </c>
      <c r="S67" s="74">
        <v>46</v>
      </c>
      <c r="T67" s="74">
        <v>38</v>
      </c>
      <c r="U67" s="74">
        <v>45</v>
      </c>
      <c r="V67" s="74">
        <v>36</v>
      </c>
      <c r="W67" s="74">
        <v>45</v>
      </c>
      <c r="X67" s="74">
        <v>36</v>
      </c>
      <c r="Y67" s="74">
        <v>92</v>
      </c>
      <c r="Z67" s="74">
        <v>76</v>
      </c>
      <c r="AA67" s="74">
        <v>90</v>
      </c>
      <c r="AB67" s="74">
        <v>72</v>
      </c>
      <c r="AC67" s="74">
        <v>203</v>
      </c>
      <c r="AD67" s="110" t="str">
        <f t="shared" si="1"/>
        <v>A</v>
      </c>
      <c r="AE67" s="101"/>
    </row>
    <row r="68" spans="1:31" s="5" customFormat="1" ht="16.5" customHeight="1">
      <c r="A68" s="74">
        <v>64</v>
      </c>
      <c r="B68" s="74">
        <v>1059</v>
      </c>
      <c r="C68" s="75" t="s">
        <v>197</v>
      </c>
      <c r="D68" s="74" t="s">
        <v>21</v>
      </c>
      <c r="E68" s="3" t="s">
        <v>35</v>
      </c>
      <c r="F68" s="3">
        <v>8</v>
      </c>
      <c r="G68" s="3"/>
      <c r="H68" s="38">
        <v>41074</v>
      </c>
      <c r="I68" s="38">
        <v>37193</v>
      </c>
      <c r="J68" s="40">
        <v>617077375541</v>
      </c>
      <c r="K68" s="74">
        <v>32</v>
      </c>
      <c r="L68" s="74">
        <v>34</v>
      </c>
      <c r="M68" s="74">
        <v>38</v>
      </c>
      <c r="N68" s="74">
        <v>38</v>
      </c>
      <c r="O68" s="74">
        <v>32</v>
      </c>
      <c r="P68" s="74">
        <v>34</v>
      </c>
      <c r="Q68" s="74">
        <v>38</v>
      </c>
      <c r="R68" s="74">
        <v>38</v>
      </c>
      <c r="S68" s="74">
        <v>32</v>
      </c>
      <c r="T68" s="74">
        <v>34</v>
      </c>
      <c r="U68" s="74">
        <v>38</v>
      </c>
      <c r="V68" s="74">
        <v>38</v>
      </c>
      <c r="W68" s="74">
        <v>38</v>
      </c>
      <c r="X68" s="74">
        <v>38</v>
      </c>
      <c r="Y68" s="74">
        <v>64</v>
      </c>
      <c r="Z68" s="74">
        <v>68</v>
      </c>
      <c r="AA68" s="74">
        <v>76</v>
      </c>
      <c r="AB68" s="74">
        <v>76</v>
      </c>
      <c r="AC68" s="74">
        <v>172</v>
      </c>
      <c r="AD68" s="110" t="str">
        <f t="shared" si="1"/>
        <v>A</v>
      </c>
      <c r="AE68" s="101"/>
    </row>
    <row r="69" spans="1:31" s="5" customFormat="1" ht="16.5" customHeight="1">
      <c r="A69" s="74">
        <v>65</v>
      </c>
      <c r="B69" s="74">
        <v>1116</v>
      </c>
      <c r="C69" s="75" t="s">
        <v>94</v>
      </c>
      <c r="D69" s="74" t="s">
        <v>21</v>
      </c>
      <c r="E69" s="3" t="s">
        <v>37</v>
      </c>
      <c r="F69" s="3">
        <v>8</v>
      </c>
      <c r="G69" s="3"/>
      <c r="H69" s="38">
        <v>41093</v>
      </c>
      <c r="I69" s="38">
        <v>37188</v>
      </c>
      <c r="J69" s="40">
        <v>809471746320</v>
      </c>
      <c r="K69" s="74">
        <v>22</v>
      </c>
      <c r="L69" s="74">
        <v>44</v>
      </c>
      <c r="M69" s="74">
        <v>43</v>
      </c>
      <c r="N69" s="74">
        <v>46</v>
      </c>
      <c r="O69" s="74">
        <v>22</v>
      </c>
      <c r="P69" s="74">
        <v>44</v>
      </c>
      <c r="Q69" s="74">
        <v>43</v>
      </c>
      <c r="R69" s="74">
        <v>46</v>
      </c>
      <c r="S69" s="74">
        <v>22</v>
      </c>
      <c r="T69" s="74">
        <v>44</v>
      </c>
      <c r="U69" s="74">
        <v>43</v>
      </c>
      <c r="V69" s="74">
        <v>46</v>
      </c>
      <c r="W69" s="74">
        <v>43</v>
      </c>
      <c r="X69" s="74">
        <v>46</v>
      </c>
      <c r="Y69" s="74">
        <v>44</v>
      </c>
      <c r="Z69" s="74">
        <v>88</v>
      </c>
      <c r="AA69" s="74">
        <v>86</v>
      </c>
      <c r="AB69" s="74">
        <v>92</v>
      </c>
      <c r="AC69" s="74">
        <v>164</v>
      </c>
      <c r="AD69" s="110" t="str">
        <f t="shared" ref="AD69:AD79" si="2">IF(B69="","",VLOOKUP(SUM(K69:X69)/$AD$4%,Gr,2))</f>
        <v>A</v>
      </c>
      <c r="AE69" s="101"/>
    </row>
    <row r="70" spans="1:31" s="5" customFormat="1" ht="16.5" customHeight="1">
      <c r="A70" s="74">
        <v>66</v>
      </c>
      <c r="B70" s="74">
        <v>1174</v>
      </c>
      <c r="C70" s="75" t="s">
        <v>95</v>
      </c>
      <c r="D70" s="74" t="s">
        <v>21</v>
      </c>
      <c r="E70" s="3" t="s">
        <v>34</v>
      </c>
      <c r="F70" s="3">
        <v>8</v>
      </c>
      <c r="G70" s="3"/>
      <c r="H70" s="38">
        <v>41479</v>
      </c>
      <c r="I70" s="38">
        <v>37431</v>
      </c>
      <c r="J70" s="40">
        <v>713480017254</v>
      </c>
      <c r="K70" s="74">
        <v>20</v>
      </c>
      <c r="L70" s="74">
        <v>20</v>
      </c>
      <c r="M70" s="74">
        <v>40</v>
      </c>
      <c r="N70" s="74">
        <v>26</v>
      </c>
      <c r="O70" s="74">
        <v>20</v>
      </c>
      <c r="P70" s="74">
        <v>20</v>
      </c>
      <c r="Q70" s="74">
        <v>40</v>
      </c>
      <c r="R70" s="74">
        <v>26</v>
      </c>
      <c r="S70" s="74">
        <v>20</v>
      </c>
      <c r="T70" s="74">
        <v>20</v>
      </c>
      <c r="U70" s="74">
        <v>40</v>
      </c>
      <c r="V70" s="74">
        <v>26</v>
      </c>
      <c r="W70" s="74">
        <v>40</v>
      </c>
      <c r="X70" s="74">
        <v>26</v>
      </c>
      <c r="Y70" s="74">
        <v>40</v>
      </c>
      <c r="Z70" s="74">
        <v>40</v>
      </c>
      <c r="AA70" s="74">
        <v>80</v>
      </c>
      <c r="AB70" s="74">
        <v>52</v>
      </c>
      <c r="AC70" s="74">
        <v>216</v>
      </c>
      <c r="AD70" s="110" t="str">
        <f t="shared" si="2"/>
        <v>B+</v>
      </c>
      <c r="AE70" s="101"/>
    </row>
    <row r="71" spans="1:31" s="5" customFormat="1" ht="16.5" customHeight="1">
      <c r="A71" s="74">
        <v>67</v>
      </c>
      <c r="B71" s="74">
        <v>1067</v>
      </c>
      <c r="C71" s="75" t="s">
        <v>96</v>
      </c>
      <c r="D71" s="74" t="s">
        <v>21</v>
      </c>
      <c r="E71" s="3" t="s">
        <v>34</v>
      </c>
      <c r="F71" s="3">
        <v>8</v>
      </c>
      <c r="G71" s="3"/>
      <c r="H71" s="38">
        <v>41074</v>
      </c>
      <c r="I71" s="38">
        <v>36689</v>
      </c>
      <c r="J71" s="40">
        <v>619531166091</v>
      </c>
      <c r="K71" s="74">
        <v>46</v>
      </c>
      <c r="L71" s="74">
        <v>23</v>
      </c>
      <c r="M71" s="74">
        <v>48</v>
      </c>
      <c r="N71" s="74">
        <v>28</v>
      </c>
      <c r="O71" s="74">
        <v>46</v>
      </c>
      <c r="P71" s="74">
        <v>23</v>
      </c>
      <c r="Q71" s="74">
        <v>48</v>
      </c>
      <c r="R71" s="74">
        <v>28</v>
      </c>
      <c r="S71" s="74">
        <v>46</v>
      </c>
      <c r="T71" s="74">
        <v>23</v>
      </c>
      <c r="U71" s="74">
        <v>48</v>
      </c>
      <c r="V71" s="74">
        <v>28</v>
      </c>
      <c r="W71" s="74">
        <v>48</v>
      </c>
      <c r="X71" s="74">
        <v>28</v>
      </c>
      <c r="Y71" s="74">
        <v>92</v>
      </c>
      <c r="Z71" s="74">
        <v>46</v>
      </c>
      <c r="AA71" s="74">
        <v>96</v>
      </c>
      <c r="AB71" s="74">
        <v>56</v>
      </c>
      <c r="AC71" s="74">
        <v>190</v>
      </c>
      <c r="AD71" s="110" t="str">
        <f t="shared" si="2"/>
        <v>A</v>
      </c>
      <c r="AE71" s="101"/>
    </row>
    <row r="72" spans="1:31" s="5" customFormat="1" ht="16.5" customHeight="1">
      <c r="A72" s="74">
        <v>68</v>
      </c>
      <c r="B72" s="74">
        <v>1109</v>
      </c>
      <c r="C72" s="75" t="s">
        <v>97</v>
      </c>
      <c r="D72" s="74" t="s">
        <v>21</v>
      </c>
      <c r="E72" s="3" t="s">
        <v>34</v>
      </c>
      <c r="F72" s="3">
        <v>8</v>
      </c>
      <c r="G72" s="3"/>
      <c r="H72" s="38">
        <v>41086</v>
      </c>
      <c r="I72" s="38">
        <v>37187</v>
      </c>
      <c r="J72" s="40">
        <v>947912205514</v>
      </c>
      <c r="K72" s="74">
        <v>24</v>
      </c>
      <c r="L72" s="74">
        <v>43</v>
      </c>
      <c r="M72" s="74">
        <v>46</v>
      </c>
      <c r="N72" s="74">
        <v>46</v>
      </c>
      <c r="O72" s="74">
        <v>24</v>
      </c>
      <c r="P72" s="74">
        <v>43</v>
      </c>
      <c r="Q72" s="74">
        <v>46</v>
      </c>
      <c r="R72" s="74">
        <v>46</v>
      </c>
      <c r="S72" s="74">
        <v>24</v>
      </c>
      <c r="T72" s="74">
        <v>43</v>
      </c>
      <c r="U72" s="74">
        <v>46</v>
      </c>
      <c r="V72" s="74">
        <v>46</v>
      </c>
      <c r="W72" s="74">
        <v>46</v>
      </c>
      <c r="X72" s="74">
        <v>46</v>
      </c>
      <c r="Y72" s="74">
        <v>48</v>
      </c>
      <c r="Z72" s="74">
        <v>86</v>
      </c>
      <c r="AA72" s="74">
        <v>92</v>
      </c>
      <c r="AB72" s="74">
        <v>92</v>
      </c>
      <c r="AC72" s="74">
        <v>172</v>
      </c>
      <c r="AD72" s="110" t="str">
        <f t="shared" si="2"/>
        <v>A</v>
      </c>
      <c r="AE72" s="101"/>
    </row>
    <row r="73" spans="1:31" s="5" customFormat="1" ht="16.5" customHeight="1">
      <c r="A73" s="74">
        <v>69</v>
      </c>
      <c r="B73" s="74">
        <v>1064</v>
      </c>
      <c r="C73" s="75" t="s">
        <v>98</v>
      </c>
      <c r="D73" s="74" t="s">
        <v>21</v>
      </c>
      <c r="E73" s="3" t="s">
        <v>36</v>
      </c>
      <c r="F73" s="3">
        <v>8</v>
      </c>
      <c r="G73" s="3"/>
      <c r="H73" s="38">
        <v>41074</v>
      </c>
      <c r="I73" s="38">
        <v>37229</v>
      </c>
      <c r="J73" s="40">
        <v>859366153416</v>
      </c>
      <c r="K73" s="74">
        <v>24</v>
      </c>
      <c r="L73" s="74">
        <v>41</v>
      </c>
      <c r="M73" s="74">
        <v>48</v>
      </c>
      <c r="N73" s="74">
        <v>44</v>
      </c>
      <c r="O73" s="74">
        <v>24</v>
      </c>
      <c r="P73" s="74">
        <v>41</v>
      </c>
      <c r="Q73" s="74">
        <v>48</v>
      </c>
      <c r="R73" s="74">
        <v>44</v>
      </c>
      <c r="S73" s="74">
        <v>24</v>
      </c>
      <c r="T73" s="74">
        <v>41</v>
      </c>
      <c r="U73" s="74">
        <v>48</v>
      </c>
      <c r="V73" s="74">
        <v>44</v>
      </c>
      <c r="W73" s="74">
        <v>48</v>
      </c>
      <c r="X73" s="74">
        <v>44</v>
      </c>
      <c r="Y73" s="74">
        <v>48</v>
      </c>
      <c r="Z73" s="74">
        <v>82</v>
      </c>
      <c r="AA73" s="74">
        <v>96</v>
      </c>
      <c r="AB73" s="74">
        <v>88</v>
      </c>
      <c r="AC73" s="74">
        <v>194</v>
      </c>
      <c r="AD73" s="110" t="str">
        <f t="shared" si="2"/>
        <v>A</v>
      </c>
      <c r="AE73" s="101"/>
    </row>
    <row r="74" spans="1:31" s="5" customFormat="1" ht="16.5" customHeight="1">
      <c r="A74" s="74">
        <v>70</v>
      </c>
      <c r="B74" s="74">
        <v>1096</v>
      </c>
      <c r="C74" s="75" t="s">
        <v>198</v>
      </c>
      <c r="D74" s="74" t="s">
        <v>21</v>
      </c>
      <c r="E74" s="3" t="s">
        <v>37</v>
      </c>
      <c r="F74" s="3">
        <v>8</v>
      </c>
      <c r="G74" s="3"/>
      <c r="H74" s="38">
        <v>41081</v>
      </c>
      <c r="I74" s="38">
        <v>37337</v>
      </c>
      <c r="J74" s="40">
        <v>824541189305</v>
      </c>
      <c r="K74" s="74">
        <v>27</v>
      </c>
      <c r="L74" s="74">
        <v>33</v>
      </c>
      <c r="M74" s="74">
        <v>40</v>
      </c>
      <c r="N74" s="74">
        <v>28</v>
      </c>
      <c r="O74" s="74">
        <v>27</v>
      </c>
      <c r="P74" s="74">
        <v>33</v>
      </c>
      <c r="Q74" s="74">
        <v>40</v>
      </c>
      <c r="R74" s="74">
        <v>28</v>
      </c>
      <c r="S74" s="74">
        <v>27</v>
      </c>
      <c r="T74" s="74">
        <v>33</v>
      </c>
      <c r="U74" s="74">
        <v>40</v>
      </c>
      <c r="V74" s="74">
        <v>28</v>
      </c>
      <c r="W74" s="74">
        <v>40</v>
      </c>
      <c r="X74" s="74">
        <v>28</v>
      </c>
      <c r="Y74" s="74">
        <v>54</v>
      </c>
      <c r="Z74" s="74">
        <v>66</v>
      </c>
      <c r="AA74" s="74">
        <v>80</v>
      </c>
      <c r="AB74" s="74">
        <v>56</v>
      </c>
      <c r="AC74" s="74">
        <v>193</v>
      </c>
      <c r="AD74" s="110" t="str">
        <f t="shared" si="2"/>
        <v>B+</v>
      </c>
      <c r="AE74" s="101"/>
    </row>
    <row r="75" spans="1:31" s="5" customFormat="1" ht="16.5" customHeight="1">
      <c r="A75" s="74">
        <v>71</v>
      </c>
      <c r="B75" s="74">
        <v>1216</v>
      </c>
      <c r="C75" s="75" t="s">
        <v>250</v>
      </c>
      <c r="D75" s="74" t="s">
        <v>21</v>
      </c>
      <c r="E75" s="3" t="s">
        <v>34</v>
      </c>
      <c r="F75" s="3">
        <v>6</v>
      </c>
      <c r="G75" s="3"/>
      <c r="H75" s="38">
        <v>37707</v>
      </c>
      <c r="I75" s="38">
        <v>41822</v>
      </c>
      <c r="J75" s="40">
        <v>567398283395</v>
      </c>
      <c r="K75" s="74">
        <v>50</v>
      </c>
      <c r="L75" s="74">
        <v>21</v>
      </c>
      <c r="M75" s="74">
        <v>40</v>
      </c>
      <c r="N75" s="74">
        <v>39</v>
      </c>
      <c r="O75" s="74">
        <v>50</v>
      </c>
      <c r="P75" s="74">
        <v>21</v>
      </c>
      <c r="Q75" s="74">
        <v>40</v>
      </c>
      <c r="R75" s="74">
        <v>39</v>
      </c>
      <c r="S75" s="74">
        <v>50</v>
      </c>
      <c r="T75" s="74">
        <v>21</v>
      </c>
      <c r="U75" s="74">
        <v>40</v>
      </c>
      <c r="V75" s="74">
        <v>39</v>
      </c>
      <c r="W75" s="74">
        <v>40</v>
      </c>
      <c r="X75" s="74">
        <v>39</v>
      </c>
      <c r="Y75" s="74">
        <v>100</v>
      </c>
      <c r="Z75" s="74">
        <v>42</v>
      </c>
      <c r="AA75" s="74">
        <v>80</v>
      </c>
      <c r="AB75" s="74">
        <v>78</v>
      </c>
      <c r="AC75" s="74">
        <v>164</v>
      </c>
      <c r="AD75" s="110" t="str">
        <f t="shared" si="2"/>
        <v>A</v>
      </c>
      <c r="AE75" s="101"/>
    </row>
    <row r="76" spans="1:31" s="5" customFormat="1" ht="16.5" customHeight="1">
      <c r="A76" s="74">
        <v>72</v>
      </c>
      <c r="B76" s="74">
        <v>1196</v>
      </c>
      <c r="C76" s="75" t="s">
        <v>187</v>
      </c>
      <c r="D76" s="74" t="s">
        <v>21</v>
      </c>
      <c r="E76" s="3" t="s">
        <v>36</v>
      </c>
      <c r="F76" s="3">
        <v>6</v>
      </c>
      <c r="G76" s="3"/>
      <c r="H76" s="38">
        <v>37774</v>
      </c>
      <c r="I76" s="38">
        <v>41813</v>
      </c>
      <c r="J76" s="40">
        <v>604086726320</v>
      </c>
      <c r="K76" s="74">
        <v>44</v>
      </c>
      <c r="L76" s="74">
        <v>43</v>
      </c>
      <c r="M76" s="74">
        <v>48</v>
      </c>
      <c r="N76" s="74">
        <v>48</v>
      </c>
      <c r="O76" s="74">
        <v>44</v>
      </c>
      <c r="P76" s="74">
        <v>43</v>
      </c>
      <c r="Q76" s="74">
        <v>48</v>
      </c>
      <c r="R76" s="74">
        <v>48</v>
      </c>
      <c r="S76" s="74">
        <v>44</v>
      </c>
      <c r="T76" s="74">
        <v>43</v>
      </c>
      <c r="U76" s="74">
        <v>48</v>
      </c>
      <c r="V76" s="74">
        <v>48</v>
      </c>
      <c r="W76" s="74">
        <v>48</v>
      </c>
      <c r="X76" s="74">
        <v>48</v>
      </c>
      <c r="Y76" s="74">
        <v>88</v>
      </c>
      <c r="Z76" s="74">
        <v>86</v>
      </c>
      <c r="AA76" s="74">
        <v>96</v>
      </c>
      <c r="AB76" s="74">
        <v>96</v>
      </c>
      <c r="AC76" s="74">
        <v>188</v>
      </c>
      <c r="AD76" s="110" t="str">
        <f t="shared" si="2"/>
        <v>A+</v>
      </c>
      <c r="AE76" s="101"/>
    </row>
    <row r="77" spans="1:31" s="5" customFormat="1" ht="16.5" customHeight="1">
      <c r="A77" s="74">
        <v>73</v>
      </c>
      <c r="B77" s="74">
        <v>1218</v>
      </c>
      <c r="C77" s="6" t="s">
        <v>188</v>
      </c>
      <c r="D77" s="74" t="s">
        <v>21</v>
      </c>
      <c r="E77" s="3" t="s">
        <v>34</v>
      </c>
      <c r="F77" s="3">
        <v>6</v>
      </c>
      <c r="G77" s="3"/>
      <c r="H77" s="38">
        <v>38203</v>
      </c>
      <c r="I77" s="38">
        <v>41835</v>
      </c>
      <c r="J77" s="40">
        <v>221735174096</v>
      </c>
      <c r="K77" s="74">
        <v>46</v>
      </c>
      <c r="L77" s="74">
        <v>38</v>
      </c>
      <c r="M77" s="74">
        <v>45</v>
      </c>
      <c r="N77" s="74">
        <v>36</v>
      </c>
      <c r="O77" s="74">
        <v>46</v>
      </c>
      <c r="P77" s="74">
        <v>38</v>
      </c>
      <c r="Q77" s="74">
        <v>45</v>
      </c>
      <c r="R77" s="74">
        <v>36</v>
      </c>
      <c r="S77" s="74">
        <v>46</v>
      </c>
      <c r="T77" s="74">
        <v>38</v>
      </c>
      <c r="U77" s="74">
        <v>45</v>
      </c>
      <c r="V77" s="74">
        <v>36</v>
      </c>
      <c r="W77" s="74">
        <v>45</v>
      </c>
      <c r="X77" s="74">
        <v>36</v>
      </c>
      <c r="Y77" s="74">
        <v>92</v>
      </c>
      <c r="Z77" s="74">
        <v>76</v>
      </c>
      <c r="AA77" s="74">
        <v>90</v>
      </c>
      <c r="AB77" s="74">
        <v>72</v>
      </c>
      <c r="AC77" s="74">
        <v>203</v>
      </c>
      <c r="AD77" s="110" t="str">
        <f t="shared" si="2"/>
        <v>A</v>
      </c>
      <c r="AE77" s="101"/>
    </row>
    <row r="78" spans="1:31" s="5" customFormat="1" ht="16.5" customHeight="1">
      <c r="A78" s="74">
        <v>74</v>
      </c>
      <c r="B78" s="74">
        <v>1198</v>
      </c>
      <c r="C78" s="75" t="s">
        <v>189</v>
      </c>
      <c r="D78" s="74" t="s">
        <v>21</v>
      </c>
      <c r="E78" s="3" t="s">
        <v>37</v>
      </c>
      <c r="F78" s="3">
        <v>6</v>
      </c>
      <c r="G78" s="3"/>
      <c r="H78" s="38">
        <v>38062</v>
      </c>
      <c r="I78" s="38">
        <v>41813</v>
      </c>
      <c r="J78" s="40">
        <v>846420683879</v>
      </c>
      <c r="K78" s="74">
        <v>32</v>
      </c>
      <c r="L78" s="74">
        <v>34</v>
      </c>
      <c r="M78" s="74">
        <v>38</v>
      </c>
      <c r="N78" s="74">
        <v>38</v>
      </c>
      <c r="O78" s="74">
        <v>32</v>
      </c>
      <c r="P78" s="74">
        <v>34</v>
      </c>
      <c r="Q78" s="74">
        <v>38</v>
      </c>
      <c r="R78" s="74">
        <v>38</v>
      </c>
      <c r="S78" s="74">
        <v>32</v>
      </c>
      <c r="T78" s="74">
        <v>34</v>
      </c>
      <c r="U78" s="74">
        <v>38</v>
      </c>
      <c r="V78" s="74">
        <v>38</v>
      </c>
      <c r="W78" s="74">
        <v>38</v>
      </c>
      <c r="X78" s="74">
        <v>38</v>
      </c>
      <c r="Y78" s="74">
        <v>64</v>
      </c>
      <c r="Z78" s="74">
        <v>68</v>
      </c>
      <c r="AA78" s="74">
        <v>76</v>
      </c>
      <c r="AB78" s="74">
        <v>76</v>
      </c>
      <c r="AC78" s="74">
        <v>172</v>
      </c>
      <c r="AD78" s="110" t="str">
        <f t="shared" si="2"/>
        <v>A</v>
      </c>
      <c r="AE78" s="101"/>
    </row>
    <row r="79" spans="1:31" s="5" customFormat="1" ht="16.5" customHeight="1">
      <c r="A79" s="74">
        <v>75</v>
      </c>
      <c r="B79" s="74">
        <v>1209</v>
      </c>
      <c r="C79" s="75" t="s">
        <v>190</v>
      </c>
      <c r="D79" s="74" t="s">
        <v>21</v>
      </c>
      <c r="E79" s="3" t="s">
        <v>36</v>
      </c>
      <c r="F79" s="3">
        <v>6</v>
      </c>
      <c r="G79" s="3"/>
      <c r="H79" s="38">
        <v>37958</v>
      </c>
      <c r="I79" s="38">
        <v>41820</v>
      </c>
      <c r="J79" s="40">
        <v>732612088492</v>
      </c>
      <c r="K79" s="74">
        <v>22</v>
      </c>
      <c r="L79" s="74">
        <v>44</v>
      </c>
      <c r="M79" s="74">
        <v>43</v>
      </c>
      <c r="N79" s="74">
        <v>46</v>
      </c>
      <c r="O79" s="74">
        <v>22</v>
      </c>
      <c r="P79" s="74">
        <v>44</v>
      </c>
      <c r="Q79" s="74">
        <v>43</v>
      </c>
      <c r="R79" s="74">
        <v>46</v>
      </c>
      <c r="S79" s="74">
        <v>22</v>
      </c>
      <c r="T79" s="74">
        <v>44</v>
      </c>
      <c r="U79" s="74">
        <v>43</v>
      </c>
      <c r="V79" s="74">
        <v>46</v>
      </c>
      <c r="W79" s="74">
        <v>43</v>
      </c>
      <c r="X79" s="74">
        <v>46</v>
      </c>
      <c r="Y79" s="74">
        <v>44</v>
      </c>
      <c r="Z79" s="74">
        <v>88</v>
      </c>
      <c r="AA79" s="74">
        <v>86</v>
      </c>
      <c r="AB79" s="74">
        <v>92</v>
      </c>
      <c r="AC79" s="74">
        <v>164</v>
      </c>
      <c r="AD79" s="110" t="str">
        <f t="shared" si="2"/>
        <v>A</v>
      </c>
      <c r="AE79" s="101"/>
    </row>
  </sheetData>
  <sheetProtection deleteRows="0" selectLockedCells="1"/>
  <mergeCells count="30">
    <mergeCell ref="V2:W2"/>
    <mergeCell ref="X2:X3"/>
    <mergeCell ref="O2:P2"/>
    <mergeCell ref="Q2:Q3"/>
    <mergeCell ref="R2:R3"/>
    <mergeCell ref="S2:S3"/>
    <mergeCell ref="T2:T3"/>
    <mergeCell ref="U2:U3"/>
    <mergeCell ref="AD1:AD3"/>
    <mergeCell ref="G1:G4"/>
    <mergeCell ref="H1:H4"/>
    <mergeCell ref="I1:I4"/>
    <mergeCell ref="J1:J4"/>
    <mergeCell ref="K1:Q1"/>
    <mergeCell ref="R1:X1"/>
    <mergeCell ref="K2:K3"/>
    <mergeCell ref="L2:L3"/>
    <mergeCell ref="M2:M3"/>
    <mergeCell ref="N2:N3"/>
    <mergeCell ref="Y1:Y3"/>
    <mergeCell ref="Z1:Z3"/>
    <mergeCell ref="AA1:AA3"/>
    <mergeCell ref="AB1:AB3"/>
    <mergeCell ref="AC1:AC4"/>
    <mergeCell ref="F1:F4"/>
    <mergeCell ref="A1:A4"/>
    <mergeCell ref="B1:B4"/>
    <mergeCell ref="C1:C4"/>
    <mergeCell ref="D1:D4"/>
    <mergeCell ref="E1:E4"/>
  </mergeCells>
  <dataValidations count="1">
    <dataValidation type="whole" operator="lessThanOrEqual" allowBlank="1" showInputMessage="1" showErrorMessage="1" sqref="K5:AB79">
      <formula1>K$4</formula1>
    </dataValidation>
  </dataValidations>
  <printOptions horizontalCentered="1"/>
  <pageMargins left="0.33" right="0.32" top="0.28000000000000003" bottom="0.3" header="0.21" footer="0.24"/>
  <pageSetup paperSize="512" pageOrder="overThenDown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W7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12" sqref="M12"/>
    </sheetView>
  </sheetViews>
  <sheetFormatPr defaultRowHeight="12.75"/>
  <cols>
    <col min="1" max="1" width="3.28515625" style="35" customWidth="1"/>
    <col min="2" max="2" width="6.42578125" style="35" customWidth="1"/>
    <col min="3" max="3" width="34.28515625" style="35" bestFit="1" customWidth="1"/>
    <col min="4" max="4" width="4.140625" style="35" bestFit="1" customWidth="1"/>
    <col min="5" max="5" width="3.5703125" style="35" bestFit="1" customWidth="1"/>
    <col min="6" max="7" width="8.5703125" style="35" customWidth="1"/>
    <col min="8" max="8" width="14" style="35" bestFit="1" customWidth="1"/>
    <col min="9" max="9" width="24.85546875" style="35" bestFit="1" customWidth="1"/>
    <col min="10" max="13" width="4.28515625" style="35" customWidth="1"/>
    <col min="14" max="15" width="4.28515625" style="35" hidden="1" customWidth="1"/>
    <col min="16" max="17" width="4.28515625" style="35" customWidth="1"/>
    <col min="18" max="20" width="4.28515625" style="35" hidden="1" customWidth="1"/>
    <col min="21" max="21" width="4.28515625" style="35" customWidth="1"/>
    <col min="22" max="22" width="4.28515625" style="35" hidden="1" customWidth="1"/>
    <col min="23" max="26" width="4.28515625" style="35" customWidth="1"/>
    <col min="27" max="28" width="4.28515625" style="35" hidden="1" customWidth="1"/>
    <col min="29" max="30" width="4.28515625" style="35" customWidth="1"/>
    <col min="31" max="33" width="4.28515625" style="35" hidden="1" customWidth="1"/>
    <col min="34" max="34" width="4.28515625" style="35" customWidth="1"/>
    <col min="35" max="35" width="4.28515625" style="35" hidden="1" customWidth="1"/>
    <col min="36" max="39" width="4.28515625" style="35" customWidth="1"/>
    <col min="40" max="41" width="4.28515625" style="35" hidden="1" customWidth="1"/>
    <col min="42" max="43" width="4.28515625" style="35" customWidth="1"/>
    <col min="44" max="46" width="4.28515625" style="35" hidden="1" customWidth="1"/>
    <col min="47" max="47" width="4.28515625" style="35" customWidth="1"/>
    <col min="48" max="48" width="4.28515625" style="35" hidden="1" customWidth="1"/>
    <col min="49" max="52" width="4.28515625" style="35" customWidth="1"/>
    <col min="53" max="54" width="4.28515625" style="35" hidden="1" customWidth="1"/>
    <col min="55" max="56" width="4.28515625" style="35" customWidth="1"/>
    <col min="57" max="59" width="4.28515625" style="35" hidden="1" customWidth="1"/>
    <col min="60" max="60" width="4.28515625" style="35" customWidth="1"/>
    <col min="61" max="61" width="4.28515625" style="35" hidden="1" customWidth="1"/>
    <col min="62" max="65" width="4.28515625" style="35" customWidth="1"/>
    <col min="66" max="67" width="4.28515625" style="35" hidden="1" customWidth="1"/>
    <col min="68" max="69" width="4.28515625" style="35" customWidth="1"/>
    <col min="70" max="72" width="4.28515625" style="35" hidden="1" customWidth="1"/>
    <col min="73" max="73" width="4.28515625" style="35" customWidth="1"/>
    <col min="74" max="74" width="4.28515625" style="35" hidden="1" customWidth="1"/>
    <col min="75" max="78" width="4.28515625" style="35" customWidth="1"/>
    <col min="79" max="80" width="4.28515625" style="35" hidden="1" customWidth="1"/>
    <col min="81" max="82" width="4.28515625" style="35" customWidth="1"/>
    <col min="83" max="85" width="4.28515625" style="35" hidden="1" customWidth="1"/>
    <col min="86" max="86" width="4.28515625" style="35" customWidth="1"/>
    <col min="87" max="87" width="4.28515625" style="35" hidden="1" customWidth="1"/>
    <col min="88" max="91" width="4.28515625" style="35" customWidth="1"/>
    <col min="92" max="93" width="4.28515625" style="35" hidden="1" customWidth="1"/>
    <col min="94" max="95" width="4.28515625" style="35" customWidth="1"/>
    <col min="96" max="98" width="4.28515625" style="35" hidden="1" customWidth="1"/>
    <col min="99" max="99" width="4.28515625" style="35" customWidth="1"/>
    <col min="100" max="100" width="4.28515625" style="35" hidden="1" customWidth="1"/>
    <col min="101" max="101" width="6.5703125" style="35" customWidth="1"/>
    <col min="102" max="298" width="9.140625" style="35"/>
    <col min="299" max="299" width="3.28515625" style="35" customWidth="1"/>
    <col min="300" max="300" width="26.28515625" style="35" customWidth="1"/>
    <col min="301" max="304" width="4.5703125" style="35" customWidth="1"/>
    <col min="305" max="305" width="5.7109375" style="35" customWidth="1"/>
    <col min="306" max="306" width="4.5703125" style="35" customWidth="1"/>
    <col min="307" max="308" width="5.140625" style="35" customWidth="1"/>
    <col min="309" max="309" width="5.7109375" style="35" customWidth="1"/>
    <col min="310" max="310" width="4.5703125" style="35" customWidth="1"/>
    <col min="311" max="312" width="5.140625" style="35" customWidth="1"/>
    <col min="313" max="313" width="5.7109375" style="35" customWidth="1"/>
    <col min="314" max="554" width="9.140625" style="35"/>
    <col min="555" max="555" width="3.28515625" style="35" customWidth="1"/>
    <col min="556" max="556" width="26.28515625" style="35" customWidth="1"/>
    <col min="557" max="560" width="4.5703125" style="35" customWidth="1"/>
    <col min="561" max="561" width="5.7109375" style="35" customWidth="1"/>
    <col min="562" max="562" width="4.5703125" style="35" customWidth="1"/>
    <col min="563" max="564" width="5.140625" style="35" customWidth="1"/>
    <col min="565" max="565" width="5.7109375" style="35" customWidth="1"/>
    <col min="566" max="566" width="4.5703125" style="35" customWidth="1"/>
    <col min="567" max="568" width="5.140625" style="35" customWidth="1"/>
    <col min="569" max="569" width="5.7109375" style="35" customWidth="1"/>
    <col min="570" max="810" width="9.140625" style="35"/>
    <col min="811" max="811" width="3.28515625" style="35" customWidth="1"/>
    <col min="812" max="812" width="26.28515625" style="35" customWidth="1"/>
    <col min="813" max="816" width="4.5703125" style="35" customWidth="1"/>
    <col min="817" max="817" width="5.7109375" style="35" customWidth="1"/>
    <col min="818" max="818" width="4.5703125" style="35" customWidth="1"/>
    <col min="819" max="820" width="5.140625" style="35" customWidth="1"/>
    <col min="821" max="821" width="5.7109375" style="35" customWidth="1"/>
    <col min="822" max="822" width="4.5703125" style="35" customWidth="1"/>
    <col min="823" max="824" width="5.140625" style="35" customWidth="1"/>
    <col min="825" max="825" width="5.7109375" style="35" customWidth="1"/>
    <col min="826" max="1066" width="9.140625" style="35"/>
    <col min="1067" max="1067" width="3.28515625" style="35" customWidth="1"/>
    <col min="1068" max="1068" width="26.28515625" style="35" customWidth="1"/>
    <col min="1069" max="1072" width="4.5703125" style="35" customWidth="1"/>
    <col min="1073" max="1073" width="5.7109375" style="35" customWidth="1"/>
    <col min="1074" max="1074" width="4.5703125" style="35" customWidth="1"/>
    <col min="1075" max="1076" width="5.140625" style="35" customWidth="1"/>
    <col min="1077" max="1077" width="5.7109375" style="35" customWidth="1"/>
    <col min="1078" max="1078" width="4.5703125" style="35" customWidth="1"/>
    <col min="1079" max="1080" width="5.140625" style="35" customWidth="1"/>
    <col min="1081" max="1081" width="5.7109375" style="35" customWidth="1"/>
    <col min="1082" max="1322" width="9.140625" style="35"/>
    <col min="1323" max="1323" width="3.28515625" style="35" customWidth="1"/>
    <col min="1324" max="1324" width="26.28515625" style="35" customWidth="1"/>
    <col min="1325" max="1328" width="4.5703125" style="35" customWidth="1"/>
    <col min="1329" max="1329" width="5.7109375" style="35" customWidth="1"/>
    <col min="1330" max="1330" width="4.5703125" style="35" customWidth="1"/>
    <col min="1331" max="1332" width="5.140625" style="35" customWidth="1"/>
    <col min="1333" max="1333" width="5.7109375" style="35" customWidth="1"/>
    <col min="1334" max="1334" width="4.5703125" style="35" customWidth="1"/>
    <col min="1335" max="1336" width="5.140625" style="35" customWidth="1"/>
    <col min="1337" max="1337" width="5.7109375" style="35" customWidth="1"/>
    <col min="1338" max="1578" width="9.140625" style="35"/>
    <col min="1579" max="1579" width="3.28515625" style="35" customWidth="1"/>
    <col min="1580" max="1580" width="26.28515625" style="35" customWidth="1"/>
    <col min="1581" max="1584" width="4.5703125" style="35" customWidth="1"/>
    <col min="1585" max="1585" width="5.7109375" style="35" customWidth="1"/>
    <col min="1586" max="1586" width="4.5703125" style="35" customWidth="1"/>
    <col min="1587" max="1588" width="5.140625" style="35" customWidth="1"/>
    <col min="1589" max="1589" width="5.7109375" style="35" customWidth="1"/>
    <col min="1590" max="1590" width="4.5703125" style="35" customWidth="1"/>
    <col min="1591" max="1592" width="5.140625" style="35" customWidth="1"/>
    <col min="1593" max="1593" width="5.7109375" style="35" customWidth="1"/>
    <col min="1594" max="1834" width="9.140625" style="35"/>
    <col min="1835" max="1835" width="3.28515625" style="35" customWidth="1"/>
    <col min="1836" max="1836" width="26.28515625" style="35" customWidth="1"/>
    <col min="1837" max="1840" width="4.5703125" style="35" customWidth="1"/>
    <col min="1841" max="1841" width="5.7109375" style="35" customWidth="1"/>
    <col min="1842" max="1842" width="4.5703125" style="35" customWidth="1"/>
    <col min="1843" max="1844" width="5.140625" style="35" customWidth="1"/>
    <col min="1845" max="1845" width="5.7109375" style="35" customWidth="1"/>
    <col min="1846" max="1846" width="4.5703125" style="35" customWidth="1"/>
    <col min="1847" max="1848" width="5.140625" style="35" customWidth="1"/>
    <col min="1849" max="1849" width="5.7109375" style="35" customWidth="1"/>
    <col min="1850" max="2090" width="9.140625" style="35"/>
    <col min="2091" max="2091" width="3.28515625" style="35" customWidth="1"/>
    <col min="2092" max="2092" width="26.28515625" style="35" customWidth="1"/>
    <col min="2093" max="2096" width="4.5703125" style="35" customWidth="1"/>
    <col min="2097" max="2097" width="5.7109375" style="35" customWidth="1"/>
    <col min="2098" max="2098" width="4.5703125" style="35" customWidth="1"/>
    <col min="2099" max="2100" width="5.140625" style="35" customWidth="1"/>
    <col min="2101" max="2101" width="5.7109375" style="35" customWidth="1"/>
    <col min="2102" max="2102" width="4.5703125" style="35" customWidth="1"/>
    <col min="2103" max="2104" width="5.140625" style="35" customWidth="1"/>
    <col min="2105" max="2105" width="5.7109375" style="35" customWidth="1"/>
    <col min="2106" max="2346" width="9.140625" style="35"/>
    <col min="2347" max="2347" width="3.28515625" style="35" customWidth="1"/>
    <col min="2348" max="2348" width="26.28515625" style="35" customWidth="1"/>
    <col min="2349" max="2352" width="4.5703125" style="35" customWidth="1"/>
    <col min="2353" max="2353" width="5.7109375" style="35" customWidth="1"/>
    <col min="2354" max="2354" width="4.5703125" style="35" customWidth="1"/>
    <col min="2355" max="2356" width="5.140625" style="35" customWidth="1"/>
    <col min="2357" max="2357" width="5.7109375" style="35" customWidth="1"/>
    <col min="2358" max="2358" width="4.5703125" style="35" customWidth="1"/>
    <col min="2359" max="2360" width="5.140625" style="35" customWidth="1"/>
    <col min="2361" max="2361" width="5.7109375" style="35" customWidth="1"/>
    <col min="2362" max="2602" width="9.140625" style="35"/>
    <col min="2603" max="2603" width="3.28515625" style="35" customWidth="1"/>
    <col min="2604" max="2604" width="26.28515625" style="35" customWidth="1"/>
    <col min="2605" max="2608" width="4.5703125" style="35" customWidth="1"/>
    <col min="2609" max="2609" width="5.7109375" style="35" customWidth="1"/>
    <col min="2610" max="2610" width="4.5703125" style="35" customWidth="1"/>
    <col min="2611" max="2612" width="5.140625" style="35" customWidth="1"/>
    <col min="2613" max="2613" width="5.7109375" style="35" customWidth="1"/>
    <col min="2614" max="2614" width="4.5703125" style="35" customWidth="1"/>
    <col min="2615" max="2616" width="5.140625" style="35" customWidth="1"/>
    <col min="2617" max="2617" width="5.7109375" style="35" customWidth="1"/>
    <col min="2618" max="2858" width="9.140625" style="35"/>
    <col min="2859" max="2859" width="3.28515625" style="35" customWidth="1"/>
    <col min="2860" max="2860" width="26.28515625" style="35" customWidth="1"/>
    <col min="2861" max="2864" width="4.5703125" style="35" customWidth="1"/>
    <col min="2865" max="2865" width="5.7109375" style="35" customWidth="1"/>
    <col min="2866" max="2866" width="4.5703125" style="35" customWidth="1"/>
    <col min="2867" max="2868" width="5.140625" style="35" customWidth="1"/>
    <col min="2869" max="2869" width="5.7109375" style="35" customWidth="1"/>
    <col min="2870" max="2870" width="4.5703125" style="35" customWidth="1"/>
    <col min="2871" max="2872" width="5.140625" style="35" customWidth="1"/>
    <col min="2873" max="2873" width="5.7109375" style="35" customWidth="1"/>
    <col min="2874" max="3114" width="9.140625" style="35"/>
    <col min="3115" max="3115" width="3.28515625" style="35" customWidth="1"/>
    <col min="3116" max="3116" width="26.28515625" style="35" customWidth="1"/>
    <col min="3117" max="3120" width="4.5703125" style="35" customWidth="1"/>
    <col min="3121" max="3121" width="5.7109375" style="35" customWidth="1"/>
    <col min="3122" max="3122" width="4.5703125" style="35" customWidth="1"/>
    <col min="3123" max="3124" width="5.140625" style="35" customWidth="1"/>
    <col min="3125" max="3125" width="5.7109375" style="35" customWidth="1"/>
    <col min="3126" max="3126" width="4.5703125" style="35" customWidth="1"/>
    <col min="3127" max="3128" width="5.140625" style="35" customWidth="1"/>
    <col min="3129" max="3129" width="5.7109375" style="35" customWidth="1"/>
    <col min="3130" max="3370" width="9.140625" style="35"/>
    <col min="3371" max="3371" width="3.28515625" style="35" customWidth="1"/>
    <col min="3372" max="3372" width="26.28515625" style="35" customWidth="1"/>
    <col min="3373" max="3376" width="4.5703125" style="35" customWidth="1"/>
    <col min="3377" max="3377" width="5.7109375" style="35" customWidth="1"/>
    <col min="3378" max="3378" width="4.5703125" style="35" customWidth="1"/>
    <col min="3379" max="3380" width="5.140625" style="35" customWidth="1"/>
    <col min="3381" max="3381" width="5.7109375" style="35" customWidth="1"/>
    <col min="3382" max="3382" width="4.5703125" style="35" customWidth="1"/>
    <col min="3383" max="3384" width="5.140625" style="35" customWidth="1"/>
    <col min="3385" max="3385" width="5.7109375" style="35" customWidth="1"/>
    <col min="3386" max="3626" width="9.140625" style="35"/>
    <col min="3627" max="3627" width="3.28515625" style="35" customWidth="1"/>
    <col min="3628" max="3628" width="26.28515625" style="35" customWidth="1"/>
    <col min="3629" max="3632" width="4.5703125" style="35" customWidth="1"/>
    <col min="3633" max="3633" width="5.7109375" style="35" customWidth="1"/>
    <col min="3634" max="3634" width="4.5703125" style="35" customWidth="1"/>
    <col min="3635" max="3636" width="5.140625" style="35" customWidth="1"/>
    <col min="3637" max="3637" width="5.7109375" style="35" customWidth="1"/>
    <col min="3638" max="3638" width="4.5703125" style="35" customWidth="1"/>
    <col min="3639" max="3640" width="5.140625" style="35" customWidth="1"/>
    <col min="3641" max="3641" width="5.7109375" style="35" customWidth="1"/>
    <col min="3642" max="3882" width="9.140625" style="35"/>
    <col min="3883" max="3883" width="3.28515625" style="35" customWidth="1"/>
    <col min="3884" max="3884" width="26.28515625" style="35" customWidth="1"/>
    <col min="3885" max="3888" width="4.5703125" style="35" customWidth="1"/>
    <col min="3889" max="3889" width="5.7109375" style="35" customWidth="1"/>
    <col min="3890" max="3890" width="4.5703125" style="35" customWidth="1"/>
    <col min="3891" max="3892" width="5.140625" style="35" customWidth="1"/>
    <col min="3893" max="3893" width="5.7109375" style="35" customWidth="1"/>
    <col min="3894" max="3894" width="4.5703125" style="35" customWidth="1"/>
    <col min="3895" max="3896" width="5.140625" style="35" customWidth="1"/>
    <col min="3897" max="3897" width="5.7109375" style="35" customWidth="1"/>
    <col min="3898" max="4138" width="9.140625" style="35"/>
    <col min="4139" max="4139" width="3.28515625" style="35" customWidth="1"/>
    <col min="4140" max="4140" width="26.28515625" style="35" customWidth="1"/>
    <col min="4141" max="4144" width="4.5703125" style="35" customWidth="1"/>
    <col min="4145" max="4145" width="5.7109375" style="35" customWidth="1"/>
    <col min="4146" max="4146" width="4.5703125" style="35" customWidth="1"/>
    <col min="4147" max="4148" width="5.140625" style="35" customWidth="1"/>
    <col min="4149" max="4149" width="5.7109375" style="35" customWidth="1"/>
    <col min="4150" max="4150" width="4.5703125" style="35" customWidth="1"/>
    <col min="4151" max="4152" width="5.140625" style="35" customWidth="1"/>
    <col min="4153" max="4153" width="5.7109375" style="35" customWidth="1"/>
    <col min="4154" max="4394" width="9.140625" style="35"/>
    <col min="4395" max="4395" width="3.28515625" style="35" customWidth="1"/>
    <col min="4396" max="4396" width="26.28515625" style="35" customWidth="1"/>
    <col min="4397" max="4400" width="4.5703125" style="35" customWidth="1"/>
    <col min="4401" max="4401" width="5.7109375" style="35" customWidth="1"/>
    <col min="4402" max="4402" width="4.5703125" style="35" customWidth="1"/>
    <col min="4403" max="4404" width="5.140625" style="35" customWidth="1"/>
    <col min="4405" max="4405" width="5.7109375" style="35" customWidth="1"/>
    <col min="4406" max="4406" width="4.5703125" style="35" customWidth="1"/>
    <col min="4407" max="4408" width="5.140625" style="35" customWidth="1"/>
    <col min="4409" max="4409" width="5.7109375" style="35" customWidth="1"/>
    <col min="4410" max="4650" width="9.140625" style="35"/>
    <col min="4651" max="4651" width="3.28515625" style="35" customWidth="1"/>
    <col min="4652" max="4652" width="26.28515625" style="35" customWidth="1"/>
    <col min="4653" max="4656" width="4.5703125" style="35" customWidth="1"/>
    <col min="4657" max="4657" width="5.7109375" style="35" customWidth="1"/>
    <col min="4658" max="4658" width="4.5703125" style="35" customWidth="1"/>
    <col min="4659" max="4660" width="5.140625" style="35" customWidth="1"/>
    <col min="4661" max="4661" width="5.7109375" style="35" customWidth="1"/>
    <col min="4662" max="4662" width="4.5703125" style="35" customWidth="1"/>
    <col min="4663" max="4664" width="5.140625" style="35" customWidth="1"/>
    <col min="4665" max="4665" width="5.7109375" style="35" customWidth="1"/>
    <col min="4666" max="4906" width="9.140625" style="35"/>
    <col min="4907" max="4907" width="3.28515625" style="35" customWidth="1"/>
    <col min="4908" max="4908" width="26.28515625" style="35" customWidth="1"/>
    <col min="4909" max="4912" width="4.5703125" style="35" customWidth="1"/>
    <col min="4913" max="4913" width="5.7109375" style="35" customWidth="1"/>
    <col min="4914" max="4914" width="4.5703125" style="35" customWidth="1"/>
    <col min="4915" max="4916" width="5.140625" style="35" customWidth="1"/>
    <col min="4917" max="4917" width="5.7109375" style="35" customWidth="1"/>
    <col min="4918" max="4918" width="4.5703125" style="35" customWidth="1"/>
    <col min="4919" max="4920" width="5.140625" style="35" customWidth="1"/>
    <col min="4921" max="4921" width="5.7109375" style="35" customWidth="1"/>
    <col min="4922" max="5162" width="9.140625" style="35"/>
    <col min="5163" max="5163" width="3.28515625" style="35" customWidth="1"/>
    <col min="5164" max="5164" width="26.28515625" style="35" customWidth="1"/>
    <col min="5165" max="5168" width="4.5703125" style="35" customWidth="1"/>
    <col min="5169" max="5169" width="5.7109375" style="35" customWidth="1"/>
    <col min="5170" max="5170" width="4.5703125" style="35" customWidth="1"/>
    <col min="5171" max="5172" width="5.140625" style="35" customWidth="1"/>
    <col min="5173" max="5173" width="5.7109375" style="35" customWidth="1"/>
    <col min="5174" max="5174" width="4.5703125" style="35" customWidth="1"/>
    <col min="5175" max="5176" width="5.140625" style="35" customWidth="1"/>
    <col min="5177" max="5177" width="5.7109375" style="35" customWidth="1"/>
    <col min="5178" max="5418" width="9.140625" style="35"/>
    <col min="5419" max="5419" width="3.28515625" style="35" customWidth="1"/>
    <col min="5420" max="5420" width="26.28515625" style="35" customWidth="1"/>
    <col min="5421" max="5424" width="4.5703125" style="35" customWidth="1"/>
    <col min="5425" max="5425" width="5.7109375" style="35" customWidth="1"/>
    <col min="5426" max="5426" width="4.5703125" style="35" customWidth="1"/>
    <col min="5427" max="5428" width="5.140625" style="35" customWidth="1"/>
    <col min="5429" max="5429" width="5.7109375" style="35" customWidth="1"/>
    <col min="5430" max="5430" width="4.5703125" style="35" customWidth="1"/>
    <col min="5431" max="5432" width="5.140625" style="35" customWidth="1"/>
    <col min="5433" max="5433" width="5.7109375" style="35" customWidth="1"/>
    <col min="5434" max="5674" width="9.140625" style="35"/>
    <col min="5675" max="5675" width="3.28515625" style="35" customWidth="1"/>
    <col min="5676" max="5676" width="26.28515625" style="35" customWidth="1"/>
    <col min="5677" max="5680" width="4.5703125" style="35" customWidth="1"/>
    <col min="5681" max="5681" width="5.7109375" style="35" customWidth="1"/>
    <col min="5682" max="5682" width="4.5703125" style="35" customWidth="1"/>
    <col min="5683" max="5684" width="5.140625" style="35" customWidth="1"/>
    <col min="5685" max="5685" width="5.7109375" style="35" customWidth="1"/>
    <col min="5686" max="5686" width="4.5703125" style="35" customWidth="1"/>
    <col min="5687" max="5688" width="5.140625" style="35" customWidth="1"/>
    <col min="5689" max="5689" width="5.7109375" style="35" customWidth="1"/>
    <col min="5690" max="5930" width="9.140625" style="35"/>
    <col min="5931" max="5931" width="3.28515625" style="35" customWidth="1"/>
    <col min="5932" max="5932" width="26.28515625" style="35" customWidth="1"/>
    <col min="5933" max="5936" width="4.5703125" style="35" customWidth="1"/>
    <col min="5937" max="5937" width="5.7109375" style="35" customWidth="1"/>
    <col min="5938" max="5938" width="4.5703125" style="35" customWidth="1"/>
    <col min="5939" max="5940" width="5.140625" style="35" customWidth="1"/>
    <col min="5941" max="5941" width="5.7109375" style="35" customWidth="1"/>
    <col min="5942" max="5942" width="4.5703125" style="35" customWidth="1"/>
    <col min="5943" max="5944" width="5.140625" style="35" customWidth="1"/>
    <col min="5945" max="5945" width="5.7109375" style="35" customWidth="1"/>
    <col min="5946" max="6186" width="9.140625" style="35"/>
    <col min="6187" max="6187" width="3.28515625" style="35" customWidth="1"/>
    <col min="6188" max="6188" width="26.28515625" style="35" customWidth="1"/>
    <col min="6189" max="6192" width="4.5703125" style="35" customWidth="1"/>
    <col min="6193" max="6193" width="5.7109375" style="35" customWidth="1"/>
    <col min="6194" max="6194" width="4.5703125" style="35" customWidth="1"/>
    <col min="6195" max="6196" width="5.140625" style="35" customWidth="1"/>
    <col min="6197" max="6197" width="5.7109375" style="35" customWidth="1"/>
    <col min="6198" max="6198" width="4.5703125" style="35" customWidth="1"/>
    <col min="6199" max="6200" width="5.140625" style="35" customWidth="1"/>
    <col min="6201" max="6201" width="5.7109375" style="35" customWidth="1"/>
    <col min="6202" max="6442" width="9.140625" style="35"/>
    <col min="6443" max="6443" width="3.28515625" style="35" customWidth="1"/>
    <col min="6444" max="6444" width="26.28515625" style="35" customWidth="1"/>
    <col min="6445" max="6448" width="4.5703125" style="35" customWidth="1"/>
    <col min="6449" max="6449" width="5.7109375" style="35" customWidth="1"/>
    <col min="6450" max="6450" width="4.5703125" style="35" customWidth="1"/>
    <col min="6451" max="6452" width="5.140625" style="35" customWidth="1"/>
    <col min="6453" max="6453" width="5.7109375" style="35" customWidth="1"/>
    <col min="6454" max="6454" width="4.5703125" style="35" customWidth="1"/>
    <col min="6455" max="6456" width="5.140625" style="35" customWidth="1"/>
    <col min="6457" max="6457" width="5.7109375" style="35" customWidth="1"/>
    <col min="6458" max="6698" width="9.140625" style="35"/>
    <col min="6699" max="6699" width="3.28515625" style="35" customWidth="1"/>
    <col min="6700" max="6700" width="26.28515625" style="35" customWidth="1"/>
    <col min="6701" max="6704" width="4.5703125" style="35" customWidth="1"/>
    <col min="6705" max="6705" width="5.7109375" style="35" customWidth="1"/>
    <col min="6706" max="6706" width="4.5703125" style="35" customWidth="1"/>
    <col min="6707" max="6708" width="5.140625" style="35" customWidth="1"/>
    <col min="6709" max="6709" width="5.7109375" style="35" customWidth="1"/>
    <col min="6710" max="6710" width="4.5703125" style="35" customWidth="1"/>
    <col min="6711" max="6712" width="5.140625" style="35" customWidth="1"/>
    <col min="6713" max="6713" width="5.7109375" style="35" customWidth="1"/>
    <col min="6714" max="6954" width="9.140625" style="35"/>
    <col min="6955" max="6955" width="3.28515625" style="35" customWidth="1"/>
    <col min="6956" max="6956" width="26.28515625" style="35" customWidth="1"/>
    <col min="6957" max="6960" width="4.5703125" style="35" customWidth="1"/>
    <col min="6961" max="6961" width="5.7109375" style="35" customWidth="1"/>
    <col min="6962" max="6962" width="4.5703125" style="35" customWidth="1"/>
    <col min="6963" max="6964" width="5.140625" style="35" customWidth="1"/>
    <col min="6965" max="6965" width="5.7109375" style="35" customWidth="1"/>
    <col min="6966" max="6966" width="4.5703125" style="35" customWidth="1"/>
    <col min="6967" max="6968" width="5.140625" style="35" customWidth="1"/>
    <col min="6969" max="6969" width="5.7109375" style="35" customWidth="1"/>
    <col min="6970" max="7210" width="9.140625" style="35"/>
    <col min="7211" max="7211" width="3.28515625" style="35" customWidth="1"/>
    <col min="7212" max="7212" width="26.28515625" style="35" customWidth="1"/>
    <col min="7213" max="7216" width="4.5703125" style="35" customWidth="1"/>
    <col min="7217" max="7217" width="5.7109375" style="35" customWidth="1"/>
    <col min="7218" max="7218" width="4.5703125" style="35" customWidth="1"/>
    <col min="7219" max="7220" width="5.140625" style="35" customWidth="1"/>
    <col min="7221" max="7221" width="5.7109375" style="35" customWidth="1"/>
    <col min="7222" max="7222" width="4.5703125" style="35" customWidth="1"/>
    <col min="7223" max="7224" width="5.140625" style="35" customWidth="1"/>
    <col min="7225" max="7225" width="5.7109375" style="35" customWidth="1"/>
    <col min="7226" max="7466" width="9.140625" style="35"/>
    <col min="7467" max="7467" width="3.28515625" style="35" customWidth="1"/>
    <col min="7468" max="7468" width="26.28515625" style="35" customWidth="1"/>
    <col min="7469" max="7472" width="4.5703125" style="35" customWidth="1"/>
    <col min="7473" max="7473" width="5.7109375" style="35" customWidth="1"/>
    <col min="7474" max="7474" width="4.5703125" style="35" customWidth="1"/>
    <col min="7475" max="7476" width="5.140625" style="35" customWidth="1"/>
    <col min="7477" max="7477" width="5.7109375" style="35" customWidth="1"/>
    <col min="7478" max="7478" width="4.5703125" style="35" customWidth="1"/>
    <col min="7479" max="7480" width="5.140625" style="35" customWidth="1"/>
    <col min="7481" max="7481" width="5.7109375" style="35" customWidth="1"/>
    <col min="7482" max="7722" width="9.140625" style="35"/>
    <col min="7723" max="7723" width="3.28515625" style="35" customWidth="1"/>
    <col min="7724" max="7724" width="26.28515625" style="35" customWidth="1"/>
    <col min="7725" max="7728" width="4.5703125" style="35" customWidth="1"/>
    <col min="7729" max="7729" width="5.7109375" style="35" customWidth="1"/>
    <col min="7730" max="7730" width="4.5703125" style="35" customWidth="1"/>
    <col min="7731" max="7732" width="5.140625" style="35" customWidth="1"/>
    <col min="7733" max="7733" width="5.7109375" style="35" customWidth="1"/>
    <col min="7734" max="7734" width="4.5703125" style="35" customWidth="1"/>
    <col min="7735" max="7736" width="5.140625" style="35" customWidth="1"/>
    <col min="7737" max="7737" width="5.7109375" style="35" customWidth="1"/>
    <col min="7738" max="7978" width="9.140625" style="35"/>
    <col min="7979" max="7979" width="3.28515625" style="35" customWidth="1"/>
    <col min="7980" max="7980" width="26.28515625" style="35" customWidth="1"/>
    <col min="7981" max="7984" width="4.5703125" style="35" customWidth="1"/>
    <col min="7985" max="7985" width="5.7109375" style="35" customWidth="1"/>
    <col min="7986" max="7986" width="4.5703125" style="35" customWidth="1"/>
    <col min="7987" max="7988" width="5.140625" style="35" customWidth="1"/>
    <col min="7989" max="7989" width="5.7109375" style="35" customWidth="1"/>
    <col min="7990" max="7990" width="4.5703125" style="35" customWidth="1"/>
    <col min="7991" max="7992" width="5.140625" style="35" customWidth="1"/>
    <col min="7993" max="7993" width="5.7109375" style="35" customWidth="1"/>
    <col min="7994" max="8234" width="9.140625" style="35"/>
    <col min="8235" max="8235" width="3.28515625" style="35" customWidth="1"/>
    <col min="8236" max="8236" width="26.28515625" style="35" customWidth="1"/>
    <col min="8237" max="8240" width="4.5703125" style="35" customWidth="1"/>
    <col min="8241" max="8241" width="5.7109375" style="35" customWidth="1"/>
    <col min="8242" max="8242" width="4.5703125" style="35" customWidth="1"/>
    <col min="8243" max="8244" width="5.140625" style="35" customWidth="1"/>
    <col min="8245" max="8245" width="5.7109375" style="35" customWidth="1"/>
    <col min="8246" max="8246" width="4.5703125" style="35" customWidth="1"/>
    <col min="8247" max="8248" width="5.140625" style="35" customWidth="1"/>
    <col min="8249" max="8249" width="5.7109375" style="35" customWidth="1"/>
    <col min="8250" max="8490" width="9.140625" style="35"/>
    <col min="8491" max="8491" width="3.28515625" style="35" customWidth="1"/>
    <col min="8492" max="8492" width="26.28515625" style="35" customWidth="1"/>
    <col min="8493" max="8496" width="4.5703125" style="35" customWidth="1"/>
    <col min="8497" max="8497" width="5.7109375" style="35" customWidth="1"/>
    <col min="8498" max="8498" width="4.5703125" style="35" customWidth="1"/>
    <col min="8499" max="8500" width="5.140625" style="35" customWidth="1"/>
    <col min="8501" max="8501" width="5.7109375" style="35" customWidth="1"/>
    <col min="8502" max="8502" width="4.5703125" style="35" customWidth="1"/>
    <col min="8503" max="8504" width="5.140625" style="35" customWidth="1"/>
    <col min="8505" max="8505" width="5.7109375" style="35" customWidth="1"/>
    <col min="8506" max="8746" width="9.140625" style="35"/>
    <col min="8747" max="8747" width="3.28515625" style="35" customWidth="1"/>
    <col min="8748" max="8748" width="26.28515625" style="35" customWidth="1"/>
    <col min="8749" max="8752" width="4.5703125" style="35" customWidth="1"/>
    <col min="8753" max="8753" width="5.7109375" style="35" customWidth="1"/>
    <col min="8754" max="8754" width="4.5703125" style="35" customWidth="1"/>
    <col min="8755" max="8756" width="5.140625" style="35" customWidth="1"/>
    <col min="8757" max="8757" width="5.7109375" style="35" customWidth="1"/>
    <col min="8758" max="8758" width="4.5703125" style="35" customWidth="1"/>
    <col min="8759" max="8760" width="5.140625" style="35" customWidth="1"/>
    <col min="8761" max="8761" width="5.7109375" style="35" customWidth="1"/>
    <col min="8762" max="9002" width="9.140625" style="35"/>
    <col min="9003" max="9003" width="3.28515625" style="35" customWidth="1"/>
    <col min="9004" max="9004" width="26.28515625" style="35" customWidth="1"/>
    <col min="9005" max="9008" width="4.5703125" style="35" customWidth="1"/>
    <col min="9009" max="9009" width="5.7109375" style="35" customWidth="1"/>
    <col min="9010" max="9010" width="4.5703125" style="35" customWidth="1"/>
    <col min="9011" max="9012" width="5.140625" style="35" customWidth="1"/>
    <col min="9013" max="9013" width="5.7109375" style="35" customWidth="1"/>
    <col min="9014" max="9014" width="4.5703125" style="35" customWidth="1"/>
    <col min="9015" max="9016" width="5.140625" style="35" customWidth="1"/>
    <col min="9017" max="9017" width="5.7109375" style="35" customWidth="1"/>
    <col min="9018" max="9258" width="9.140625" style="35"/>
    <col min="9259" max="9259" width="3.28515625" style="35" customWidth="1"/>
    <col min="9260" max="9260" width="26.28515625" style="35" customWidth="1"/>
    <col min="9261" max="9264" width="4.5703125" style="35" customWidth="1"/>
    <col min="9265" max="9265" width="5.7109375" style="35" customWidth="1"/>
    <col min="9266" max="9266" width="4.5703125" style="35" customWidth="1"/>
    <col min="9267" max="9268" width="5.140625" style="35" customWidth="1"/>
    <col min="9269" max="9269" width="5.7109375" style="35" customWidth="1"/>
    <col min="9270" max="9270" width="4.5703125" style="35" customWidth="1"/>
    <col min="9271" max="9272" width="5.140625" style="35" customWidth="1"/>
    <col min="9273" max="9273" width="5.7109375" style="35" customWidth="1"/>
    <col min="9274" max="9514" width="9.140625" style="35"/>
    <col min="9515" max="9515" width="3.28515625" style="35" customWidth="1"/>
    <col min="9516" max="9516" width="26.28515625" style="35" customWidth="1"/>
    <col min="9517" max="9520" width="4.5703125" style="35" customWidth="1"/>
    <col min="9521" max="9521" width="5.7109375" style="35" customWidth="1"/>
    <col min="9522" max="9522" width="4.5703125" style="35" customWidth="1"/>
    <col min="9523" max="9524" width="5.140625" style="35" customWidth="1"/>
    <col min="9525" max="9525" width="5.7109375" style="35" customWidth="1"/>
    <col min="9526" max="9526" width="4.5703125" style="35" customWidth="1"/>
    <col min="9527" max="9528" width="5.140625" style="35" customWidth="1"/>
    <col min="9529" max="9529" width="5.7109375" style="35" customWidth="1"/>
    <col min="9530" max="9770" width="9.140625" style="35"/>
    <col min="9771" max="9771" width="3.28515625" style="35" customWidth="1"/>
    <col min="9772" max="9772" width="26.28515625" style="35" customWidth="1"/>
    <col min="9773" max="9776" width="4.5703125" style="35" customWidth="1"/>
    <col min="9777" max="9777" width="5.7109375" style="35" customWidth="1"/>
    <col min="9778" max="9778" width="4.5703125" style="35" customWidth="1"/>
    <col min="9779" max="9780" width="5.140625" style="35" customWidth="1"/>
    <col min="9781" max="9781" width="5.7109375" style="35" customWidth="1"/>
    <col min="9782" max="9782" width="4.5703125" style="35" customWidth="1"/>
    <col min="9783" max="9784" width="5.140625" style="35" customWidth="1"/>
    <col min="9785" max="9785" width="5.7109375" style="35" customWidth="1"/>
    <col min="9786" max="10026" width="9.140625" style="35"/>
    <col min="10027" max="10027" width="3.28515625" style="35" customWidth="1"/>
    <col min="10028" max="10028" width="26.28515625" style="35" customWidth="1"/>
    <col min="10029" max="10032" width="4.5703125" style="35" customWidth="1"/>
    <col min="10033" max="10033" width="5.7109375" style="35" customWidth="1"/>
    <col min="10034" max="10034" width="4.5703125" style="35" customWidth="1"/>
    <col min="10035" max="10036" width="5.140625" style="35" customWidth="1"/>
    <col min="10037" max="10037" width="5.7109375" style="35" customWidth="1"/>
    <col min="10038" max="10038" width="4.5703125" style="35" customWidth="1"/>
    <col min="10039" max="10040" width="5.140625" style="35" customWidth="1"/>
    <col min="10041" max="10041" width="5.7109375" style="35" customWidth="1"/>
    <col min="10042" max="10282" width="9.140625" style="35"/>
    <col min="10283" max="10283" width="3.28515625" style="35" customWidth="1"/>
    <col min="10284" max="10284" width="26.28515625" style="35" customWidth="1"/>
    <col min="10285" max="10288" width="4.5703125" style="35" customWidth="1"/>
    <col min="10289" max="10289" width="5.7109375" style="35" customWidth="1"/>
    <col min="10290" max="10290" width="4.5703125" style="35" customWidth="1"/>
    <col min="10291" max="10292" width="5.140625" style="35" customWidth="1"/>
    <col min="10293" max="10293" width="5.7109375" style="35" customWidth="1"/>
    <col min="10294" max="10294" width="4.5703125" style="35" customWidth="1"/>
    <col min="10295" max="10296" width="5.140625" style="35" customWidth="1"/>
    <col min="10297" max="10297" width="5.7109375" style="35" customWidth="1"/>
    <col min="10298" max="10538" width="9.140625" style="35"/>
    <col min="10539" max="10539" width="3.28515625" style="35" customWidth="1"/>
    <col min="10540" max="10540" width="26.28515625" style="35" customWidth="1"/>
    <col min="10541" max="10544" width="4.5703125" style="35" customWidth="1"/>
    <col min="10545" max="10545" width="5.7109375" style="35" customWidth="1"/>
    <col min="10546" max="10546" width="4.5703125" style="35" customWidth="1"/>
    <col min="10547" max="10548" width="5.140625" style="35" customWidth="1"/>
    <col min="10549" max="10549" width="5.7109375" style="35" customWidth="1"/>
    <col min="10550" max="10550" width="4.5703125" style="35" customWidth="1"/>
    <col min="10551" max="10552" width="5.140625" style="35" customWidth="1"/>
    <col min="10553" max="10553" width="5.7109375" style="35" customWidth="1"/>
    <col min="10554" max="10794" width="9.140625" style="35"/>
    <col min="10795" max="10795" width="3.28515625" style="35" customWidth="1"/>
    <col min="10796" max="10796" width="26.28515625" style="35" customWidth="1"/>
    <col min="10797" max="10800" width="4.5703125" style="35" customWidth="1"/>
    <col min="10801" max="10801" width="5.7109375" style="35" customWidth="1"/>
    <col min="10802" max="10802" width="4.5703125" style="35" customWidth="1"/>
    <col min="10803" max="10804" width="5.140625" style="35" customWidth="1"/>
    <col min="10805" max="10805" width="5.7109375" style="35" customWidth="1"/>
    <col min="10806" max="10806" width="4.5703125" style="35" customWidth="1"/>
    <col min="10807" max="10808" width="5.140625" style="35" customWidth="1"/>
    <col min="10809" max="10809" width="5.7109375" style="35" customWidth="1"/>
    <col min="10810" max="11050" width="9.140625" style="35"/>
    <col min="11051" max="11051" width="3.28515625" style="35" customWidth="1"/>
    <col min="11052" max="11052" width="26.28515625" style="35" customWidth="1"/>
    <col min="11053" max="11056" width="4.5703125" style="35" customWidth="1"/>
    <col min="11057" max="11057" width="5.7109375" style="35" customWidth="1"/>
    <col min="11058" max="11058" width="4.5703125" style="35" customWidth="1"/>
    <col min="11059" max="11060" width="5.140625" style="35" customWidth="1"/>
    <col min="11061" max="11061" width="5.7109375" style="35" customWidth="1"/>
    <col min="11062" max="11062" width="4.5703125" style="35" customWidth="1"/>
    <col min="11063" max="11064" width="5.140625" style="35" customWidth="1"/>
    <col min="11065" max="11065" width="5.7109375" style="35" customWidth="1"/>
    <col min="11066" max="11306" width="9.140625" style="35"/>
    <col min="11307" max="11307" width="3.28515625" style="35" customWidth="1"/>
    <col min="11308" max="11308" width="26.28515625" style="35" customWidth="1"/>
    <col min="11309" max="11312" width="4.5703125" style="35" customWidth="1"/>
    <col min="11313" max="11313" width="5.7109375" style="35" customWidth="1"/>
    <col min="11314" max="11314" width="4.5703125" style="35" customWidth="1"/>
    <col min="11315" max="11316" width="5.140625" style="35" customWidth="1"/>
    <col min="11317" max="11317" width="5.7109375" style="35" customWidth="1"/>
    <col min="11318" max="11318" width="4.5703125" style="35" customWidth="1"/>
    <col min="11319" max="11320" width="5.140625" style="35" customWidth="1"/>
    <col min="11321" max="11321" width="5.7109375" style="35" customWidth="1"/>
    <col min="11322" max="11562" width="9.140625" style="35"/>
    <col min="11563" max="11563" width="3.28515625" style="35" customWidth="1"/>
    <col min="11564" max="11564" width="26.28515625" style="35" customWidth="1"/>
    <col min="11565" max="11568" width="4.5703125" style="35" customWidth="1"/>
    <col min="11569" max="11569" width="5.7109375" style="35" customWidth="1"/>
    <col min="11570" max="11570" width="4.5703125" style="35" customWidth="1"/>
    <col min="11571" max="11572" width="5.140625" style="35" customWidth="1"/>
    <col min="11573" max="11573" width="5.7109375" style="35" customWidth="1"/>
    <col min="11574" max="11574" width="4.5703125" style="35" customWidth="1"/>
    <col min="11575" max="11576" width="5.140625" style="35" customWidth="1"/>
    <col min="11577" max="11577" width="5.7109375" style="35" customWidth="1"/>
    <col min="11578" max="11818" width="9.140625" style="35"/>
    <col min="11819" max="11819" width="3.28515625" style="35" customWidth="1"/>
    <col min="11820" max="11820" width="26.28515625" style="35" customWidth="1"/>
    <col min="11821" max="11824" width="4.5703125" style="35" customWidth="1"/>
    <col min="11825" max="11825" width="5.7109375" style="35" customWidth="1"/>
    <col min="11826" max="11826" width="4.5703125" style="35" customWidth="1"/>
    <col min="11827" max="11828" width="5.140625" style="35" customWidth="1"/>
    <col min="11829" max="11829" width="5.7109375" style="35" customWidth="1"/>
    <col min="11830" max="11830" width="4.5703125" style="35" customWidth="1"/>
    <col min="11831" max="11832" width="5.140625" style="35" customWidth="1"/>
    <col min="11833" max="11833" width="5.7109375" style="35" customWidth="1"/>
    <col min="11834" max="12074" width="9.140625" style="35"/>
    <col min="12075" max="12075" width="3.28515625" style="35" customWidth="1"/>
    <col min="12076" max="12076" width="26.28515625" style="35" customWidth="1"/>
    <col min="12077" max="12080" width="4.5703125" style="35" customWidth="1"/>
    <col min="12081" max="12081" width="5.7109375" style="35" customWidth="1"/>
    <col min="12082" max="12082" width="4.5703125" style="35" customWidth="1"/>
    <col min="12083" max="12084" width="5.140625" style="35" customWidth="1"/>
    <col min="12085" max="12085" width="5.7109375" style="35" customWidth="1"/>
    <col min="12086" max="12086" width="4.5703125" style="35" customWidth="1"/>
    <col min="12087" max="12088" width="5.140625" style="35" customWidth="1"/>
    <col min="12089" max="12089" width="5.7109375" style="35" customWidth="1"/>
    <col min="12090" max="12330" width="9.140625" style="35"/>
    <col min="12331" max="12331" width="3.28515625" style="35" customWidth="1"/>
    <col min="12332" max="12332" width="26.28515625" style="35" customWidth="1"/>
    <col min="12333" max="12336" width="4.5703125" style="35" customWidth="1"/>
    <col min="12337" max="12337" width="5.7109375" style="35" customWidth="1"/>
    <col min="12338" max="12338" width="4.5703125" style="35" customWidth="1"/>
    <col min="12339" max="12340" width="5.140625" style="35" customWidth="1"/>
    <col min="12341" max="12341" width="5.7109375" style="35" customWidth="1"/>
    <col min="12342" max="12342" width="4.5703125" style="35" customWidth="1"/>
    <col min="12343" max="12344" width="5.140625" style="35" customWidth="1"/>
    <col min="12345" max="12345" width="5.7109375" style="35" customWidth="1"/>
    <col min="12346" max="12586" width="9.140625" style="35"/>
    <col min="12587" max="12587" width="3.28515625" style="35" customWidth="1"/>
    <col min="12588" max="12588" width="26.28515625" style="35" customWidth="1"/>
    <col min="12589" max="12592" width="4.5703125" style="35" customWidth="1"/>
    <col min="12593" max="12593" width="5.7109375" style="35" customWidth="1"/>
    <col min="12594" max="12594" width="4.5703125" style="35" customWidth="1"/>
    <col min="12595" max="12596" width="5.140625" style="35" customWidth="1"/>
    <col min="12597" max="12597" width="5.7109375" style="35" customWidth="1"/>
    <col min="12598" max="12598" width="4.5703125" style="35" customWidth="1"/>
    <col min="12599" max="12600" width="5.140625" style="35" customWidth="1"/>
    <col min="12601" max="12601" width="5.7109375" style="35" customWidth="1"/>
    <col min="12602" max="12842" width="9.140625" style="35"/>
    <col min="12843" max="12843" width="3.28515625" style="35" customWidth="1"/>
    <col min="12844" max="12844" width="26.28515625" style="35" customWidth="1"/>
    <col min="12845" max="12848" width="4.5703125" style="35" customWidth="1"/>
    <col min="12849" max="12849" width="5.7109375" style="35" customWidth="1"/>
    <col min="12850" max="12850" width="4.5703125" style="35" customWidth="1"/>
    <col min="12851" max="12852" width="5.140625" style="35" customWidth="1"/>
    <col min="12853" max="12853" width="5.7109375" style="35" customWidth="1"/>
    <col min="12854" max="12854" width="4.5703125" style="35" customWidth="1"/>
    <col min="12855" max="12856" width="5.140625" style="35" customWidth="1"/>
    <col min="12857" max="12857" width="5.7109375" style="35" customWidth="1"/>
    <col min="12858" max="13098" width="9.140625" style="35"/>
    <col min="13099" max="13099" width="3.28515625" style="35" customWidth="1"/>
    <col min="13100" max="13100" width="26.28515625" style="35" customWidth="1"/>
    <col min="13101" max="13104" width="4.5703125" style="35" customWidth="1"/>
    <col min="13105" max="13105" width="5.7109375" style="35" customWidth="1"/>
    <col min="13106" max="13106" width="4.5703125" style="35" customWidth="1"/>
    <col min="13107" max="13108" width="5.140625" style="35" customWidth="1"/>
    <col min="13109" max="13109" width="5.7109375" style="35" customWidth="1"/>
    <col min="13110" max="13110" width="4.5703125" style="35" customWidth="1"/>
    <col min="13111" max="13112" width="5.140625" style="35" customWidth="1"/>
    <col min="13113" max="13113" width="5.7109375" style="35" customWidth="1"/>
    <col min="13114" max="13354" width="9.140625" style="35"/>
    <col min="13355" max="13355" width="3.28515625" style="35" customWidth="1"/>
    <col min="13356" max="13356" width="26.28515625" style="35" customWidth="1"/>
    <col min="13357" max="13360" width="4.5703125" style="35" customWidth="1"/>
    <col min="13361" max="13361" width="5.7109375" style="35" customWidth="1"/>
    <col min="13362" max="13362" width="4.5703125" style="35" customWidth="1"/>
    <col min="13363" max="13364" width="5.140625" style="35" customWidth="1"/>
    <col min="13365" max="13365" width="5.7109375" style="35" customWidth="1"/>
    <col min="13366" max="13366" width="4.5703125" style="35" customWidth="1"/>
    <col min="13367" max="13368" width="5.140625" style="35" customWidth="1"/>
    <col min="13369" max="13369" width="5.7109375" style="35" customWidth="1"/>
    <col min="13370" max="13610" width="9.140625" style="35"/>
    <col min="13611" max="13611" width="3.28515625" style="35" customWidth="1"/>
    <col min="13612" max="13612" width="26.28515625" style="35" customWidth="1"/>
    <col min="13613" max="13616" width="4.5703125" style="35" customWidth="1"/>
    <col min="13617" max="13617" width="5.7109375" style="35" customWidth="1"/>
    <col min="13618" max="13618" width="4.5703125" style="35" customWidth="1"/>
    <col min="13619" max="13620" width="5.140625" style="35" customWidth="1"/>
    <col min="13621" max="13621" width="5.7109375" style="35" customWidth="1"/>
    <col min="13622" max="13622" width="4.5703125" style="35" customWidth="1"/>
    <col min="13623" max="13624" width="5.140625" style="35" customWidth="1"/>
    <col min="13625" max="13625" width="5.7109375" style="35" customWidth="1"/>
    <col min="13626" max="13866" width="9.140625" style="35"/>
    <col min="13867" max="13867" width="3.28515625" style="35" customWidth="1"/>
    <col min="13868" max="13868" width="26.28515625" style="35" customWidth="1"/>
    <col min="13869" max="13872" width="4.5703125" style="35" customWidth="1"/>
    <col min="13873" max="13873" width="5.7109375" style="35" customWidth="1"/>
    <col min="13874" max="13874" width="4.5703125" style="35" customWidth="1"/>
    <col min="13875" max="13876" width="5.140625" style="35" customWidth="1"/>
    <col min="13877" max="13877" width="5.7109375" style="35" customWidth="1"/>
    <col min="13878" max="13878" width="4.5703125" style="35" customWidth="1"/>
    <col min="13879" max="13880" width="5.140625" style="35" customWidth="1"/>
    <col min="13881" max="13881" width="5.7109375" style="35" customWidth="1"/>
    <col min="13882" max="14122" width="9.140625" style="35"/>
    <col min="14123" max="14123" width="3.28515625" style="35" customWidth="1"/>
    <col min="14124" max="14124" width="26.28515625" style="35" customWidth="1"/>
    <col min="14125" max="14128" width="4.5703125" style="35" customWidth="1"/>
    <col min="14129" max="14129" width="5.7109375" style="35" customWidth="1"/>
    <col min="14130" max="14130" width="4.5703125" style="35" customWidth="1"/>
    <col min="14131" max="14132" width="5.140625" style="35" customWidth="1"/>
    <col min="14133" max="14133" width="5.7109375" style="35" customWidth="1"/>
    <col min="14134" max="14134" width="4.5703125" style="35" customWidth="1"/>
    <col min="14135" max="14136" width="5.140625" style="35" customWidth="1"/>
    <col min="14137" max="14137" width="5.7109375" style="35" customWidth="1"/>
    <col min="14138" max="14378" width="9.140625" style="35"/>
    <col min="14379" max="14379" width="3.28515625" style="35" customWidth="1"/>
    <col min="14380" max="14380" width="26.28515625" style="35" customWidth="1"/>
    <col min="14381" max="14384" width="4.5703125" style="35" customWidth="1"/>
    <col min="14385" max="14385" width="5.7109375" style="35" customWidth="1"/>
    <col min="14386" max="14386" width="4.5703125" style="35" customWidth="1"/>
    <col min="14387" max="14388" width="5.140625" style="35" customWidth="1"/>
    <col min="14389" max="14389" width="5.7109375" style="35" customWidth="1"/>
    <col min="14390" max="14390" width="4.5703125" style="35" customWidth="1"/>
    <col min="14391" max="14392" width="5.140625" style="35" customWidth="1"/>
    <col min="14393" max="14393" width="5.7109375" style="35" customWidth="1"/>
    <col min="14394" max="14634" width="9.140625" style="35"/>
    <col min="14635" max="14635" width="3.28515625" style="35" customWidth="1"/>
    <col min="14636" max="14636" width="26.28515625" style="35" customWidth="1"/>
    <col min="14637" max="14640" width="4.5703125" style="35" customWidth="1"/>
    <col min="14641" max="14641" width="5.7109375" style="35" customWidth="1"/>
    <col min="14642" max="14642" width="4.5703125" style="35" customWidth="1"/>
    <col min="14643" max="14644" width="5.140625" style="35" customWidth="1"/>
    <col min="14645" max="14645" width="5.7109375" style="35" customWidth="1"/>
    <col min="14646" max="14646" width="4.5703125" style="35" customWidth="1"/>
    <col min="14647" max="14648" width="5.140625" style="35" customWidth="1"/>
    <col min="14649" max="14649" width="5.7109375" style="35" customWidth="1"/>
    <col min="14650" max="14890" width="9.140625" style="35"/>
    <col min="14891" max="14891" width="3.28515625" style="35" customWidth="1"/>
    <col min="14892" max="14892" width="26.28515625" style="35" customWidth="1"/>
    <col min="14893" max="14896" width="4.5703125" style="35" customWidth="1"/>
    <col min="14897" max="14897" width="5.7109375" style="35" customWidth="1"/>
    <col min="14898" max="14898" width="4.5703125" style="35" customWidth="1"/>
    <col min="14899" max="14900" width="5.140625" style="35" customWidth="1"/>
    <col min="14901" max="14901" width="5.7109375" style="35" customWidth="1"/>
    <col min="14902" max="14902" width="4.5703125" style="35" customWidth="1"/>
    <col min="14903" max="14904" width="5.140625" style="35" customWidth="1"/>
    <col min="14905" max="14905" width="5.7109375" style="35" customWidth="1"/>
    <col min="14906" max="15146" width="9.140625" style="35"/>
    <col min="15147" max="15147" width="3.28515625" style="35" customWidth="1"/>
    <col min="15148" max="15148" width="26.28515625" style="35" customWidth="1"/>
    <col min="15149" max="15152" width="4.5703125" style="35" customWidth="1"/>
    <col min="15153" max="15153" width="5.7109375" style="35" customWidth="1"/>
    <col min="15154" max="15154" width="4.5703125" style="35" customWidth="1"/>
    <col min="15155" max="15156" width="5.140625" style="35" customWidth="1"/>
    <col min="15157" max="15157" width="5.7109375" style="35" customWidth="1"/>
    <col min="15158" max="15158" width="4.5703125" style="35" customWidth="1"/>
    <col min="15159" max="15160" width="5.140625" style="35" customWidth="1"/>
    <col min="15161" max="15161" width="5.7109375" style="35" customWidth="1"/>
    <col min="15162" max="15402" width="9.140625" style="35"/>
    <col min="15403" max="15403" width="3.28515625" style="35" customWidth="1"/>
    <col min="15404" max="15404" width="26.28515625" style="35" customWidth="1"/>
    <col min="15405" max="15408" width="4.5703125" style="35" customWidth="1"/>
    <col min="15409" max="15409" width="5.7109375" style="35" customWidth="1"/>
    <col min="15410" max="15410" width="4.5703125" style="35" customWidth="1"/>
    <col min="15411" max="15412" width="5.140625" style="35" customWidth="1"/>
    <col min="15413" max="15413" width="5.7109375" style="35" customWidth="1"/>
    <col min="15414" max="15414" width="4.5703125" style="35" customWidth="1"/>
    <col min="15415" max="15416" width="5.140625" style="35" customWidth="1"/>
    <col min="15417" max="15417" width="5.7109375" style="35" customWidth="1"/>
    <col min="15418" max="15658" width="9.140625" style="35"/>
    <col min="15659" max="15659" width="3.28515625" style="35" customWidth="1"/>
    <col min="15660" max="15660" width="26.28515625" style="35" customWidth="1"/>
    <col min="15661" max="15664" width="4.5703125" style="35" customWidth="1"/>
    <col min="15665" max="15665" width="5.7109375" style="35" customWidth="1"/>
    <col min="15666" max="15666" width="4.5703125" style="35" customWidth="1"/>
    <col min="15667" max="15668" width="5.140625" style="35" customWidth="1"/>
    <col min="15669" max="15669" width="5.7109375" style="35" customWidth="1"/>
    <col min="15670" max="15670" width="4.5703125" style="35" customWidth="1"/>
    <col min="15671" max="15672" width="5.140625" style="35" customWidth="1"/>
    <col min="15673" max="15673" width="5.7109375" style="35" customWidth="1"/>
    <col min="15674" max="15914" width="9.140625" style="35"/>
    <col min="15915" max="15915" width="3.28515625" style="35" customWidth="1"/>
    <col min="15916" max="15916" width="26.28515625" style="35" customWidth="1"/>
    <col min="15917" max="15920" width="4.5703125" style="35" customWidth="1"/>
    <col min="15921" max="15921" width="5.7109375" style="35" customWidth="1"/>
    <col min="15922" max="15922" width="4.5703125" style="35" customWidth="1"/>
    <col min="15923" max="15924" width="5.140625" style="35" customWidth="1"/>
    <col min="15925" max="15925" width="5.7109375" style="35" customWidth="1"/>
    <col min="15926" max="15926" width="4.5703125" style="35" customWidth="1"/>
    <col min="15927" max="15928" width="5.140625" style="35" customWidth="1"/>
    <col min="15929" max="15929" width="5.7109375" style="35" customWidth="1"/>
    <col min="15930" max="16170" width="9.140625" style="35"/>
    <col min="16171" max="16171" width="3.28515625" style="35" customWidth="1"/>
    <col min="16172" max="16172" width="26.28515625" style="35" customWidth="1"/>
    <col min="16173" max="16176" width="4.5703125" style="35" customWidth="1"/>
    <col min="16177" max="16177" width="5.7109375" style="35" customWidth="1"/>
    <col min="16178" max="16178" width="4.5703125" style="35" customWidth="1"/>
    <col min="16179" max="16180" width="5.140625" style="35" customWidth="1"/>
    <col min="16181" max="16181" width="5.7109375" style="35" customWidth="1"/>
    <col min="16182" max="16182" width="4.5703125" style="35" customWidth="1"/>
    <col min="16183" max="16184" width="5.140625" style="35" customWidth="1"/>
    <col min="16185" max="16185" width="5.7109375" style="35" customWidth="1"/>
    <col min="16186" max="16384" width="9.140625" style="35"/>
  </cols>
  <sheetData>
    <row r="1" spans="1:101" s="25" customFormat="1" ht="21.75" customHeight="1">
      <c r="A1" s="147" t="s">
        <v>209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CW1" s="149" t="s">
        <v>170</v>
      </c>
    </row>
    <row r="2" spans="1:101" s="28" customFormat="1" ht="15" customHeight="1">
      <c r="A2" s="26">
        <v>9</v>
      </c>
      <c r="B2" s="27" t="s">
        <v>210</v>
      </c>
      <c r="C2" s="27"/>
      <c r="D2" s="27"/>
      <c r="E2" s="27"/>
      <c r="F2" s="27"/>
      <c r="G2" s="27"/>
      <c r="I2" s="27"/>
      <c r="J2" s="148" t="s">
        <v>6</v>
      </c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 t="s">
        <v>7</v>
      </c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 t="s">
        <v>8</v>
      </c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 t="s">
        <v>211</v>
      </c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 t="s">
        <v>212</v>
      </c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 t="s">
        <v>213</v>
      </c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 t="s">
        <v>184</v>
      </c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9"/>
    </row>
    <row r="3" spans="1:101" s="30" customFormat="1" ht="26.25" customHeight="1">
      <c r="A3" s="143" t="s">
        <v>0</v>
      </c>
      <c r="B3" s="145" t="s">
        <v>1</v>
      </c>
      <c r="C3" s="145" t="s">
        <v>24</v>
      </c>
      <c r="D3" s="143" t="s">
        <v>66</v>
      </c>
      <c r="E3" s="143" t="s">
        <v>2</v>
      </c>
      <c r="F3" s="145" t="s">
        <v>4</v>
      </c>
      <c r="G3" s="145" t="s">
        <v>225</v>
      </c>
      <c r="H3" s="145" t="s">
        <v>235</v>
      </c>
      <c r="I3" s="145" t="s">
        <v>5</v>
      </c>
      <c r="J3" s="29" t="s">
        <v>214</v>
      </c>
      <c r="K3" s="29" t="s">
        <v>215</v>
      </c>
      <c r="L3" s="29" t="s">
        <v>216</v>
      </c>
      <c r="M3" s="29" t="s">
        <v>217</v>
      </c>
      <c r="N3" s="29" t="s">
        <v>180</v>
      </c>
      <c r="O3" s="29" t="s">
        <v>220</v>
      </c>
      <c r="P3" s="29" t="s">
        <v>218</v>
      </c>
      <c r="Q3" s="29" t="s">
        <v>219</v>
      </c>
      <c r="R3" s="29" t="s">
        <v>180</v>
      </c>
      <c r="S3" s="29" t="s">
        <v>220</v>
      </c>
      <c r="T3" s="29" t="s">
        <v>178</v>
      </c>
      <c r="U3" s="29" t="s">
        <v>179</v>
      </c>
      <c r="V3" s="29" t="s">
        <v>180</v>
      </c>
      <c r="W3" s="29" t="s">
        <v>214</v>
      </c>
      <c r="X3" s="29" t="s">
        <v>215</v>
      </c>
      <c r="Y3" s="29" t="s">
        <v>216</v>
      </c>
      <c r="Z3" s="29" t="s">
        <v>217</v>
      </c>
      <c r="AA3" s="29" t="s">
        <v>180</v>
      </c>
      <c r="AB3" s="29" t="s">
        <v>220</v>
      </c>
      <c r="AC3" s="29" t="s">
        <v>218</v>
      </c>
      <c r="AD3" s="29" t="s">
        <v>219</v>
      </c>
      <c r="AE3" s="29" t="s">
        <v>180</v>
      </c>
      <c r="AF3" s="29" t="s">
        <v>220</v>
      </c>
      <c r="AG3" s="29" t="s">
        <v>178</v>
      </c>
      <c r="AH3" s="29" t="s">
        <v>179</v>
      </c>
      <c r="AI3" s="29" t="s">
        <v>180</v>
      </c>
      <c r="AJ3" s="29" t="s">
        <v>214</v>
      </c>
      <c r="AK3" s="29" t="s">
        <v>215</v>
      </c>
      <c r="AL3" s="29" t="s">
        <v>216</v>
      </c>
      <c r="AM3" s="29" t="s">
        <v>217</v>
      </c>
      <c r="AN3" s="29" t="s">
        <v>180</v>
      </c>
      <c r="AO3" s="29" t="s">
        <v>220</v>
      </c>
      <c r="AP3" s="29" t="s">
        <v>218</v>
      </c>
      <c r="AQ3" s="29" t="s">
        <v>219</v>
      </c>
      <c r="AR3" s="29" t="s">
        <v>180</v>
      </c>
      <c r="AS3" s="29" t="s">
        <v>220</v>
      </c>
      <c r="AT3" s="29" t="s">
        <v>178</v>
      </c>
      <c r="AU3" s="29" t="s">
        <v>179</v>
      </c>
      <c r="AV3" s="29" t="s">
        <v>180</v>
      </c>
      <c r="AW3" s="29" t="s">
        <v>214</v>
      </c>
      <c r="AX3" s="29" t="s">
        <v>215</v>
      </c>
      <c r="AY3" s="29" t="s">
        <v>216</v>
      </c>
      <c r="AZ3" s="29" t="s">
        <v>217</v>
      </c>
      <c r="BA3" s="29" t="s">
        <v>180</v>
      </c>
      <c r="BB3" s="29" t="s">
        <v>220</v>
      </c>
      <c r="BC3" s="29" t="s">
        <v>218</v>
      </c>
      <c r="BD3" s="29" t="s">
        <v>219</v>
      </c>
      <c r="BE3" s="29" t="s">
        <v>180</v>
      </c>
      <c r="BF3" s="29" t="s">
        <v>220</v>
      </c>
      <c r="BG3" s="29" t="s">
        <v>178</v>
      </c>
      <c r="BH3" s="29" t="s">
        <v>179</v>
      </c>
      <c r="BI3" s="29" t="s">
        <v>180</v>
      </c>
      <c r="BJ3" s="29" t="s">
        <v>214</v>
      </c>
      <c r="BK3" s="29" t="s">
        <v>215</v>
      </c>
      <c r="BL3" s="29" t="s">
        <v>216</v>
      </c>
      <c r="BM3" s="29" t="s">
        <v>217</v>
      </c>
      <c r="BN3" s="29" t="s">
        <v>180</v>
      </c>
      <c r="BO3" s="29" t="s">
        <v>220</v>
      </c>
      <c r="BP3" s="29" t="s">
        <v>218</v>
      </c>
      <c r="BQ3" s="29" t="s">
        <v>219</v>
      </c>
      <c r="BR3" s="29" t="s">
        <v>180</v>
      </c>
      <c r="BS3" s="29" t="s">
        <v>220</v>
      </c>
      <c r="BT3" s="29" t="s">
        <v>178</v>
      </c>
      <c r="BU3" s="29" t="s">
        <v>179</v>
      </c>
      <c r="BV3" s="29" t="s">
        <v>180</v>
      </c>
      <c r="BW3" s="29" t="s">
        <v>214</v>
      </c>
      <c r="BX3" s="29" t="s">
        <v>215</v>
      </c>
      <c r="BY3" s="29" t="s">
        <v>216</v>
      </c>
      <c r="BZ3" s="29" t="s">
        <v>217</v>
      </c>
      <c r="CA3" s="29" t="s">
        <v>180</v>
      </c>
      <c r="CB3" s="29" t="s">
        <v>220</v>
      </c>
      <c r="CC3" s="29" t="s">
        <v>218</v>
      </c>
      <c r="CD3" s="29" t="s">
        <v>219</v>
      </c>
      <c r="CE3" s="29" t="s">
        <v>180</v>
      </c>
      <c r="CF3" s="29" t="s">
        <v>220</v>
      </c>
      <c r="CG3" s="29" t="s">
        <v>178</v>
      </c>
      <c r="CH3" s="29" t="s">
        <v>179</v>
      </c>
      <c r="CI3" s="29" t="s">
        <v>180</v>
      </c>
      <c r="CJ3" s="29" t="s">
        <v>214</v>
      </c>
      <c r="CK3" s="29" t="s">
        <v>215</v>
      </c>
      <c r="CL3" s="29" t="s">
        <v>216</v>
      </c>
      <c r="CM3" s="29" t="s">
        <v>217</v>
      </c>
      <c r="CN3" s="29" t="s">
        <v>180</v>
      </c>
      <c r="CO3" s="29" t="s">
        <v>220</v>
      </c>
      <c r="CP3" s="29" t="s">
        <v>218</v>
      </c>
      <c r="CQ3" s="29" t="s">
        <v>219</v>
      </c>
      <c r="CR3" s="29" t="s">
        <v>180</v>
      </c>
      <c r="CS3" s="29" t="s">
        <v>220</v>
      </c>
      <c r="CT3" s="29" t="s">
        <v>178</v>
      </c>
      <c r="CU3" s="29" t="s">
        <v>179</v>
      </c>
      <c r="CV3" s="29" t="s">
        <v>180</v>
      </c>
      <c r="CW3" s="149"/>
    </row>
    <row r="4" spans="1:101" s="30" customFormat="1" ht="12.75" customHeight="1">
      <c r="A4" s="144"/>
      <c r="B4" s="146"/>
      <c r="C4" s="146"/>
      <c r="D4" s="144"/>
      <c r="E4" s="144"/>
      <c r="F4" s="146"/>
      <c r="G4" s="146"/>
      <c r="H4" s="146"/>
      <c r="I4" s="146"/>
      <c r="J4" s="31">
        <v>25</v>
      </c>
      <c r="K4" s="31">
        <v>25</v>
      </c>
      <c r="L4" s="31">
        <v>25</v>
      </c>
      <c r="M4" s="31">
        <v>25</v>
      </c>
      <c r="N4" s="31">
        <v>100</v>
      </c>
      <c r="O4" s="31">
        <v>25</v>
      </c>
      <c r="P4" s="31">
        <v>100</v>
      </c>
      <c r="Q4" s="31">
        <v>100</v>
      </c>
      <c r="R4" s="31">
        <v>100</v>
      </c>
      <c r="S4" s="31">
        <v>25</v>
      </c>
      <c r="T4" s="31">
        <v>50</v>
      </c>
      <c r="U4" s="31">
        <v>50</v>
      </c>
      <c r="V4" s="31">
        <v>100</v>
      </c>
      <c r="W4" s="31">
        <v>25</v>
      </c>
      <c r="X4" s="31">
        <v>25</v>
      </c>
      <c r="Y4" s="31">
        <v>25</v>
      </c>
      <c r="Z4" s="31">
        <v>25</v>
      </c>
      <c r="AA4" s="31">
        <v>100</v>
      </c>
      <c r="AB4" s="31">
        <v>25</v>
      </c>
      <c r="AC4" s="31">
        <v>100</v>
      </c>
      <c r="AD4" s="31">
        <v>100</v>
      </c>
      <c r="AE4" s="31">
        <v>100</v>
      </c>
      <c r="AF4" s="31">
        <v>25</v>
      </c>
      <c r="AG4" s="31">
        <v>50</v>
      </c>
      <c r="AH4" s="31">
        <v>50</v>
      </c>
      <c r="AI4" s="31">
        <v>100</v>
      </c>
      <c r="AJ4" s="31">
        <v>25</v>
      </c>
      <c r="AK4" s="31">
        <v>25</v>
      </c>
      <c r="AL4" s="31">
        <v>25</v>
      </c>
      <c r="AM4" s="31">
        <v>25</v>
      </c>
      <c r="AN4" s="31">
        <v>100</v>
      </c>
      <c r="AO4" s="31">
        <v>25</v>
      </c>
      <c r="AP4" s="31">
        <v>100</v>
      </c>
      <c r="AQ4" s="31">
        <v>100</v>
      </c>
      <c r="AR4" s="31">
        <v>100</v>
      </c>
      <c r="AS4" s="31">
        <v>25</v>
      </c>
      <c r="AT4" s="31">
        <v>50</v>
      </c>
      <c r="AU4" s="31">
        <v>50</v>
      </c>
      <c r="AV4" s="31">
        <v>100</v>
      </c>
      <c r="AW4" s="31">
        <v>25</v>
      </c>
      <c r="AX4" s="31">
        <v>25</v>
      </c>
      <c r="AY4" s="31">
        <v>25</v>
      </c>
      <c r="AZ4" s="31">
        <v>25</v>
      </c>
      <c r="BA4" s="31">
        <v>100</v>
      </c>
      <c r="BB4" s="31">
        <v>25</v>
      </c>
      <c r="BC4" s="31">
        <v>100</v>
      </c>
      <c r="BD4" s="31">
        <v>100</v>
      </c>
      <c r="BE4" s="31">
        <v>100</v>
      </c>
      <c r="BF4" s="31">
        <v>25</v>
      </c>
      <c r="BG4" s="31">
        <v>50</v>
      </c>
      <c r="BH4" s="31">
        <v>50</v>
      </c>
      <c r="BI4" s="31">
        <v>100</v>
      </c>
      <c r="BJ4" s="31">
        <v>13</v>
      </c>
      <c r="BK4" s="31">
        <v>13</v>
      </c>
      <c r="BL4" s="31">
        <v>13</v>
      </c>
      <c r="BM4" s="31">
        <v>13</v>
      </c>
      <c r="BN4" s="31">
        <v>100</v>
      </c>
      <c r="BO4" s="31">
        <v>25</v>
      </c>
      <c r="BP4" s="31">
        <v>50</v>
      </c>
      <c r="BQ4" s="31">
        <v>50</v>
      </c>
      <c r="BR4" s="31">
        <v>100</v>
      </c>
      <c r="BS4" s="31">
        <v>25</v>
      </c>
      <c r="BT4" s="31">
        <v>50</v>
      </c>
      <c r="BU4" s="31">
        <v>50</v>
      </c>
      <c r="BV4" s="31">
        <v>100</v>
      </c>
      <c r="BW4" s="31">
        <v>12</v>
      </c>
      <c r="BX4" s="31">
        <v>12</v>
      </c>
      <c r="BY4" s="31">
        <v>12</v>
      </c>
      <c r="BZ4" s="31">
        <v>12</v>
      </c>
      <c r="CA4" s="31">
        <v>100</v>
      </c>
      <c r="CB4" s="31">
        <v>25</v>
      </c>
      <c r="CC4" s="31">
        <v>50</v>
      </c>
      <c r="CD4" s="31">
        <v>50</v>
      </c>
      <c r="CE4" s="31">
        <v>100</v>
      </c>
      <c r="CF4" s="31">
        <v>25</v>
      </c>
      <c r="CG4" s="31">
        <v>50</v>
      </c>
      <c r="CH4" s="31">
        <v>50</v>
      </c>
      <c r="CI4" s="31">
        <v>100</v>
      </c>
      <c r="CJ4" s="31">
        <v>25</v>
      </c>
      <c r="CK4" s="31">
        <v>25</v>
      </c>
      <c r="CL4" s="31">
        <v>25</v>
      </c>
      <c r="CM4" s="31">
        <v>25</v>
      </c>
      <c r="CN4" s="31">
        <v>100</v>
      </c>
      <c r="CO4" s="31">
        <v>25</v>
      </c>
      <c r="CP4" s="31">
        <v>50</v>
      </c>
      <c r="CQ4" s="31">
        <v>50</v>
      </c>
      <c r="CR4" s="31">
        <v>100</v>
      </c>
      <c r="CS4" s="31">
        <v>25</v>
      </c>
      <c r="CT4" s="31">
        <v>50</v>
      </c>
      <c r="CU4" s="31">
        <v>50</v>
      </c>
      <c r="CV4" s="31">
        <v>100</v>
      </c>
      <c r="CW4" s="149"/>
    </row>
    <row r="5" spans="1:101" ht="18" customHeight="1">
      <c r="A5" s="32">
        <v>1</v>
      </c>
      <c r="B5" s="32">
        <v>1013</v>
      </c>
      <c r="C5" s="33" t="s">
        <v>113</v>
      </c>
      <c r="D5" s="32" t="s">
        <v>32</v>
      </c>
      <c r="E5" s="3" t="s">
        <v>36</v>
      </c>
      <c r="F5" s="38">
        <v>37032</v>
      </c>
      <c r="G5" s="38">
        <v>40711</v>
      </c>
      <c r="H5" s="40">
        <v>323072504486</v>
      </c>
      <c r="I5" s="4" t="s">
        <v>45</v>
      </c>
      <c r="J5" s="34">
        <v>16</v>
      </c>
      <c r="K5" s="34">
        <v>18</v>
      </c>
      <c r="L5" s="34">
        <v>13</v>
      </c>
      <c r="M5" s="34">
        <v>21</v>
      </c>
      <c r="N5" s="37">
        <f>SUM(J5:M5)</f>
        <v>68</v>
      </c>
      <c r="O5" s="37">
        <f>ROUND(N5/4,0)</f>
        <v>17</v>
      </c>
      <c r="P5" s="34">
        <v>42</v>
      </c>
      <c r="Q5" s="34">
        <v>49</v>
      </c>
      <c r="R5" s="37">
        <f>SUM(P5:Q5)</f>
        <v>91</v>
      </c>
      <c r="S5" s="37">
        <f>ROUND(R5/4,0)</f>
        <v>23</v>
      </c>
      <c r="T5" s="37">
        <f>O5+S5</f>
        <v>40</v>
      </c>
      <c r="U5" s="34"/>
      <c r="V5" s="37">
        <f>SUM(T5:U5)</f>
        <v>40</v>
      </c>
      <c r="W5" s="34">
        <v>6</v>
      </c>
      <c r="X5" s="34">
        <v>9</v>
      </c>
      <c r="Y5" s="34">
        <v>10</v>
      </c>
      <c r="Z5" s="34">
        <v>13</v>
      </c>
      <c r="AA5" s="37">
        <f>SUM(W5:Z5)</f>
        <v>38</v>
      </c>
      <c r="AB5" s="37">
        <f>ROUND(AA5/4,0)</f>
        <v>10</v>
      </c>
      <c r="AC5" s="34">
        <v>39</v>
      </c>
      <c r="AD5" s="34">
        <v>34</v>
      </c>
      <c r="AE5" s="37">
        <f>SUM(AC5:AD5)</f>
        <v>73</v>
      </c>
      <c r="AF5" s="37">
        <f>ROUND(AE5/4,0)</f>
        <v>18</v>
      </c>
      <c r="AG5" s="37">
        <f>AB5+AF5</f>
        <v>28</v>
      </c>
      <c r="AH5" s="34"/>
      <c r="AI5" s="37">
        <f>SUM(AG5:AH5)</f>
        <v>28</v>
      </c>
      <c r="AJ5" s="34">
        <v>23</v>
      </c>
      <c r="AK5" s="34">
        <v>16</v>
      </c>
      <c r="AL5" s="34">
        <v>16</v>
      </c>
      <c r="AM5" s="34">
        <v>21</v>
      </c>
      <c r="AN5" s="37">
        <f>SUM(AJ5:AM5)</f>
        <v>76</v>
      </c>
      <c r="AO5" s="37">
        <f>ROUND(AN5/4,0)</f>
        <v>19</v>
      </c>
      <c r="AP5" s="34">
        <v>62</v>
      </c>
      <c r="AQ5" s="34">
        <v>36</v>
      </c>
      <c r="AR5" s="37">
        <f>SUM(AP5:AQ5)</f>
        <v>98</v>
      </c>
      <c r="AS5" s="37">
        <f>ROUND(AR5/4,0)</f>
        <v>25</v>
      </c>
      <c r="AT5" s="37">
        <f>AO5+AS5</f>
        <v>44</v>
      </c>
      <c r="AU5" s="34"/>
      <c r="AV5" s="37">
        <f>SUM(AT5:AU5)</f>
        <v>44</v>
      </c>
      <c r="AW5" s="34">
        <v>25</v>
      </c>
      <c r="AX5" s="34">
        <v>24</v>
      </c>
      <c r="AY5" s="34">
        <v>18</v>
      </c>
      <c r="AZ5" s="34">
        <v>22</v>
      </c>
      <c r="BA5" s="37">
        <f>SUM(AW5:AZ5)</f>
        <v>89</v>
      </c>
      <c r="BB5" s="37">
        <f>ROUND(BA5/4,0)</f>
        <v>22</v>
      </c>
      <c r="BC5" s="34">
        <v>54</v>
      </c>
      <c r="BD5" s="34">
        <v>50</v>
      </c>
      <c r="BE5" s="37">
        <f>SUM(BC5:BD5)</f>
        <v>104</v>
      </c>
      <c r="BF5" s="37">
        <f>ROUND(BE5/4,0)</f>
        <v>26</v>
      </c>
      <c r="BG5" s="37">
        <f>BB5+BF5</f>
        <v>48</v>
      </c>
      <c r="BH5" s="34"/>
      <c r="BI5" s="37">
        <f>SUM(BG5:BH5)</f>
        <v>48</v>
      </c>
      <c r="BJ5" s="34">
        <v>11</v>
      </c>
      <c r="BK5" s="34">
        <v>12</v>
      </c>
      <c r="BL5" s="34">
        <v>6</v>
      </c>
      <c r="BM5" s="34">
        <v>13</v>
      </c>
      <c r="BN5" s="37">
        <f>SUM(BJ5:BM5)</f>
        <v>42</v>
      </c>
      <c r="BO5" s="37">
        <f>ROUND(BN5/4,0)</f>
        <v>11</v>
      </c>
      <c r="BP5" s="34">
        <v>22</v>
      </c>
      <c r="BQ5" s="34">
        <v>6</v>
      </c>
      <c r="BR5" s="37">
        <f>SUM(BP5:BQ5)</f>
        <v>28</v>
      </c>
      <c r="BS5" s="37">
        <f>ROUND(BR5/4,0)</f>
        <v>7</v>
      </c>
      <c r="BT5" s="37">
        <f>BO5+BS5</f>
        <v>18</v>
      </c>
      <c r="BU5" s="34"/>
      <c r="BV5" s="37">
        <f>SUM(BT5:BU5)</f>
        <v>18</v>
      </c>
      <c r="BW5" s="34">
        <v>8</v>
      </c>
      <c r="BX5" s="34">
        <v>10</v>
      </c>
      <c r="BY5" s="34">
        <v>5</v>
      </c>
      <c r="BZ5" s="34">
        <v>10</v>
      </c>
      <c r="CA5" s="37">
        <f>SUM(BW5:BZ5)</f>
        <v>33</v>
      </c>
      <c r="CB5" s="37">
        <f>ROUND(CA5/4,0)</f>
        <v>8</v>
      </c>
      <c r="CC5" s="34">
        <v>21</v>
      </c>
      <c r="CD5" s="34">
        <v>12</v>
      </c>
      <c r="CE5" s="37">
        <f>SUM(CC5:CD5)</f>
        <v>33</v>
      </c>
      <c r="CF5" s="37">
        <f>ROUND(CE5/4,0)</f>
        <v>8</v>
      </c>
      <c r="CG5" s="37">
        <f>CB5+CF5</f>
        <v>16</v>
      </c>
      <c r="CH5" s="34"/>
      <c r="CI5" s="37">
        <f>SUM(CG5:CH5)</f>
        <v>16</v>
      </c>
      <c r="CJ5" s="34">
        <v>22</v>
      </c>
      <c r="CK5" s="34">
        <v>21</v>
      </c>
      <c r="CL5" s="34">
        <v>13</v>
      </c>
      <c r="CM5" s="34">
        <v>15</v>
      </c>
      <c r="CN5" s="37">
        <f>SUM(CJ5:CM5)</f>
        <v>71</v>
      </c>
      <c r="CO5" s="37">
        <f>ROUND(CN5/4,0)</f>
        <v>18</v>
      </c>
      <c r="CP5" s="34">
        <v>52</v>
      </c>
      <c r="CQ5" s="34">
        <v>25</v>
      </c>
      <c r="CR5" s="37">
        <f>SUM(CP5:CQ5)</f>
        <v>77</v>
      </c>
      <c r="CS5" s="37">
        <f>ROUND(CR5/4,0)</f>
        <v>19</v>
      </c>
      <c r="CT5" s="37">
        <f>CO5+CS5</f>
        <v>37</v>
      </c>
      <c r="CU5" s="34"/>
      <c r="CV5" s="37">
        <f>SUM(CT5:CU5)</f>
        <v>37</v>
      </c>
      <c r="CW5" s="35">
        <v>164</v>
      </c>
    </row>
    <row r="6" spans="1:101" ht="18" customHeight="1">
      <c r="A6" s="32">
        <v>2</v>
      </c>
      <c r="B6" s="32">
        <v>1048</v>
      </c>
      <c r="C6" s="33" t="s">
        <v>114</v>
      </c>
      <c r="D6" s="32" t="s">
        <v>32</v>
      </c>
      <c r="E6" s="3" t="s">
        <v>34</v>
      </c>
      <c r="F6" s="38">
        <v>36917</v>
      </c>
      <c r="G6" s="38">
        <v>40721</v>
      </c>
      <c r="H6" s="40">
        <v>962360949122</v>
      </c>
      <c r="I6" s="4" t="s">
        <v>55</v>
      </c>
      <c r="J6" s="34">
        <v>17</v>
      </c>
      <c r="K6" s="34">
        <v>19</v>
      </c>
      <c r="L6" s="34">
        <v>9</v>
      </c>
      <c r="M6" s="34">
        <v>18</v>
      </c>
      <c r="N6" s="37">
        <f t="shared" ref="N6:N56" si="0">SUM(J6:M6)</f>
        <v>63</v>
      </c>
      <c r="O6" s="37">
        <f t="shared" ref="O6:O56" si="1">ROUND(N6/4,0)</f>
        <v>16</v>
      </c>
      <c r="P6" s="34">
        <v>23</v>
      </c>
      <c r="Q6" s="34">
        <v>19</v>
      </c>
      <c r="R6" s="37">
        <f t="shared" ref="R6:R56" si="2">SUM(P6:Q6)</f>
        <v>42</v>
      </c>
      <c r="S6" s="37">
        <f t="shared" ref="S6:S56" si="3">ROUND(R6/4,0)</f>
        <v>11</v>
      </c>
      <c r="T6" s="37">
        <f t="shared" ref="T6:T56" si="4">O6+S6</f>
        <v>27</v>
      </c>
      <c r="U6" s="34"/>
      <c r="V6" s="37">
        <f t="shared" ref="V6:V56" si="5">SUM(T6:U6)</f>
        <v>27</v>
      </c>
      <c r="W6" s="34">
        <v>3</v>
      </c>
      <c r="X6" s="34">
        <v>6</v>
      </c>
      <c r="Y6" s="34">
        <v>10</v>
      </c>
      <c r="Z6" s="34">
        <v>12</v>
      </c>
      <c r="AA6" s="37">
        <f t="shared" ref="AA6:AA56" si="6">SUM(W6:Z6)</f>
        <v>31</v>
      </c>
      <c r="AB6" s="37">
        <f t="shared" ref="AB6:AB56" si="7">ROUND(AA6/4,0)</f>
        <v>8</v>
      </c>
      <c r="AC6" s="34">
        <v>30</v>
      </c>
      <c r="AD6" s="34">
        <v>30</v>
      </c>
      <c r="AE6" s="37">
        <f t="shared" ref="AE6:AE56" si="8">SUM(AC6:AD6)</f>
        <v>60</v>
      </c>
      <c r="AF6" s="37">
        <f t="shared" ref="AF6:AF56" si="9">ROUND(AE6/4,0)</f>
        <v>15</v>
      </c>
      <c r="AG6" s="37">
        <f t="shared" ref="AG6:AG56" si="10">AB6+AF6</f>
        <v>23</v>
      </c>
      <c r="AH6" s="34"/>
      <c r="AI6" s="37">
        <f t="shared" ref="AI6:AI56" si="11">SUM(AG6:AH6)</f>
        <v>23</v>
      </c>
      <c r="AJ6" s="34">
        <v>20</v>
      </c>
      <c r="AK6" s="34">
        <v>17</v>
      </c>
      <c r="AL6" s="34">
        <v>10</v>
      </c>
      <c r="AM6" s="34">
        <v>10</v>
      </c>
      <c r="AN6" s="37">
        <f t="shared" ref="AN6:AN56" si="12">SUM(AJ6:AM6)</f>
        <v>57</v>
      </c>
      <c r="AO6" s="37">
        <f t="shared" ref="AO6:AO56" si="13">ROUND(AN6/4,0)</f>
        <v>14</v>
      </c>
      <c r="AP6" s="34">
        <v>32</v>
      </c>
      <c r="AQ6" s="34">
        <v>23</v>
      </c>
      <c r="AR6" s="37">
        <f t="shared" ref="AR6:AR56" si="14">SUM(AP6:AQ6)</f>
        <v>55</v>
      </c>
      <c r="AS6" s="37">
        <f t="shared" ref="AS6:AS56" si="15">ROUND(AR6/4,0)</f>
        <v>14</v>
      </c>
      <c r="AT6" s="37">
        <f t="shared" ref="AT6:AT56" si="16">AO6+AS6</f>
        <v>28</v>
      </c>
      <c r="AU6" s="34"/>
      <c r="AV6" s="37">
        <f t="shared" ref="AV6:AV56" si="17">SUM(AT6:AU6)</f>
        <v>28</v>
      </c>
      <c r="AW6" s="34">
        <v>10</v>
      </c>
      <c r="AX6" s="34">
        <v>10</v>
      </c>
      <c r="AY6" s="34">
        <v>19</v>
      </c>
      <c r="AZ6" s="34">
        <v>10</v>
      </c>
      <c r="BA6" s="37">
        <f t="shared" ref="BA6:BA56" si="18">SUM(AW6:AZ6)</f>
        <v>49</v>
      </c>
      <c r="BB6" s="37">
        <f t="shared" ref="BB6:BB56" si="19">ROUND(BA6/4,0)</f>
        <v>12</v>
      </c>
      <c r="BC6" s="34">
        <v>32</v>
      </c>
      <c r="BD6" s="34">
        <v>22</v>
      </c>
      <c r="BE6" s="37">
        <f t="shared" ref="BE6:BE56" si="20">SUM(BC6:BD6)</f>
        <v>54</v>
      </c>
      <c r="BF6" s="37">
        <f t="shared" ref="BF6:BF56" si="21">ROUND(BE6/4,0)</f>
        <v>14</v>
      </c>
      <c r="BG6" s="37">
        <f t="shared" ref="BG6:BG56" si="22">BB6+BF6</f>
        <v>26</v>
      </c>
      <c r="BH6" s="34"/>
      <c r="BI6" s="37">
        <f t="shared" ref="BI6:BI56" si="23">SUM(BG6:BH6)</f>
        <v>26</v>
      </c>
      <c r="BJ6" s="34">
        <v>8</v>
      </c>
      <c r="BK6" s="34">
        <v>10</v>
      </c>
      <c r="BL6" s="34">
        <v>5</v>
      </c>
      <c r="BM6" s="34">
        <v>4</v>
      </c>
      <c r="BN6" s="37">
        <f t="shared" ref="BN6:BN56" si="24">SUM(BJ6:BM6)</f>
        <v>27</v>
      </c>
      <c r="BO6" s="37">
        <f t="shared" ref="BO6:BO56" si="25">ROUND(BN6/4,0)</f>
        <v>7</v>
      </c>
      <c r="BP6" s="34">
        <v>5</v>
      </c>
      <c r="BQ6" s="34">
        <v>4</v>
      </c>
      <c r="BR6" s="37">
        <f t="shared" ref="BR6:BR56" si="26">SUM(BP6:BQ6)</f>
        <v>9</v>
      </c>
      <c r="BS6" s="37">
        <f t="shared" ref="BS6:BS56" si="27">ROUND(BR6/4,0)</f>
        <v>2</v>
      </c>
      <c r="BT6" s="37">
        <f t="shared" ref="BT6:BT56" si="28">BO6+BS6</f>
        <v>9</v>
      </c>
      <c r="BU6" s="34"/>
      <c r="BV6" s="37">
        <f t="shared" ref="BV6:BV56" si="29">SUM(BT6:BU6)</f>
        <v>9</v>
      </c>
      <c r="BW6" s="34">
        <v>6</v>
      </c>
      <c r="BX6" s="34">
        <v>8</v>
      </c>
      <c r="BY6" s="34">
        <v>7</v>
      </c>
      <c r="BZ6" s="34">
        <v>5</v>
      </c>
      <c r="CA6" s="37">
        <f t="shared" ref="CA6:CA56" si="30">SUM(BW6:BZ6)</f>
        <v>26</v>
      </c>
      <c r="CB6" s="37">
        <f t="shared" ref="CB6:CB56" si="31">ROUND(CA6/4,0)</f>
        <v>7</v>
      </c>
      <c r="CC6" s="34">
        <v>19</v>
      </c>
      <c r="CD6" s="34">
        <v>5</v>
      </c>
      <c r="CE6" s="37">
        <f t="shared" ref="CE6:CE56" si="32">SUM(CC6:CD6)</f>
        <v>24</v>
      </c>
      <c r="CF6" s="37">
        <f t="shared" ref="CF6:CF56" si="33">ROUND(CE6/4,0)</f>
        <v>6</v>
      </c>
      <c r="CG6" s="37">
        <f t="shared" ref="CG6:CG56" si="34">CB6+CF6</f>
        <v>13</v>
      </c>
      <c r="CH6" s="34"/>
      <c r="CI6" s="37">
        <f t="shared" ref="CI6:CI56" si="35">SUM(CG6:CH6)</f>
        <v>13</v>
      </c>
      <c r="CJ6" s="34">
        <v>19</v>
      </c>
      <c r="CK6" s="34">
        <v>18</v>
      </c>
      <c r="CL6" s="34">
        <v>20</v>
      </c>
      <c r="CM6" s="34">
        <v>18</v>
      </c>
      <c r="CN6" s="37">
        <f t="shared" ref="CN6:CN56" si="36">SUM(CJ6:CM6)</f>
        <v>75</v>
      </c>
      <c r="CO6" s="37">
        <f t="shared" ref="CO6:CO56" si="37">ROUND(CN6/4,0)</f>
        <v>19</v>
      </c>
      <c r="CP6" s="34">
        <v>48</v>
      </c>
      <c r="CQ6" s="34">
        <v>23</v>
      </c>
      <c r="CR6" s="37">
        <f t="shared" ref="CR6:CR56" si="38">SUM(CP6:CQ6)</f>
        <v>71</v>
      </c>
      <c r="CS6" s="37">
        <f t="shared" ref="CS6:CS56" si="39">ROUND(CR6/4,0)</f>
        <v>18</v>
      </c>
      <c r="CT6" s="37">
        <f t="shared" ref="CT6:CT56" si="40">CO6+CS6</f>
        <v>37</v>
      </c>
      <c r="CU6" s="34"/>
      <c r="CV6" s="37">
        <f t="shared" ref="CV6:CV56" si="41">SUM(CT6:CU6)</f>
        <v>37</v>
      </c>
      <c r="CW6" s="35">
        <v>188</v>
      </c>
    </row>
    <row r="7" spans="1:101" ht="18" customHeight="1">
      <c r="A7" s="32">
        <v>3</v>
      </c>
      <c r="B7" s="32">
        <v>1024</v>
      </c>
      <c r="C7" s="36" t="s">
        <v>115</v>
      </c>
      <c r="D7" s="32" t="s">
        <v>32</v>
      </c>
      <c r="E7" s="3" t="s">
        <v>37</v>
      </c>
      <c r="F7" s="38">
        <v>37051</v>
      </c>
      <c r="G7" s="38">
        <v>40711</v>
      </c>
      <c r="H7" s="40">
        <v>990366783542</v>
      </c>
      <c r="I7" s="4" t="s">
        <v>53</v>
      </c>
      <c r="J7" s="34">
        <v>14</v>
      </c>
      <c r="K7" s="34">
        <v>24</v>
      </c>
      <c r="L7" s="34">
        <v>16</v>
      </c>
      <c r="M7" s="34">
        <v>21</v>
      </c>
      <c r="N7" s="37">
        <f t="shared" si="0"/>
        <v>75</v>
      </c>
      <c r="O7" s="37">
        <f t="shared" si="1"/>
        <v>19</v>
      </c>
      <c r="P7" s="34">
        <v>59</v>
      </c>
      <c r="Q7" s="34">
        <v>93</v>
      </c>
      <c r="R7" s="37">
        <f t="shared" si="2"/>
        <v>152</v>
      </c>
      <c r="S7" s="37">
        <f t="shared" si="3"/>
        <v>38</v>
      </c>
      <c r="T7" s="37">
        <f t="shared" si="4"/>
        <v>57</v>
      </c>
      <c r="U7" s="34"/>
      <c r="V7" s="37">
        <f t="shared" si="5"/>
        <v>57</v>
      </c>
      <c r="W7" s="34">
        <v>16</v>
      </c>
      <c r="X7" s="34">
        <v>18</v>
      </c>
      <c r="Y7" s="34">
        <v>19</v>
      </c>
      <c r="Z7" s="34">
        <v>12</v>
      </c>
      <c r="AA7" s="37">
        <f t="shared" si="6"/>
        <v>65</v>
      </c>
      <c r="AB7" s="37">
        <f t="shared" si="7"/>
        <v>16</v>
      </c>
      <c r="AC7" s="34">
        <v>78</v>
      </c>
      <c r="AD7" s="34">
        <v>56</v>
      </c>
      <c r="AE7" s="37">
        <f t="shared" si="8"/>
        <v>134</v>
      </c>
      <c r="AF7" s="37">
        <f t="shared" si="9"/>
        <v>34</v>
      </c>
      <c r="AG7" s="37">
        <f t="shared" si="10"/>
        <v>50</v>
      </c>
      <c r="AH7" s="34"/>
      <c r="AI7" s="37">
        <f t="shared" si="11"/>
        <v>50</v>
      </c>
      <c r="AJ7" s="34">
        <v>19</v>
      </c>
      <c r="AK7" s="34">
        <v>9</v>
      </c>
      <c r="AL7" s="34">
        <v>19</v>
      </c>
      <c r="AM7" s="34">
        <v>25</v>
      </c>
      <c r="AN7" s="37">
        <f t="shared" si="12"/>
        <v>72</v>
      </c>
      <c r="AO7" s="37">
        <f t="shared" si="13"/>
        <v>18</v>
      </c>
      <c r="AP7" s="34">
        <v>79</v>
      </c>
      <c r="AQ7" s="34">
        <v>63</v>
      </c>
      <c r="AR7" s="37">
        <f t="shared" si="14"/>
        <v>142</v>
      </c>
      <c r="AS7" s="37">
        <f t="shared" si="15"/>
        <v>36</v>
      </c>
      <c r="AT7" s="37">
        <f t="shared" si="16"/>
        <v>54</v>
      </c>
      <c r="AU7" s="34"/>
      <c r="AV7" s="37">
        <f t="shared" si="17"/>
        <v>54</v>
      </c>
      <c r="AW7" s="34">
        <v>23</v>
      </c>
      <c r="AX7" s="34">
        <v>15</v>
      </c>
      <c r="AY7" s="34">
        <v>23</v>
      </c>
      <c r="AZ7" s="34">
        <v>24</v>
      </c>
      <c r="BA7" s="37">
        <f t="shared" si="18"/>
        <v>85</v>
      </c>
      <c r="BB7" s="37">
        <f t="shared" si="19"/>
        <v>21</v>
      </c>
      <c r="BC7" s="34">
        <v>86</v>
      </c>
      <c r="BD7" s="34">
        <v>66</v>
      </c>
      <c r="BE7" s="37">
        <f t="shared" si="20"/>
        <v>152</v>
      </c>
      <c r="BF7" s="37">
        <f t="shared" si="21"/>
        <v>38</v>
      </c>
      <c r="BG7" s="37">
        <f t="shared" si="22"/>
        <v>59</v>
      </c>
      <c r="BH7" s="34"/>
      <c r="BI7" s="37">
        <f t="shared" si="23"/>
        <v>59</v>
      </c>
      <c r="BJ7" s="34">
        <v>12</v>
      </c>
      <c r="BK7" s="34">
        <v>13</v>
      </c>
      <c r="BL7" s="34">
        <v>13</v>
      </c>
      <c r="BM7" s="34">
        <v>12</v>
      </c>
      <c r="BN7" s="37">
        <f t="shared" si="24"/>
        <v>50</v>
      </c>
      <c r="BO7" s="37">
        <f t="shared" si="25"/>
        <v>13</v>
      </c>
      <c r="BP7" s="34">
        <v>35</v>
      </c>
      <c r="BQ7" s="34">
        <v>22</v>
      </c>
      <c r="BR7" s="37">
        <f t="shared" si="26"/>
        <v>57</v>
      </c>
      <c r="BS7" s="37">
        <f t="shared" si="27"/>
        <v>14</v>
      </c>
      <c r="BT7" s="37">
        <f t="shared" si="28"/>
        <v>27</v>
      </c>
      <c r="BU7" s="34"/>
      <c r="BV7" s="37">
        <f t="shared" si="29"/>
        <v>27</v>
      </c>
      <c r="BW7" s="34">
        <v>8</v>
      </c>
      <c r="BX7" s="34">
        <v>9</v>
      </c>
      <c r="BY7" s="34">
        <v>10</v>
      </c>
      <c r="BZ7" s="34">
        <v>10</v>
      </c>
      <c r="CA7" s="37">
        <f t="shared" si="30"/>
        <v>37</v>
      </c>
      <c r="CB7" s="37">
        <f t="shared" si="31"/>
        <v>9</v>
      </c>
      <c r="CC7" s="34">
        <v>39</v>
      </c>
      <c r="CD7" s="34">
        <v>35</v>
      </c>
      <c r="CE7" s="37">
        <f t="shared" si="32"/>
        <v>74</v>
      </c>
      <c r="CF7" s="37">
        <f t="shared" si="33"/>
        <v>19</v>
      </c>
      <c r="CG7" s="37">
        <f t="shared" si="34"/>
        <v>28</v>
      </c>
      <c r="CH7" s="34"/>
      <c r="CI7" s="37">
        <f t="shared" si="35"/>
        <v>28</v>
      </c>
      <c r="CJ7" s="34">
        <v>25</v>
      </c>
      <c r="CK7" s="34">
        <v>23</v>
      </c>
      <c r="CL7" s="34">
        <v>19</v>
      </c>
      <c r="CM7" s="34">
        <v>21</v>
      </c>
      <c r="CN7" s="37">
        <f t="shared" si="36"/>
        <v>88</v>
      </c>
      <c r="CO7" s="37">
        <f t="shared" si="37"/>
        <v>22</v>
      </c>
      <c r="CP7" s="34">
        <v>92</v>
      </c>
      <c r="CQ7" s="34">
        <v>54</v>
      </c>
      <c r="CR7" s="37">
        <f t="shared" si="38"/>
        <v>146</v>
      </c>
      <c r="CS7" s="37">
        <f t="shared" si="39"/>
        <v>37</v>
      </c>
      <c r="CT7" s="37">
        <f t="shared" si="40"/>
        <v>59</v>
      </c>
      <c r="CU7" s="34"/>
      <c r="CV7" s="37">
        <f t="shared" si="41"/>
        <v>59</v>
      </c>
      <c r="CW7" s="35">
        <v>203</v>
      </c>
    </row>
    <row r="8" spans="1:101" ht="18" customHeight="1">
      <c r="A8" s="32">
        <v>4</v>
      </c>
      <c r="B8" s="32">
        <v>1175</v>
      </c>
      <c r="C8" s="33" t="s">
        <v>116</v>
      </c>
      <c r="D8" s="32" t="s">
        <v>32</v>
      </c>
      <c r="E8" s="3" t="s">
        <v>36</v>
      </c>
      <c r="F8" s="38">
        <v>36953</v>
      </c>
      <c r="G8" s="38">
        <v>41488</v>
      </c>
      <c r="H8" s="40">
        <v>740324354837</v>
      </c>
      <c r="I8" s="4" t="s">
        <v>88</v>
      </c>
      <c r="J8" s="34">
        <v>17</v>
      </c>
      <c r="K8" s="34">
        <v>18</v>
      </c>
      <c r="L8" s="34">
        <v>9</v>
      </c>
      <c r="M8" s="34">
        <v>15</v>
      </c>
      <c r="N8" s="37">
        <f t="shared" si="0"/>
        <v>59</v>
      </c>
      <c r="O8" s="37">
        <f t="shared" si="1"/>
        <v>15</v>
      </c>
      <c r="P8" s="34">
        <v>51</v>
      </c>
      <c r="Q8" s="34">
        <v>50</v>
      </c>
      <c r="R8" s="37">
        <f t="shared" si="2"/>
        <v>101</v>
      </c>
      <c r="S8" s="37">
        <f t="shared" si="3"/>
        <v>25</v>
      </c>
      <c r="T8" s="37">
        <f t="shared" si="4"/>
        <v>40</v>
      </c>
      <c r="U8" s="34"/>
      <c r="V8" s="37">
        <f t="shared" si="5"/>
        <v>40</v>
      </c>
      <c r="W8" s="34">
        <v>12</v>
      </c>
      <c r="X8" s="34">
        <v>15</v>
      </c>
      <c r="Y8" s="34">
        <v>9</v>
      </c>
      <c r="Z8" s="34">
        <v>14</v>
      </c>
      <c r="AA8" s="37">
        <f t="shared" si="6"/>
        <v>50</v>
      </c>
      <c r="AB8" s="37">
        <f t="shared" si="7"/>
        <v>13</v>
      </c>
      <c r="AC8" s="34">
        <v>32</v>
      </c>
      <c r="AD8" s="34">
        <v>33</v>
      </c>
      <c r="AE8" s="37">
        <f t="shared" si="8"/>
        <v>65</v>
      </c>
      <c r="AF8" s="37">
        <f t="shared" si="9"/>
        <v>16</v>
      </c>
      <c r="AG8" s="37">
        <f t="shared" si="10"/>
        <v>29</v>
      </c>
      <c r="AH8" s="34"/>
      <c r="AI8" s="37">
        <f t="shared" si="11"/>
        <v>29</v>
      </c>
      <c r="AJ8" s="34">
        <v>16</v>
      </c>
      <c r="AK8" s="34">
        <v>17</v>
      </c>
      <c r="AL8" s="34">
        <v>10</v>
      </c>
      <c r="AM8" s="34">
        <v>10</v>
      </c>
      <c r="AN8" s="37">
        <f t="shared" si="12"/>
        <v>53</v>
      </c>
      <c r="AO8" s="37">
        <f t="shared" si="13"/>
        <v>13</v>
      </c>
      <c r="AP8" s="34">
        <v>51</v>
      </c>
      <c r="AQ8" s="34">
        <v>30</v>
      </c>
      <c r="AR8" s="37">
        <f t="shared" si="14"/>
        <v>81</v>
      </c>
      <c r="AS8" s="37">
        <f t="shared" si="15"/>
        <v>20</v>
      </c>
      <c r="AT8" s="37">
        <f t="shared" si="16"/>
        <v>33</v>
      </c>
      <c r="AU8" s="34"/>
      <c r="AV8" s="37">
        <f t="shared" si="17"/>
        <v>33</v>
      </c>
      <c r="AW8" s="34">
        <v>20</v>
      </c>
      <c r="AX8" s="34">
        <v>24</v>
      </c>
      <c r="AY8" s="34">
        <v>18</v>
      </c>
      <c r="AZ8" s="34">
        <v>24</v>
      </c>
      <c r="BA8" s="37">
        <f t="shared" si="18"/>
        <v>86</v>
      </c>
      <c r="BB8" s="37">
        <f t="shared" si="19"/>
        <v>22</v>
      </c>
      <c r="BC8" s="34">
        <v>64</v>
      </c>
      <c r="BD8" s="34">
        <v>66</v>
      </c>
      <c r="BE8" s="37">
        <f t="shared" si="20"/>
        <v>130</v>
      </c>
      <c r="BF8" s="37">
        <f t="shared" si="21"/>
        <v>33</v>
      </c>
      <c r="BG8" s="37">
        <f t="shared" si="22"/>
        <v>55</v>
      </c>
      <c r="BH8" s="34"/>
      <c r="BI8" s="37">
        <f t="shared" si="23"/>
        <v>55</v>
      </c>
      <c r="BJ8" s="34">
        <v>7</v>
      </c>
      <c r="BK8" s="34">
        <v>11</v>
      </c>
      <c r="BL8" s="34">
        <v>6</v>
      </c>
      <c r="BM8" s="34">
        <v>7</v>
      </c>
      <c r="BN8" s="37">
        <f t="shared" si="24"/>
        <v>31</v>
      </c>
      <c r="BO8" s="37">
        <f t="shared" si="25"/>
        <v>8</v>
      </c>
      <c r="BP8" s="34">
        <v>10</v>
      </c>
      <c r="BQ8" s="34">
        <v>11</v>
      </c>
      <c r="BR8" s="37">
        <f t="shared" si="26"/>
        <v>21</v>
      </c>
      <c r="BS8" s="37">
        <f t="shared" si="27"/>
        <v>5</v>
      </c>
      <c r="BT8" s="37">
        <f t="shared" si="28"/>
        <v>13</v>
      </c>
      <c r="BU8" s="34"/>
      <c r="BV8" s="37">
        <f t="shared" si="29"/>
        <v>13</v>
      </c>
      <c r="BW8" s="34">
        <v>7</v>
      </c>
      <c r="BX8" s="34">
        <v>10</v>
      </c>
      <c r="BY8" s="34">
        <v>6</v>
      </c>
      <c r="BZ8" s="34">
        <v>9</v>
      </c>
      <c r="CA8" s="37">
        <f t="shared" si="30"/>
        <v>32</v>
      </c>
      <c r="CB8" s="37">
        <f t="shared" si="31"/>
        <v>8</v>
      </c>
      <c r="CC8" s="34">
        <v>27</v>
      </c>
      <c r="CD8" s="34">
        <v>21</v>
      </c>
      <c r="CE8" s="37">
        <f t="shared" si="32"/>
        <v>48</v>
      </c>
      <c r="CF8" s="37">
        <f t="shared" si="33"/>
        <v>12</v>
      </c>
      <c r="CG8" s="37">
        <f t="shared" si="34"/>
        <v>20</v>
      </c>
      <c r="CH8" s="34"/>
      <c r="CI8" s="37">
        <f t="shared" si="35"/>
        <v>20</v>
      </c>
      <c r="CJ8" s="34">
        <v>24</v>
      </c>
      <c r="CK8" s="34">
        <v>25</v>
      </c>
      <c r="CL8" s="34">
        <v>23</v>
      </c>
      <c r="CM8" s="34">
        <v>23</v>
      </c>
      <c r="CN8" s="37">
        <f t="shared" si="36"/>
        <v>95</v>
      </c>
      <c r="CO8" s="37">
        <f t="shared" si="37"/>
        <v>24</v>
      </c>
      <c r="CP8" s="34">
        <v>50</v>
      </c>
      <c r="CQ8" s="34">
        <v>41</v>
      </c>
      <c r="CR8" s="37">
        <f t="shared" si="38"/>
        <v>91</v>
      </c>
      <c r="CS8" s="37">
        <f t="shared" si="39"/>
        <v>23</v>
      </c>
      <c r="CT8" s="37">
        <f t="shared" si="40"/>
        <v>47</v>
      </c>
      <c r="CU8" s="34"/>
      <c r="CV8" s="37">
        <f t="shared" si="41"/>
        <v>47</v>
      </c>
      <c r="CW8" s="35">
        <v>172</v>
      </c>
    </row>
    <row r="9" spans="1:101" ht="18" customHeight="1">
      <c r="A9" s="32">
        <v>5</v>
      </c>
      <c r="B9" s="32">
        <v>1006</v>
      </c>
      <c r="C9" s="33" t="s">
        <v>117</v>
      </c>
      <c r="D9" s="32" t="s">
        <v>32</v>
      </c>
      <c r="E9" s="3" t="s">
        <v>36</v>
      </c>
      <c r="F9" s="38">
        <v>36401</v>
      </c>
      <c r="G9" s="38">
        <v>40711</v>
      </c>
      <c r="H9" s="40">
        <v>952673473462</v>
      </c>
      <c r="I9" s="4" t="s">
        <v>52</v>
      </c>
      <c r="J9" s="34">
        <v>14</v>
      </c>
      <c r="K9" s="34">
        <v>10</v>
      </c>
      <c r="L9" s="34">
        <v>7</v>
      </c>
      <c r="M9" s="34">
        <v>13</v>
      </c>
      <c r="N9" s="37">
        <f t="shared" si="0"/>
        <v>44</v>
      </c>
      <c r="O9" s="37">
        <f t="shared" si="1"/>
        <v>11</v>
      </c>
      <c r="P9" s="34">
        <v>39</v>
      </c>
      <c r="Q9" s="34">
        <v>25</v>
      </c>
      <c r="R9" s="37">
        <f t="shared" si="2"/>
        <v>64</v>
      </c>
      <c r="S9" s="37">
        <f t="shared" si="3"/>
        <v>16</v>
      </c>
      <c r="T9" s="37">
        <f t="shared" si="4"/>
        <v>27</v>
      </c>
      <c r="U9" s="34"/>
      <c r="V9" s="37">
        <f t="shared" si="5"/>
        <v>27</v>
      </c>
      <c r="W9" s="34">
        <v>7</v>
      </c>
      <c r="X9" s="34">
        <v>10</v>
      </c>
      <c r="Y9" s="34">
        <v>13</v>
      </c>
      <c r="Z9" s="34">
        <v>13</v>
      </c>
      <c r="AA9" s="37">
        <f t="shared" si="6"/>
        <v>43</v>
      </c>
      <c r="AB9" s="37">
        <f t="shared" si="7"/>
        <v>11</v>
      </c>
      <c r="AC9" s="34">
        <v>28</v>
      </c>
      <c r="AD9" s="34">
        <v>29</v>
      </c>
      <c r="AE9" s="37">
        <f t="shared" si="8"/>
        <v>57</v>
      </c>
      <c r="AF9" s="37">
        <f t="shared" si="9"/>
        <v>14</v>
      </c>
      <c r="AG9" s="37">
        <f t="shared" si="10"/>
        <v>25</v>
      </c>
      <c r="AH9" s="34"/>
      <c r="AI9" s="37">
        <f t="shared" si="11"/>
        <v>25</v>
      </c>
      <c r="AJ9" s="34">
        <v>17</v>
      </c>
      <c r="AK9" s="34">
        <v>20</v>
      </c>
      <c r="AL9" s="34">
        <v>15</v>
      </c>
      <c r="AM9" s="34">
        <v>10</v>
      </c>
      <c r="AN9" s="37">
        <f t="shared" si="12"/>
        <v>62</v>
      </c>
      <c r="AO9" s="37">
        <f t="shared" si="13"/>
        <v>16</v>
      </c>
      <c r="AP9" s="34">
        <v>41</v>
      </c>
      <c r="AQ9" s="34">
        <v>17</v>
      </c>
      <c r="AR9" s="37">
        <f t="shared" si="14"/>
        <v>58</v>
      </c>
      <c r="AS9" s="37">
        <f t="shared" si="15"/>
        <v>15</v>
      </c>
      <c r="AT9" s="37">
        <f t="shared" si="16"/>
        <v>31</v>
      </c>
      <c r="AU9" s="34"/>
      <c r="AV9" s="37">
        <f t="shared" si="17"/>
        <v>31</v>
      </c>
      <c r="AW9" s="34">
        <v>10</v>
      </c>
      <c r="AX9" s="34">
        <v>14</v>
      </c>
      <c r="AY9" s="34">
        <v>11</v>
      </c>
      <c r="AZ9" s="34">
        <v>24</v>
      </c>
      <c r="BA9" s="37">
        <f t="shared" si="18"/>
        <v>59</v>
      </c>
      <c r="BB9" s="37">
        <f t="shared" si="19"/>
        <v>15</v>
      </c>
      <c r="BC9" s="34">
        <v>40</v>
      </c>
      <c r="BD9" s="34">
        <v>74</v>
      </c>
      <c r="BE9" s="37">
        <f t="shared" si="20"/>
        <v>114</v>
      </c>
      <c r="BF9" s="37">
        <f t="shared" si="21"/>
        <v>29</v>
      </c>
      <c r="BG9" s="37">
        <f t="shared" si="22"/>
        <v>44</v>
      </c>
      <c r="BH9" s="34"/>
      <c r="BI9" s="37">
        <f t="shared" si="23"/>
        <v>44</v>
      </c>
      <c r="BJ9" s="34">
        <v>9</v>
      </c>
      <c r="BK9" s="34">
        <v>10</v>
      </c>
      <c r="BL9" s="34">
        <v>7</v>
      </c>
      <c r="BM9" s="34">
        <v>9</v>
      </c>
      <c r="BN9" s="37">
        <f t="shared" si="24"/>
        <v>35</v>
      </c>
      <c r="BO9" s="37">
        <f t="shared" si="25"/>
        <v>9</v>
      </c>
      <c r="BP9" s="34">
        <v>20</v>
      </c>
      <c r="BQ9" s="34">
        <v>5</v>
      </c>
      <c r="BR9" s="37">
        <f t="shared" si="26"/>
        <v>25</v>
      </c>
      <c r="BS9" s="37">
        <f t="shared" si="27"/>
        <v>6</v>
      </c>
      <c r="BT9" s="37">
        <f t="shared" si="28"/>
        <v>15</v>
      </c>
      <c r="BU9" s="34"/>
      <c r="BV9" s="37">
        <f t="shared" si="29"/>
        <v>15</v>
      </c>
      <c r="BW9" s="34">
        <v>6</v>
      </c>
      <c r="BX9" s="34">
        <v>8</v>
      </c>
      <c r="BY9" s="34">
        <v>6</v>
      </c>
      <c r="BZ9" s="34">
        <v>10</v>
      </c>
      <c r="CA9" s="37">
        <f t="shared" si="30"/>
        <v>30</v>
      </c>
      <c r="CB9" s="37">
        <f t="shared" si="31"/>
        <v>8</v>
      </c>
      <c r="CC9" s="34">
        <v>20</v>
      </c>
      <c r="CD9" s="34">
        <v>9</v>
      </c>
      <c r="CE9" s="37">
        <f t="shared" si="32"/>
        <v>29</v>
      </c>
      <c r="CF9" s="37">
        <f t="shared" si="33"/>
        <v>7</v>
      </c>
      <c r="CG9" s="37">
        <f t="shared" si="34"/>
        <v>15</v>
      </c>
      <c r="CH9" s="34"/>
      <c r="CI9" s="37">
        <f t="shared" si="35"/>
        <v>15</v>
      </c>
      <c r="CJ9" s="34">
        <v>13</v>
      </c>
      <c r="CK9" s="34">
        <v>23</v>
      </c>
      <c r="CL9" s="34">
        <v>13</v>
      </c>
      <c r="CM9" s="34">
        <v>16</v>
      </c>
      <c r="CN9" s="37">
        <f t="shared" si="36"/>
        <v>65</v>
      </c>
      <c r="CO9" s="37">
        <f t="shared" si="37"/>
        <v>16</v>
      </c>
      <c r="CP9" s="34">
        <v>52</v>
      </c>
      <c r="CQ9" s="34">
        <v>35</v>
      </c>
      <c r="CR9" s="37">
        <f t="shared" si="38"/>
        <v>87</v>
      </c>
      <c r="CS9" s="37">
        <f t="shared" si="39"/>
        <v>22</v>
      </c>
      <c r="CT9" s="37">
        <f t="shared" si="40"/>
        <v>38</v>
      </c>
      <c r="CU9" s="34"/>
      <c r="CV9" s="37">
        <f t="shared" si="41"/>
        <v>38</v>
      </c>
      <c r="CW9" s="35">
        <v>164</v>
      </c>
    </row>
    <row r="10" spans="1:101" ht="18" customHeight="1">
      <c r="A10" s="32">
        <v>6</v>
      </c>
      <c r="B10" s="32">
        <v>1031</v>
      </c>
      <c r="C10" s="33" t="s">
        <v>118</v>
      </c>
      <c r="D10" s="32" t="s">
        <v>32</v>
      </c>
      <c r="E10" s="3" t="s">
        <v>36</v>
      </c>
      <c r="F10" s="38">
        <v>37114</v>
      </c>
      <c r="G10" s="38">
        <v>40714</v>
      </c>
      <c r="H10" s="40">
        <v>291173166961</v>
      </c>
      <c r="I10" s="4" t="s">
        <v>54</v>
      </c>
      <c r="J10" s="34">
        <v>16</v>
      </c>
      <c r="K10" s="34">
        <v>13</v>
      </c>
      <c r="L10" s="34">
        <v>7</v>
      </c>
      <c r="M10" s="34">
        <v>15</v>
      </c>
      <c r="N10" s="37">
        <f t="shared" si="0"/>
        <v>51</v>
      </c>
      <c r="O10" s="37">
        <f t="shared" si="1"/>
        <v>13</v>
      </c>
      <c r="P10" s="34">
        <v>41</v>
      </c>
      <c r="Q10" s="34">
        <v>18</v>
      </c>
      <c r="R10" s="37">
        <f t="shared" si="2"/>
        <v>59</v>
      </c>
      <c r="S10" s="37">
        <f t="shared" si="3"/>
        <v>15</v>
      </c>
      <c r="T10" s="37">
        <f t="shared" si="4"/>
        <v>28</v>
      </c>
      <c r="U10" s="34"/>
      <c r="V10" s="37">
        <f t="shared" si="5"/>
        <v>28</v>
      </c>
      <c r="W10" s="34">
        <v>7</v>
      </c>
      <c r="X10" s="34">
        <v>9</v>
      </c>
      <c r="Y10" s="34">
        <v>5</v>
      </c>
      <c r="Z10" s="34">
        <v>6</v>
      </c>
      <c r="AA10" s="37">
        <f t="shared" si="6"/>
        <v>27</v>
      </c>
      <c r="AB10" s="37">
        <f t="shared" si="7"/>
        <v>7</v>
      </c>
      <c r="AC10" s="34">
        <v>24</v>
      </c>
      <c r="AD10" s="34">
        <v>27</v>
      </c>
      <c r="AE10" s="37">
        <f t="shared" si="8"/>
        <v>51</v>
      </c>
      <c r="AF10" s="37">
        <f t="shared" si="9"/>
        <v>13</v>
      </c>
      <c r="AG10" s="37">
        <f t="shared" si="10"/>
        <v>20</v>
      </c>
      <c r="AH10" s="34"/>
      <c r="AI10" s="37">
        <f t="shared" si="11"/>
        <v>20</v>
      </c>
      <c r="AJ10" s="34">
        <v>14</v>
      </c>
      <c r="AK10" s="34">
        <v>14</v>
      </c>
      <c r="AL10" s="34">
        <v>11</v>
      </c>
      <c r="AM10" s="34">
        <v>5</v>
      </c>
      <c r="AN10" s="37">
        <f t="shared" si="12"/>
        <v>44</v>
      </c>
      <c r="AO10" s="37">
        <f t="shared" si="13"/>
        <v>11</v>
      </c>
      <c r="AP10" s="34">
        <v>60</v>
      </c>
      <c r="AQ10" s="34">
        <v>18</v>
      </c>
      <c r="AR10" s="37">
        <f t="shared" si="14"/>
        <v>78</v>
      </c>
      <c r="AS10" s="37">
        <f t="shared" si="15"/>
        <v>20</v>
      </c>
      <c r="AT10" s="37">
        <f t="shared" si="16"/>
        <v>31</v>
      </c>
      <c r="AU10" s="34"/>
      <c r="AV10" s="37">
        <f t="shared" si="17"/>
        <v>31</v>
      </c>
      <c r="AW10" s="34">
        <v>12</v>
      </c>
      <c r="AX10" s="34">
        <v>15</v>
      </c>
      <c r="AY10" s="34">
        <v>9</v>
      </c>
      <c r="AZ10" s="34">
        <v>13</v>
      </c>
      <c r="BA10" s="37">
        <f t="shared" si="18"/>
        <v>49</v>
      </c>
      <c r="BB10" s="37">
        <f t="shared" si="19"/>
        <v>12</v>
      </c>
      <c r="BC10" s="34">
        <v>40</v>
      </c>
      <c r="BD10" s="34">
        <v>24</v>
      </c>
      <c r="BE10" s="37">
        <f t="shared" si="20"/>
        <v>64</v>
      </c>
      <c r="BF10" s="37">
        <f t="shared" si="21"/>
        <v>16</v>
      </c>
      <c r="BG10" s="37">
        <f t="shared" si="22"/>
        <v>28</v>
      </c>
      <c r="BH10" s="34"/>
      <c r="BI10" s="37">
        <f t="shared" si="23"/>
        <v>28</v>
      </c>
      <c r="BJ10" s="34">
        <v>4</v>
      </c>
      <c r="BK10" s="34">
        <v>4</v>
      </c>
      <c r="BL10" s="34">
        <v>3</v>
      </c>
      <c r="BM10" s="34">
        <v>3</v>
      </c>
      <c r="BN10" s="37">
        <f t="shared" si="24"/>
        <v>14</v>
      </c>
      <c r="BO10" s="37">
        <f t="shared" si="25"/>
        <v>4</v>
      </c>
      <c r="BP10" s="34">
        <v>5</v>
      </c>
      <c r="BQ10" s="34">
        <v>4</v>
      </c>
      <c r="BR10" s="37">
        <f t="shared" si="26"/>
        <v>9</v>
      </c>
      <c r="BS10" s="37">
        <f t="shared" si="27"/>
        <v>2</v>
      </c>
      <c r="BT10" s="37">
        <f t="shared" si="28"/>
        <v>6</v>
      </c>
      <c r="BU10" s="34"/>
      <c r="BV10" s="37">
        <f t="shared" si="29"/>
        <v>6</v>
      </c>
      <c r="BW10" s="34">
        <v>4</v>
      </c>
      <c r="BX10" s="34">
        <v>6</v>
      </c>
      <c r="BY10" s="34">
        <v>6</v>
      </c>
      <c r="BZ10" s="34">
        <v>11</v>
      </c>
      <c r="CA10" s="37">
        <f t="shared" si="30"/>
        <v>27</v>
      </c>
      <c r="CB10" s="37">
        <f t="shared" si="31"/>
        <v>7</v>
      </c>
      <c r="CC10" s="34">
        <v>13</v>
      </c>
      <c r="CD10" s="34">
        <v>5</v>
      </c>
      <c r="CE10" s="37">
        <f t="shared" si="32"/>
        <v>18</v>
      </c>
      <c r="CF10" s="37">
        <f t="shared" si="33"/>
        <v>5</v>
      </c>
      <c r="CG10" s="37">
        <f t="shared" si="34"/>
        <v>12</v>
      </c>
      <c r="CH10" s="34"/>
      <c r="CI10" s="37">
        <f t="shared" si="35"/>
        <v>12</v>
      </c>
      <c r="CJ10" s="34">
        <v>9</v>
      </c>
      <c r="CK10" s="34">
        <v>19</v>
      </c>
      <c r="CL10" s="34">
        <v>18</v>
      </c>
      <c r="CM10" s="34">
        <v>17</v>
      </c>
      <c r="CN10" s="37">
        <f t="shared" si="36"/>
        <v>63</v>
      </c>
      <c r="CO10" s="37">
        <f t="shared" si="37"/>
        <v>16</v>
      </c>
      <c r="CP10" s="34">
        <v>32</v>
      </c>
      <c r="CQ10" s="34">
        <v>36</v>
      </c>
      <c r="CR10" s="37">
        <f t="shared" si="38"/>
        <v>68</v>
      </c>
      <c r="CS10" s="37">
        <f t="shared" si="39"/>
        <v>17</v>
      </c>
      <c r="CT10" s="37">
        <f t="shared" si="40"/>
        <v>33</v>
      </c>
      <c r="CU10" s="34"/>
      <c r="CV10" s="37">
        <f t="shared" si="41"/>
        <v>33</v>
      </c>
      <c r="CW10" s="35">
        <v>216</v>
      </c>
    </row>
    <row r="11" spans="1:101" ht="18" customHeight="1">
      <c r="A11" s="32">
        <v>7</v>
      </c>
      <c r="B11" s="32">
        <v>1017</v>
      </c>
      <c r="C11" s="33" t="s">
        <v>119</v>
      </c>
      <c r="D11" s="32" t="s">
        <v>32</v>
      </c>
      <c r="E11" s="3" t="s">
        <v>37</v>
      </c>
      <c r="F11" s="38">
        <v>37106</v>
      </c>
      <c r="G11" s="38">
        <v>40711</v>
      </c>
      <c r="H11" s="40">
        <v>542331623701</v>
      </c>
      <c r="I11" s="4" t="s">
        <v>50</v>
      </c>
      <c r="J11" s="34">
        <v>3</v>
      </c>
      <c r="K11" s="34">
        <v>0</v>
      </c>
      <c r="L11" s="34">
        <v>8</v>
      </c>
      <c r="M11" s="34">
        <v>6</v>
      </c>
      <c r="N11" s="37">
        <f t="shared" si="0"/>
        <v>17</v>
      </c>
      <c r="O11" s="37">
        <f t="shared" si="1"/>
        <v>4</v>
      </c>
      <c r="P11" s="34">
        <v>38</v>
      </c>
      <c r="Q11" s="34">
        <v>14</v>
      </c>
      <c r="R11" s="37">
        <f t="shared" si="2"/>
        <v>52</v>
      </c>
      <c r="S11" s="37">
        <f t="shared" si="3"/>
        <v>13</v>
      </c>
      <c r="T11" s="37">
        <f t="shared" si="4"/>
        <v>17</v>
      </c>
      <c r="U11" s="34"/>
      <c r="V11" s="37">
        <f t="shared" si="5"/>
        <v>17</v>
      </c>
      <c r="W11" s="34">
        <v>7</v>
      </c>
      <c r="X11" s="34">
        <v>10</v>
      </c>
      <c r="Y11" s="34">
        <v>10</v>
      </c>
      <c r="Z11" s="34">
        <v>16</v>
      </c>
      <c r="AA11" s="37">
        <f t="shared" si="6"/>
        <v>43</v>
      </c>
      <c r="AB11" s="37">
        <f t="shared" si="7"/>
        <v>11</v>
      </c>
      <c r="AC11" s="34">
        <v>20</v>
      </c>
      <c r="AD11" s="34">
        <v>30</v>
      </c>
      <c r="AE11" s="37">
        <f t="shared" si="8"/>
        <v>50</v>
      </c>
      <c r="AF11" s="37">
        <f t="shared" si="9"/>
        <v>13</v>
      </c>
      <c r="AG11" s="37">
        <f t="shared" si="10"/>
        <v>24</v>
      </c>
      <c r="AH11" s="34"/>
      <c r="AI11" s="37">
        <f t="shared" si="11"/>
        <v>24</v>
      </c>
      <c r="AJ11" s="34">
        <v>9</v>
      </c>
      <c r="AK11" s="34">
        <v>10</v>
      </c>
      <c r="AL11" s="34">
        <v>9</v>
      </c>
      <c r="AM11" s="34">
        <v>9</v>
      </c>
      <c r="AN11" s="37">
        <f t="shared" si="12"/>
        <v>37</v>
      </c>
      <c r="AO11" s="37">
        <f t="shared" si="13"/>
        <v>9</v>
      </c>
      <c r="AP11" s="34">
        <v>42</v>
      </c>
      <c r="AQ11" s="34">
        <v>29</v>
      </c>
      <c r="AR11" s="37">
        <f t="shared" si="14"/>
        <v>71</v>
      </c>
      <c r="AS11" s="37">
        <f t="shared" si="15"/>
        <v>18</v>
      </c>
      <c r="AT11" s="37">
        <f t="shared" si="16"/>
        <v>27</v>
      </c>
      <c r="AU11" s="34"/>
      <c r="AV11" s="37">
        <f t="shared" si="17"/>
        <v>27</v>
      </c>
      <c r="AW11" s="34">
        <v>13</v>
      </c>
      <c r="AX11" s="34">
        <v>15</v>
      </c>
      <c r="AY11" s="34">
        <v>9</v>
      </c>
      <c r="AZ11" s="34">
        <v>25</v>
      </c>
      <c r="BA11" s="37">
        <f t="shared" si="18"/>
        <v>62</v>
      </c>
      <c r="BB11" s="37">
        <f t="shared" si="19"/>
        <v>16</v>
      </c>
      <c r="BC11" s="34">
        <v>40</v>
      </c>
      <c r="BD11" s="34">
        <v>28</v>
      </c>
      <c r="BE11" s="37">
        <f t="shared" si="20"/>
        <v>68</v>
      </c>
      <c r="BF11" s="37">
        <f t="shared" si="21"/>
        <v>17</v>
      </c>
      <c r="BG11" s="37">
        <f t="shared" si="22"/>
        <v>33</v>
      </c>
      <c r="BH11" s="34"/>
      <c r="BI11" s="37">
        <f t="shared" si="23"/>
        <v>33</v>
      </c>
      <c r="BJ11" s="34">
        <v>4</v>
      </c>
      <c r="BK11" s="34">
        <v>4</v>
      </c>
      <c r="BL11" s="34">
        <v>3</v>
      </c>
      <c r="BM11" s="34">
        <v>10</v>
      </c>
      <c r="BN11" s="37">
        <f t="shared" si="24"/>
        <v>21</v>
      </c>
      <c r="BO11" s="37">
        <f t="shared" si="25"/>
        <v>5</v>
      </c>
      <c r="BP11" s="34">
        <v>5</v>
      </c>
      <c r="BQ11" s="34">
        <v>2</v>
      </c>
      <c r="BR11" s="37">
        <f t="shared" si="26"/>
        <v>7</v>
      </c>
      <c r="BS11" s="37">
        <f t="shared" si="27"/>
        <v>2</v>
      </c>
      <c r="BT11" s="37">
        <f t="shared" si="28"/>
        <v>7</v>
      </c>
      <c r="BU11" s="34"/>
      <c r="BV11" s="37">
        <f t="shared" si="29"/>
        <v>7</v>
      </c>
      <c r="BW11" s="34">
        <v>6</v>
      </c>
      <c r="BX11" s="34">
        <v>7</v>
      </c>
      <c r="BY11" s="34">
        <v>8</v>
      </c>
      <c r="BZ11" s="34">
        <v>7</v>
      </c>
      <c r="CA11" s="37">
        <f t="shared" si="30"/>
        <v>28</v>
      </c>
      <c r="CB11" s="37">
        <f t="shared" si="31"/>
        <v>7</v>
      </c>
      <c r="CC11" s="34">
        <v>20</v>
      </c>
      <c r="CD11" s="34">
        <v>7</v>
      </c>
      <c r="CE11" s="37">
        <f t="shared" si="32"/>
        <v>27</v>
      </c>
      <c r="CF11" s="37">
        <f t="shared" si="33"/>
        <v>7</v>
      </c>
      <c r="CG11" s="37">
        <f t="shared" si="34"/>
        <v>14</v>
      </c>
      <c r="CH11" s="34"/>
      <c r="CI11" s="37">
        <f t="shared" si="35"/>
        <v>14</v>
      </c>
      <c r="CJ11" s="34">
        <v>20</v>
      </c>
      <c r="CK11" s="34">
        <v>20</v>
      </c>
      <c r="CL11" s="34">
        <v>23</v>
      </c>
      <c r="CM11" s="34">
        <v>20</v>
      </c>
      <c r="CN11" s="37">
        <f t="shared" si="36"/>
        <v>83</v>
      </c>
      <c r="CO11" s="37">
        <f t="shared" si="37"/>
        <v>21</v>
      </c>
      <c r="CP11" s="34">
        <v>46</v>
      </c>
      <c r="CQ11" s="34">
        <v>19</v>
      </c>
      <c r="CR11" s="37">
        <f t="shared" si="38"/>
        <v>65</v>
      </c>
      <c r="CS11" s="37">
        <f t="shared" si="39"/>
        <v>16</v>
      </c>
      <c r="CT11" s="37">
        <f t="shared" si="40"/>
        <v>37</v>
      </c>
      <c r="CU11" s="34"/>
      <c r="CV11" s="37">
        <f t="shared" si="41"/>
        <v>37</v>
      </c>
      <c r="CW11" s="35">
        <v>190</v>
      </c>
    </row>
    <row r="12" spans="1:101" ht="18" customHeight="1">
      <c r="A12" s="32">
        <v>8</v>
      </c>
      <c r="B12" s="32">
        <v>1138</v>
      </c>
      <c r="C12" s="33" t="s">
        <v>120</v>
      </c>
      <c r="D12" s="32" t="s">
        <v>32</v>
      </c>
      <c r="E12" s="3" t="s">
        <v>36</v>
      </c>
      <c r="F12" s="38">
        <v>36762</v>
      </c>
      <c r="G12" s="38">
        <v>41438</v>
      </c>
      <c r="H12" s="40">
        <v>485548268159</v>
      </c>
      <c r="I12" s="4" t="s">
        <v>99</v>
      </c>
      <c r="J12" s="34">
        <v>20</v>
      </c>
      <c r="K12" s="34">
        <v>20</v>
      </c>
      <c r="L12" s="34">
        <v>11</v>
      </c>
      <c r="M12" s="34">
        <v>20</v>
      </c>
      <c r="N12" s="37">
        <f t="shared" si="0"/>
        <v>71</v>
      </c>
      <c r="O12" s="37">
        <f t="shared" si="1"/>
        <v>18</v>
      </c>
      <c r="P12" s="34">
        <v>77</v>
      </c>
      <c r="Q12" s="34">
        <v>77</v>
      </c>
      <c r="R12" s="37">
        <f t="shared" si="2"/>
        <v>154</v>
      </c>
      <c r="S12" s="37">
        <f t="shared" si="3"/>
        <v>39</v>
      </c>
      <c r="T12" s="37">
        <f t="shared" si="4"/>
        <v>57</v>
      </c>
      <c r="U12" s="34"/>
      <c r="V12" s="37">
        <f t="shared" si="5"/>
        <v>57</v>
      </c>
      <c r="W12" s="34">
        <v>15</v>
      </c>
      <c r="X12" s="34">
        <v>18</v>
      </c>
      <c r="Y12" s="34">
        <v>15</v>
      </c>
      <c r="Z12" s="34">
        <v>15</v>
      </c>
      <c r="AA12" s="37">
        <f t="shared" si="6"/>
        <v>63</v>
      </c>
      <c r="AB12" s="37">
        <f t="shared" si="7"/>
        <v>16</v>
      </c>
      <c r="AC12" s="34">
        <v>53</v>
      </c>
      <c r="AD12" s="34">
        <v>44</v>
      </c>
      <c r="AE12" s="37">
        <f t="shared" si="8"/>
        <v>97</v>
      </c>
      <c r="AF12" s="37">
        <f t="shared" si="9"/>
        <v>24</v>
      </c>
      <c r="AG12" s="37">
        <f t="shared" si="10"/>
        <v>40</v>
      </c>
      <c r="AH12" s="34"/>
      <c r="AI12" s="37">
        <f t="shared" si="11"/>
        <v>40</v>
      </c>
      <c r="AJ12" s="34">
        <v>25</v>
      </c>
      <c r="AK12" s="34">
        <v>25</v>
      </c>
      <c r="AL12" s="34">
        <v>21</v>
      </c>
      <c r="AM12" s="34">
        <v>22</v>
      </c>
      <c r="AN12" s="37">
        <f t="shared" si="12"/>
        <v>93</v>
      </c>
      <c r="AO12" s="37">
        <f t="shared" si="13"/>
        <v>23</v>
      </c>
      <c r="AP12" s="34">
        <v>76</v>
      </c>
      <c r="AQ12" s="34">
        <v>73</v>
      </c>
      <c r="AR12" s="37">
        <f t="shared" si="14"/>
        <v>149</v>
      </c>
      <c r="AS12" s="37">
        <f t="shared" si="15"/>
        <v>37</v>
      </c>
      <c r="AT12" s="37">
        <f t="shared" si="16"/>
        <v>60</v>
      </c>
      <c r="AU12" s="34"/>
      <c r="AV12" s="37">
        <f t="shared" si="17"/>
        <v>60</v>
      </c>
      <c r="AW12" s="34">
        <v>25</v>
      </c>
      <c r="AX12" s="34">
        <v>24</v>
      </c>
      <c r="AY12" s="34">
        <v>20</v>
      </c>
      <c r="AZ12" s="34">
        <v>25</v>
      </c>
      <c r="BA12" s="37">
        <f t="shared" si="18"/>
        <v>94</v>
      </c>
      <c r="BB12" s="37">
        <f t="shared" si="19"/>
        <v>24</v>
      </c>
      <c r="BC12" s="34">
        <v>76</v>
      </c>
      <c r="BD12" s="34">
        <v>62</v>
      </c>
      <c r="BE12" s="37">
        <f t="shared" si="20"/>
        <v>138</v>
      </c>
      <c r="BF12" s="37">
        <f t="shared" si="21"/>
        <v>35</v>
      </c>
      <c r="BG12" s="37">
        <f t="shared" si="22"/>
        <v>59</v>
      </c>
      <c r="BH12" s="34"/>
      <c r="BI12" s="37">
        <f t="shared" si="23"/>
        <v>59</v>
      </c>
      <c r="BJ12" s="34">
        <v>12</v>
      </c>
      <c r="BK12" s="34">
        <v>13</v>
      </c>
      <c r="BL12" s="34">
        <v>10</v>
      </c>
      <c r="BM12" s="34">
        <v>12</v>
      </c>
      <c r="BN12" s="37">
        <f t="shared" si="24"/>
        <v>47</v>
      </c>
      <c r="BO12" s="37">
        <f t="shared" si="25"/>
        <v>12</v>
      </c>
      <c r="BP12" s="34">
        <v>42</v>
      </c>
      <c r="BQ12" s="34">
        <v>27</v>
      </c>
      <c r="BR12" s="37">
        <f t="shared" si="26"/>
        <v>69</v>
      </c>
      <c r="BS12" s="37">
        <f t="shared" si="27"/>
        <v>17</v>
      </c>
      <c r="BT12" s="37">
        <f t="shared" si="28"/>
        <v>29</v>
      </c>
      <c r="BU12" s="34"/>
      <c r="BV12" s="37">
        <f t="shared" si="29"/>
        <v>29</v>
      </c>
      <c r="BW12" s="34">
        <v>9</v>
      </c>
      <c r="BX12" s="34">
        <v>8</v>
      </c>
      <c r="BY12" s="34">
        <v>9</v>
      </c>
      <c r="BZ12" s="34">
        <v>9</v>
      </c>
      <c r="CA12" s="37">
        <f t="shared" si="30"/>
        <v>35</v>
      </c>
      <c r="CB12" s="37">
        <f t="shared" si="31"/>
        <v>9</v>
      </c>
      <c r="CC12" s="34">
        <v>37</v>
      </c>
      <c r="CD12" s="34">
        <v>24</v>
      </c>
      <c r="CE12" s="37">
        <f t="shared" si="32"/>
        <v>61</v>
      </c>
      <c r="CF12" s="37">
        <f t="shared" si="33"/>
        <v>15</v>
      </c>
      <c r="CG12" s="37">
        <f t="shared" si="34"/>
        <v>24</v>
      </c>
      <c r="CH12" s="34"/>
      <c r="CI12" s="37">
        <f t="shared" si="35"/>
        <v>24</v>
      </c>
      <c r="CJ12" s="34">
        <v>15</v>
      </c>
      <c r="CK12" s="34">
        <v>24</v>
      </c>
      <c r="CL12" s="34">
        <v>23</v>
      </c>
      <c r="CM12" s="34">
        <v>24</v>
      </c>
      <c r="CN12" s="37">
        <f t="shared" si="36"/>
        <v>86</v>
      </c>
      <c r="CO12" s="37">
        <f t="shared" si="37"/>
        <v>22</v>
      </c>
      <c r="CP12" s="34">
        <v>90</v>
      </c>
      <c r="CQ12" s="34">
        <v>78</v>
      </c>
      <c r="CR12" s="37">
        <f t="shared" si="38"/>
        <v>168</v>
      </c>
      <c r="CS12" s="37">
        <f t="shared" si="39"/>
        <v>42</v>
      </c>
      <c r="CT12" s="37">
        <f t="shared" si="40"/>
        <v>64</v>
      </c>
      <c r="CU12" s="34"/>
      <c r="CV12" s="37">
        <f t="shared" si="41"/>
        <v>64</v>
      </c>
      <c r="CW12" s="35">
        <v>172</v>
      </c>
    </row>
    <row r="13" spans="1:101" ht="18" customHeight="1">
      <c r="A13" s="32">
        <v>9</v>
      </c>
      <c r="B13" s="32">
        <v>1032</v>
      </c>
      <c r="C13" s="33" t="s">
        <v>121</v>
      </c>
      <c r="D13" s="32" t="s">
        <v>32</v>
      </c>
      <c r="E13" s="3" t="s">
        <v>34</v>
      </c>
      <c r="F13" s="38">
        <v>37108</v>
      </c>
      <c r="G13" s="38">
        <v>40714</v>
      </c>
      <c r="H13" s="40">
        <v>326667709284</v>
      </c>
      <c r="I13" s="4" t="s">
        <v>100</v>
      </c>
      <c r="J13" s="34">
        <v>6</v>
      </c>
      <c r="K13" s="34">
        <v>15</v>
      </c>
      <c r="L13" s="34">
        <v>6</v>
      </c>
      <c r="M13" s="34">
        <v>19</v>
      </c>
      <c r="N13" s="37">
        <f t="shared" si="0"/>
        <v>46</v>
      </c>
      <c r="O13" s="37">
        <f t="shared" si="1"/>
        <v>12</v>
      </c>
      <c r="P13" s="34">
        <v>52</v>
      </c>
      <c r="Q13" s="34">
        <v>50</v>
      </c>
      <c r="R13" s="37">
        <f t="shared" si="2"/>
        <v>102</v>
      </c>
      <c r="S13" s="37">
        <f t="shared" si="3"/>
        <v>26</v>
      </c>
      <c r="T13" s="37">
        <f t="shared" si="4"/>
        <v>38</v>
      </c>
      <c r="U13" s="34"/>
      <c r="V13" s="37">
        <f t="shared" si="5"/>
        <v>38</v>
      </c>
      <c r="W13" s="34">
        <v>10</v>
      </c>
      <c r="X13" s="34">
        <v>12</v>
      </c>
      <c r="Y13" s="34">
        <v>10</v>
      </c>
      <c r="Z13" s="34">
        <v>11</v>
      </c>
      <c r="AA13" s="37">
        <f t="shared" si="6"/>
        <v>43</v>
      </c>
      <c r="AB13" s="37">
        <f t="shared" si="7"/>
        <v>11</v>
      </c>
      <c r="AC13" s="34">
        <v>47</v>
      </c>
      <c r="AD13" s="34">
        <v>33</v>
      </c>
      <c r="AE13" s="37">
        <f t="shared" si="8"/>
        <v>80</v>
      </c>
      <c r="AF13" s="37">
        <f t="shared" si="9"/>
        <v>20</v>
      </c>
      <c r="AG13" s="37">
        <f t="shared" si="10"/>
        <v>31</v>
      </c>
      <c r="AH13" s="34"/>
      <c r="AI13" s="37">
        <f t="shared" si="11"/>
        <v>31</v>
      </c>
      <c r="AJ13" s="34">
        <v>17</v>
      </c>
      <c r="AK13" s="34">
        <v>17</v>
      </c>
      <c r="AL13" s="34">
        <v>15</v>
      </c>
      <c r="AM13" s="34">
        <v>11</v>
      </c>
      <c r="AN13" s="37">
        <f t="shared" si="12"/>
        <v>60</v>
      </c>
      <c r="AO13" s="37">
        <f t="shared" si="13"/>
        <v>15</v>
      </c>
      <c r="AP13" s="34">
        <v>54</v>
      </c>
      <c r="AQ13" s="34">
        <v>42</v>
      </c>
      <c r="AR13" s="37">
        <f t="shared" si="14"/>
        <v>96</v>
      </c>
      <c r="AS13" s="37">
        <f t="shared" si="15"/>
        <v>24</v>
      </c>
      <c r="AT13" s="37">
        <f t="shared" si="16"/>
        <v>39</v>
      </c>
      <c r="AU13" s="34"/>
      <c r="AV13" s="37">
        <f t="shared" si="17"/>
        <v>39</v>
      </c>
      <c r="AW13" s="34">
        <v>20</v>
      </c>
      <c r="AX13" s="34">
        <v>20</v>
      </c>
      <c r="AY13" s="34">
        <v>14</v>
      </c>
      <c r="AZ13" s="34">
        <v>22</v>
      </c>
      <c r="BA13" s="37">
        <f t="shared" si="18"/>
        <v>76</v>
      </c>
      <c r="BB13" s="37">
        <f t="shared" si="19"/>
        <v>19</v>
      </c>
      <c r="BC13" s="34">
        <v>48</v>
      </c>
      <c r="BD13" s="34">
        <v>32</v>
      </c>
      <c r="BE13" s="37">
        <f t="shared" si="20"/>
        <v>80</v>
      </c>
      <c r="BF13" s="37">
        <f t="shared" si="21"/>
        <v>20</v>
      </c>
      <c r="BG13" s="37">
        <f t="shared" si="22"/>
        <v>39</v>
      </c>
      <c r="BH13" s="34"/>
      <c r="BI13" s="37">
        <f t="shared" si="23"/>
        <v>39</v>
      </c>
      <c r="BJ13" s="34">
        <v>8</v>
      </c>
      <c r="BK13" s="34">
        <v>12</v>
      </c>
      <c r="BL13" s="34">
        <v>8</v>
      </c>
      <c r="BM13" s="34">
        <v>13</v>
      </c>
      <c r="BN13" s="37">
        <f t="shared" si="24"/>
        <v>41</v>
      </c>
      <c r="BO13" s="37">
        <f t="shared" si="25"/>
        <v>10</v>
      </c>
      <c r="BP13" s="34">
        <v>20</v>
      </c>
      <c r="BQ13" s="34">
        <v>6</v>
      </c>
      <c r="BR13" s="37">
        <f t="shared" si="26"/>
        <v>26</v>
      </c>
      <c r="BS13" s="37">
        <f t="shared" si="27"/>
        <v>7</v>
      </c>
      <c r="BT13" s="37">
        <f t="shared" si="28"/>
        <v>17</v>
      </c>
      <c r="BU13" s="34"/>
      <c r="BV13" s="37">
        <f t="shared" si="29"/>
        <v>17</v>
      </c>
      <c r="BW13" s="34">
        <v>8</v>
      </c>
      <c r="BX13" s="34">
        <v>8</v>
      </c>
      <c r="BY13" s="34">
        <v>7</v>
      </c>
      <c r="BZ13" s="34">
        <v>6</v>
      </c>
      <c r="CA13" s="37">
        <f t="shared" si="30"/>
        <v>29</v>
      </c>
      <c r="CB13" s="37">
        <f t="shared" si="31"/>
        <v>7</v>
      </c>
      <c r="CC13" s="34">
        <v>25</v>
      </c>
      <c r="CD13" s="34">
        <v>30</v>
      </c>
      <c r="CE13" s="37">
        <f t="shared" si="32"/>
        <v>55</v>
      </c>
      <c r="CF13" s="37">
        <f t="shared" si="33"/>
        <v>14</v>
      </c>
      <c r="CG13" s="37">
        <f t="shared" si="34"/>
        <v>21</v>
      </c>
      <c r="CH13" s="34"/>
      <c r="CI13" s="37">
        <f t="shared" si="35"/>
        <v>21</v>
      </c>
      <c r="CJ13" s="34">
        <v>22</v>
      </c>
      <c r="CK13" s="34">
        <v>24</v>
      </c>
      <c r="CL13" s="34">
        <v>24</v>
      </c>
      <c r="CM13" s="34">
        <v>23</v>
      </c>
      <c r="CN13" s="37">
        <f t="shared" si="36"/>
        <v>93</v>
      </c>
      <c r="CO13" s="37">
        <f t="shared" si="37"/>
        <v>23</v>
      </c>
      <c r="CP13" s="34">
        <v>72</v>
      </c>
      <c r="CQ13" s="34">
        <v>32</v>
      </c>
      <c r="CR13" s="37">
        <f t="shared" si="38"/>
        <v>104</v>
      </c>
      <c r="CS13" s="37">
        <f t="shared" si="39"/>
        <v>26</v>
      </c>
      <c r="CT13" s="37">
        <f t="shared" si="40"/>
        <v>49</v>
      </c>
      <c r="CU13" s="34"/>
      <c r="CV13" s="37">
        <f t="shared" si="41"/>
        <v>49</v>
      </c>
      <c r="CW13" s="35">
        <v>194</v>
      </c>
    </row>
    <row r="14" spans="1:101" ht="18" customHeight="1">
      <c r="A14" s="32">
        <v>10</v>
      </c>
      <c r="B14" s="32">
        <v>993</v>
      </c>
      <c r="C14" s="33" t="s">
        <v>122</v>
      </c>
      <c r="D14" s="32" t="s">
        <v>32</v>
      </c>
      <c r="E14" s="3" t="s">
        <v>37</v>
      </c>
      <c r="F14" s="38">
        <v>37008</v>
      </c>
      <c r="G14" s="38">
        <v>40708</v>
      </c>
      <c r="H14" s="40">
        <v>992764001533</v>
      </c>
      <c r="I14" s="4" t="s">
        <v>101</v>
      </c>
      <c r="J14" s="34">
        <v>17</v>
      </c>
      <c r="K14" s="34">
        <v>13</v>
      </c>
      <c r="L14" s="34">
        <v>6</v>
      </c>
      <c r="M14" s="34">
        <v>15</v>
      </c>
      <c r="N14" s="37">
        <f t="shared" si="0"/>
        <v>51</v>
      </c>
      <c r="O14" s="37">
        <f t="shared" si="1"/>
        <v>13</v>
      </c>
      <c r="P14" s="34">
        <v>37</v>
      </c>
      <c r="Q14" s="34">
        <v>65</v>
      </c>
      <c r="R14" s="37">
        <f t="shared" si="2"/>
        <v>102</v>
      </c>
      <c r="S14" s="37">
        <f t="shared" si="3"/>
        <v>26</v>
      </c>
      <c r="T14" s="37">
        <f t="shared" si="4"/>
        <v>39</v>
      </c>
      <c r="U14" s="34"/>
      <c r="V14" s="37">
        <f t="shared" si="5"/>
        <v>39</v>
      </c>
      <c r="W14" s="34">
        <v>8</v>
      </c>
      <c r="X14" s="34">
        <v>10</v>
      </c>
      <c r="Y14" s="34">
        <v>14</v>
      </c>
      <c r="Z14" s="34">
        <v>12</v>
      </c>
      <c r="AA14" s="37">
        <f t="shared" si="6"/>
        <v>44</v>
      </c>
      <c r="AB14" s="37">
        <f t="shared" si="7"/>
        <v>11</v>
      </c>
      <c r="AC14" s="34">
        <v>40</v>
      </c>
      <c r="AD14" s="34">
        <v>30</v>
      </c>
      <c r="AE14" s="37">
        <f t="shared" si="8"/>
        <v>70</v>
      </c>
      <c r="AF14" s="37">
        <f t="shared" si="9"/>
        <v>18</v>
      </c>
      <c r="AG14" s="37">
        <f t="shared" si="10"/>
        <v>29</v>
      </c>
      <c r="AH14" s="34"/>
      <c r="AI14" s="37">
        <f t="shared" si="11"/>
        <v>29</v>
      </c>
      <c r="AJ14" s="34">
        <v>14</v>
      </c>
      <c r="AK14" s="34">
        <v>21</v>
      </c>
      <c r="AL14" s="34">
        <v>12</v>
      </c>
      <c r="AM14" s="34">
        <v>23</v>
      </c>
      <c r="AN14" s="37">
        <f t="shared" si="12"/>
        <v>70</v>
      </c>
      <c r="AO14" s="37">
        <f t="shared" si="13"/>
        <v>18</v>
      </c>
      <c r="AP14" s="34">
        <v>42</v>
      </c>
      <c r="AQ14" s="34">
        <v>32</v>
      </c>
      <c r="AR14" s="37">
        <f t="shared" si="14"/>
        <v>74</v>
      </c>
      <c r="AS14" s="37">
        <f t="shared" si="15"/>
        <v>19</v>
      </c>
      <c r="AT14" s="37">
        <f t="shared" si="16"/>
        <v>37</v>
      </c>
      <c r="AU14" s="34"/>
      <c r="AV14" s="37">
        <f t="shared" si="17"/>
        <v>37</v>
      </c>
      <c r="AW14" s="34">
        <v>25</v>
      </c>
      <c r="AX14" s="34">
        <v>24</v>
      </c>
      <c r="AY14" s="34">
        <v>20</v>
      </c>
      <c r="AZ14" s="34">
        <v>22</v>
      </c>
      <c r="BA14" s="37">
        <f t="shared" si="18"/>
        <v>91</v>
      </c>
      <c r="BB14" s="37">
        <f t="shared" si="19"/>
        <v>23</v>
      </c>
      <c r="BC14" s="34">
        <v>54</v>
      </c>
      <c r="BD14" s="34">
        <v>18</v>
      </c>
      <c r="BE14" s="37">
        <f t="shared" si="20"/>
        <v>72</v>
      </c>
      <c r="BF14" s="37">
        <f t="shared" si="21"/>
        <v>18</v>
      </c>
      <c r="BG14" s="37">
        <f t="shared" si="22"/>
        <v>41</v>
      </c>
      <c r="BH14" s="34"/>
      <c r="BI14" s="37">
        <f t="shared" si="23"/>
        <v>41</v>
      </c>
      <c r="BJ14" s="34">
        <v>8</v>
      </c>
      <c r="BK14" s="34">
        <v>10</v>
      </c>
      <c r="BL14" s="34">
        <v>12</v>
      </c>
      <c r="BM14" s="34">
        <v>13</v>
      </c>
      <c r="BN14" s="37">
        <f t="shared" si="24"/>
        <v>43</v>
      </c>
      <c r="BO14" s="37">
        <f t="shared" si="25"/>
        <v>11</v>
      </c>
      <c r="BP14" s="34">
        <v>14</v>
      </c>
      <c r="BQ14" s="34">
        <v>21</v>
      </c>
      <c r="BR14" s="37">
        <f t="shared" si="26"/>
        <v>35</v>
      </c>
      <c r="BS14" s="37">
        <f t="shared" si="27"/>
        <v>9</v>
      </c>
      <c r="BT14" s="37">
        <f t="shared" si="28"/>
        <v>20</v>
      </c>
      <c r="BU14" s="34"/>
      <c r="BV14" s="37">
        <f t="shared" si="29"/>
        <v>20</v>
      </c>
      <c r="BW14" s="34">
        <v>9</v>
      </c>
      <c r="BX14" s="34">
        <v>9</v>
      </c>
      <c r="BY14" s="34">
        <v>9</v>
      </c>
      <c r="BZ14" s="34">
        <v>8</v>
      </c>
      <c r="CA14" s="37">
        <f t="shared" si="30"/>
        <v>35</v>
      </c>
      <c r="CB14" s="37">
        <f t="shared" si="31"/>
        <v>9</v>
      </c>
      <c r="CC14" s="34">
        <v>22</v>
      </c>
      <c r="CD14" s="34">
        <v>14</v>
      </c>
      <c r="CE14" s="37">
        <f t="shared" si="32"/>
        <v>36</v>
      </c>
      <c r="CF14" s="37">
        <f t="shared" si="33"/>
        <v>9</v>
      </c>
      <c r="CG14" s="37">
        <f t="shared" si="34"/>
        <v>18</v>
      </c>
      <c r="CH14" s="34"/>
      <c r="CI14" s="37">
        <f t="shared" si="35"/>
        <v>18</v>
      </c>
      <c r="CJ14" s="34">
        <v>18</v>
      </c>
      <c r="CK14" s="34">
        <v>23</v>
      </c>
      <c r="CL14" s="34">
        <v>14</v>
      </c>
      <c r="CM14" s="34">
        <v>15</v>
      </c>
      <c r="CN14" s="37">
        <f t="shared" si="36"/>
        <v>70</v>
      </c>
      <c r="CO14" s="37">
        <f t="shared" si="37"/>
        <v>18</v>
      </c>
      <c r="CP14" s="34">
        <v>52</v>
      </c>
      <c r="CQ14" s="34">
        <v>32</v>
      </c>
      <c r="CR14" s="37">
        <f t="shared" si="38"/>
        <v>84</v>
      </c>
      <c r="CS14" s="37">
        <f t="shared" si="39"/>
        <v>21</v>
      </c>
      <c r="CT14" s="37">
        <f t="shared" si="40"/>
        <v>39</v>
      </c>
      <c r="CU14" s="34"/>
      <c r="CV14" s="37">
        <f t="shared" si="41"/>
        <v>39</v>
      </c>
      <c r="CW14" s="35">
        <v>193</v>
      </c>
    </row>
    <row r="15" spans="1:101" ht="18" customHeight="1">
      <c r="A15" s="32">
        <v>11</v>
      </c>
      <c r="B15" s="32">
        <v>994</v>
      </c>
      <c r="C15" s="33" t="s">
        <v>123</v>
      </c>
      <c r="D15" s="32" t="s">
        <v>32</v>
      </c>
      <c r="E15" s="3" t="s">
        <v>36</v>
      </c>
      <c r="F15" s="38">
        <v>36996</v>
      </c>
      <c r="G15" s="38">
        <v>40709</v>
      </c>
      <c r="H15" s="40">
        <v>599318654547</v>
      </c>
      <c r="I15" s="4" t="s">
        <v>90</v>
      </c>
      <c r="J15" s="34">
        <v>6</v>
      </c>
      <c r="K15" s="34">
        <v>14</v>
      </c>
      <c r="L15" s="34">
        <v>9</v>
      </c>
      <c r="M15" s="34">
        <v>16</v>
      </c>
      <c r="N15" s="37">
        <f t="shared" si="0"/>
        <v>45</v>
      </c>
      <c r="O15" s="37">
        <f t="shared" si="1"/>
        <v>11</v>
      </c>
      <c r="P15" s="34">
        <v>69</v>
      </c>
      <c r="Q15" s="34">
        <v>89</v>
      </c>
      <c r="R15" s="37">
        <f t="shared" si="2"/>
        <v>158</v>
      </c>
      <c r="S15" s="37">
        <f t="shared" si="3"/>
        <v>40</v>
      </c>
      <c r="T15" s="37">
        <f t="shared" si="4"/>
        <v>51</v>
      </c>
      <c r="U15" s="34"/>
      <c r="V15" s="37">
        <f t="shared" si="5"/>
        <v>51</v>
      </c>
      <c r="W15" s="34">
        <v>13</v>
      </c>
      <c r="X15" s="34">
        <v>16</v>
      </c>
      <c r="Y15" s="34">
        <v>15</v>
      </c>
      <c r="Z15" s="34">
        <v>12</v>
      </c>
      <c r="AA15" s="37">
        <f t="shared" si="6"/>
        <v>56</v>
      </c>
      <c r="AB15" s="37">
        <f t="shared" si="7"/>
        <v>14</v>
      </c>
      <c r="AC15" s="34">
        <v>70</v>
      </c>
      <c r="AD15" s="34">
        <v>53</v>
      </c>
      <c r="AE15" s="37">
        <f t="shared" si="8"/>
        <v>123</v>
      </c>
      <c r="AF15" s="37">
        <f t="shared" si="9"/>
        <v>31</v>
      </c>
      <c r="AG15" s="37">
        <f t="shared" si="10"/>
        <v>45</v>
      </c>
      <c r="AH15" s="34"/>
      <c r="AI15" s="37">
        <f t="shared" si="11"/>
        <v>45</v>
      </c>
      <c r="AJ15" s="34">
        <v>16</v>
      </c>
      <c r="AK15" s="34">
        <v>17</v>
      </c>
      <c r="AL15" s="34">
        <v>20</v>
      </c>
      <c r="AM15" s="34">
        <v>24</v>
      </c>
      <c r="AN15" s="37">
        <f t="shared" si="12"/>
        <v>77</v>
      </c>
      <c r="AO15" s="37">
        <f t="shared" si="13"/>
        <v>19</v>
      </c>
      <c r="AP15" s="34">
        <v>86</v>
      </c>
      <c r="AQ15" s="34">
        <v>58</v>
      </c>
      <c r="AR15" s="37">
        <f t="shared" si="14"/>
        <v>144</v>
      </c>
      <c r="AS15" s="37">
        <f t="shared" si="15"/>
        <v>36</v>
      </c>
      <c r="AT15" s="37">
        <f t="shared" si="16"/>
        <v>55</v>
      </c>
      <c r="AU15" s="34"/>
      <c r="AV15" s="37">
        <f t="shared" si="17"/>
        <v>55</v>
      </c>
      <c r="AW15" s="34">
        <v>24</v>
      </c>
      <c r="AX15" s="34">
        <v>25</v>
      </c>
      <c r="AY15" s="34">
        <v>20</v>
      </c>
      <c r="AZ15" s="34">
        <v>24</v>
      </c>
      <c r="BA15" s="37">
        <f t="shared" si="18"/>
        <v>93</v>
      </c>
      <c r="BB15" s="37">
        <f t="shared" si="19"/>
        <v>23</v>
      </c>
      <c r="BC15" s="34">
        <v>90</v>
      </c>
      <c r="BD15" s="34">
        <v>76</v>
      </c>
      <c r="BE15" s="37">
        <f t="shared" si="20"/>
        <v>166</v>
      </c>
      <c r="BF15" s="37">
        <f t="shared" si="21"/>
        <v>42</v>
      </c>
      <c r="BG15" s="37">
        <f t="shared" si="22"/>
        <v>65</v>
      </c>
      <c r="BH15" s="34"/>
      <c r="BI15" s="37">
        <f t="shared" si="23"/>
        <v>65</v>
      </c>
      <c r="BJ15" s="34">
        <v>10</v>
      </c>
      <c r="BK15" s="34">
        <v>13</v>
      </c>
      <c r="BL15" s="34">
        <v>12</v>
      </c>
      <c r="BM15" s="34">
        <v>11</v>
      </c>
      <c r="BN15" s="37">
        <f t="shared" si="24"/>
        <v>46</v>
      </c>
      <c r="BO15" s="37">
        <f t="shared" si="25"/>
        <v>12</v>
      </c>
      <c r="BP15" s="34">
        <v>37</v>
      </c>
      <c r="BQ15" s="34">
        <v>25</v>
      </c>
      <c r="BR15" s="37">
        <f t="shared" si="26"/>
        <v>62</v>
      </c>
      <c r="BS15" s="37">
        <f t="shared" si="27"/>
        <v>16</v>
      </c>
      <c r="BT15" s="37">
        <f t="shared" si="28"/>
        <v>28</v>
      </c>
      <c r="BU15" s="34"/>
      <c r="BV15" s="37">
        <f t="shared" si="29"/>
        <v>28</v>
      </c>
      <c r="BW15" s="34">
        <v>7</v>
      </c>
      <c r="BX15" s="34">
        <v>8</v>
      </c>
      <c r="BY15" s="34">
        <v>11</v>
      </c>
      <c r="BZ15" s="34">
        <v>9</v>
      </c>
      <c r="CA15" s="37">
        <f t="shared" si="30"/>
        <v>35</v>
      </c>
      <c r="CB15" s="37">
        <f t="shared" si="31"/>
        <v>9</v>
      </c>
      <c r="CC15" s="34">
        <v>27</v>
      </c>
      <c r="CD15" s="34">
        <v>32</v>
      </c>
      <c r="CE15" s="37">
        <f t="shared" si="32"/>
        <v>59</v>
      </c>
      <c r="CF15" s="37">
        <f t="shared" si="33"/>
        <v>15</v>
      </c>
      <c r="CG15" s="37">
        <f t="shared" si="34"/>
        <v>24</v>
      </c>
      <c r="CH15" s="34"/>
      <c r="CI15" s="37">
        <f t="shared" si="35"/>
        <v>24</v>
      </c>
      <c r="CJ15" s="34">
        <v>20</v>
      </c>
      <c r="CK15" s="34">
        <v>24</v>
      </c>
      <c r="CL15" s="34">
        <v>22</v>
      </c>
      <c r="CM15" s="34">
        <v>21</v>
      </c>
      <c r="CN15" s="37">
        <f t="shared" si="36"/>
        <v>87</v>
      </c>
      <c r="CO15" s="37">
        <f t="shared" si="37"/>
        <v>22</v>
      </c>
      <c r="CP15" s="34">
        <v>90</v>
      </c>
      <c r="CQ15" s="34">
        <v>69</v>
      </c>
      <c r="CR15" s="37">
        <f t="shared" si="38"/>
        <v>159</v>
      </c>
      <c r="CS15" s="37">
        <f t="shared" si="39"/>
        <v>40</v>
      </c>
      <c r="CT15" s="37">
        <f t="shared" si="40"/>
        <v>62</v>
      </c>
      <c r="CU15" s="34"/>
      <c r="CV15" s="37">
        <f t="shared" si="41"/>
        <v>62</v>
      </c>
      <c r="CW15" s="35">
        <v>164</v>
      </c>
    </row>
    <row r="16" spans="1:101" ht="18" customHeight="1">
      <c r="A16" s="32">
        <v>12</v>
      </c>
      <c r="B16" s="32">
        <v>1050</v>
      </c>
      <c r="C16" s="33" t="s">
        <v>124</v>
      </c>
      <c r="D16" s="32" t="s">
        <v>32</v>
      </c>
      <c r="E16" s="3" t="s">
        <v>34</v>
      </c>
      <c r="F16" s="38">
        <v>36454</v>
      </c>
      <c r="G16" s="38">
        <v>40722</v>
      </c>
      <c r="H16" s="40">
        <v>984988028374</v>
      </c>
      <c r="I16" s="4" t="s">
        <v>81</v>
      </c>
      <c r="J16" s="34">
        <v>15</v>
      </c>
      <c r="K16" s="34">
        <v>22</v>
      </c>
      <c r="L16" s="34">
        <v>10</v>
      </c>
      <c r="M16" s="34">
        <v>20</v>
      </c>
      <c r="N16" s="37">
        <f t="shared" si="0"/>
        <v>67</v>
      </c>
      <c r="O16" s="37">
        <f t="shared" si="1"/>
        <v>17</v>
      </c>
      <c r="P16" s="34">
        <v>81</v>
      </c>
      <c r="Q16" s="34">
        <v>83</v>
      </c>
      <c r="R16" s="37">
        <f t="shared" si="2"/>
        <v>164</v>
      </c>
      <c r="S16" s="37">
        <f t="shared" si="3"/>
        <v>41</v>
      </c>
      <c r="T16" s="37">
        <f t="shared" si="4"/>
        <v>58</v>
      </c>
      <c r="U16" s="34"/>
      <c r="V16" s="37">
        <f t="shared" si="5"/>
        <v>58</v>
      </c>
      <c r="W16" s="34">
        <v>13</v>
      </c>
      <c r="X16" s="34">
        <v>14</v>
      </c>
      <c r="Y16" s="34">
        <v>18</v>
      </c>
      <c r="Z16" s="34">
        <v>20</v>
      </c>
      <c r="AA16" s="37">
        <f t="shared" si="6"/>
        <v>65</v>
      </c>
      <c r="AB16" s="37">
        <f t="shared" si="7"/>
        <v>16</v>
      </c>
      <c r="AC16" s="34">
        <v>53</v>
      </c>
      <c r="AD16" s="34">
        <v>53</v>
      </c>
      <c r="AE16" s="37">
        <f t="shared" si="8"/>
        <v>106</v>
      </c>
      <c r="AF16" s="37">
        <f t="shared" si="9"/>
        <v>27</v>
      </c>
      <c r="AG16" s="37">
        <f t="shared" si="10"/>
        <v>43</v>
      </c>
      <c r="AH16" s="34"/>
      <c r="AI16" s="37">
        <f t="shared" si="11"/>
        <v>43</v>
      </c>
      <c r="AJ16" s="34">
        <v>15</v>
      </c>
      <c r="AK16" s="34">
        <v>15</v>
      </c>
      <c r="AL16" s="34">
        <v>15</v>
      </c>
      <c r="AM16" s="34">
        <v>25</v>
      </c>
      <c r="AN16" s="37">
        <f t="shared" si="12"/>
        <v>70</v>
      </c>
      <c r="AO16" s="37">
        <f t="shared" si="13"/>
        <v>18</v>
      </c>
      <c r="AP16" s="34">
        <v>84</v>
      </c>
      <c r="AQ16" s="34">
        <v>50</v>
      </c>
      <c r="AR16" s="37">
        <f t="shared" si="14"/>
        <v>134</v>
      </c>
      <c r="AS16" s="37">
        <f t="shared" si="15"/>
        <v>34</v>
      </c>
      <c r="AT16" s="37">
        <f t="shared" si="16"/>
        <v>52</v>
      </c>
      <c r="AU16" s="34"/>
      <c r="AV16" s="37">
        <f t="shared" si="17"/>
        <v>52</v>
      </c>
      <c r="AW16" s="34">
        <v>22</v>
      </c>
      <c r="AX16" s="34">
        <v>23</v>
      </c>
      <c r="AY16" s="34">
        <v>20</v>
      </c>
      <c r="AZ16" s="34">
        <v>10</v>
      </c>
      <c r="BA16" s="37">
        <f t="shared" si="18"/>
        <v>75</v>
      </c>
      <c r="BB16" s="37">
        <f t="shared" si="19"/>
        <v>19</v>
      </c>
      <c r="BC16" s="34">
        <v>84</v>
      </c>
      <c r="BD16" s="34">
        <v>70</v>
      </c>
      <c r="BE16" s="37">
        <f t="shared" si="20"/>
        <v>154</v>
      </c>
      <c r="BF16" s="37">
        <f t="shared" si="21"/>
        <v>39</v>
      </c>
      <c r="BG16" s="37">
        <f t="shared" si="22"/>
        <v>58</v>
      </c>
      <c r="BH16" s="34"/>
      <c r="BI16" s="37">
        <f t="shared" si="23"/>
        <v>58</v>
      </c>
      <c r="BJ16" s="34">
        <v>9</v>
      </c>
      <c r="BK16" s="34">
        <v>12</v>
      </c>
      <c r="BL16" s="34">
        <v>9</v>
      </c>
      <c r="BM16" s="34">
        <v>13</v>
      </c>
      <c r="BN16" s="37">
        <f t="shared" si="24"/>
        <v>43</v>
      </c>
      <c r="BO16" s="37">
        <f t="shared" si="25"/>
        <v>11</v>
      </c>
      <c r="BP16" s="34">
        <v>35</v>
      </c>
      <c r="BQ16" s="34">
        <v>18</v>
      </c>
      <c r="BR16" s="37">
        <f t="shared" si="26"/>
        <v>53</v>
      </c>
      <c r="BS16" s="37">
        <f t="shared" si="27"/>
        <v>13</v>
      </c>
      <c r="BT16" s="37">
        <f t="shared" si="28"/>
        <v>24</v>
      </c>
      <c r="BU16" s="34"/>
      <c r="BV16" s="37">
        <f t="shared" si="29"/>
        <v>24</v>
      </c>
      <c r="BW16" s="34">
        <v>11</v>
      </c>
      <c r="BX16" s="34">
        <v>8</v>
      </c>
      <c r="BY16" s="34">
        <v>10</v>
      </c>
      <c r="BZ16" s="34">
        <v>8</v>
      </c>
      <c r="CA16" s="37">
        <f t="shared" si="30"/>
        <v>37</v>
      </c>
      <c r="CB16" s="37">
        <f t="shared" si="31"/>
        <v>9</v>
      </c>
      <c r="CC16" s="34">
        <v>29</v>
      </c>
      <c r="CD16" s="34">
        <v>33</v>
      </c>
      <c r="CE16" s="37">
        <f t="shared" si="32"/>
        <v>62</v>
      </c>
      <c r="CF16" s="37">
        <f t="shared" si="33"/>
        <v>16</v>
      </c>
      <c r="CG16" s="37">
        <f t="shared" si="34"/>
        <v>25</v>
      </c>
      <c r="CH16" s="34"/>
      <c r="CI16" s="37">
        <f t="shared" si="35"/>
        <v>25</v>
      </c>
      <c r="CJ16" s="34">
        <v>21</v>
      </c>
      <c r="CK16" s="34">
        <v>22</v>
      </c>
      <c r="CL16" s="34">
        <v>21</v>
      </c>
      <c r="CM16" s="34">
        <v>20</v>
      </c>
      <c r="CN16" s="37">
        <f t="shared" si="36"/>
        <v>84</v>
      </c>
      <c r="CO16" s="37">
        <f t="shared" si="37"/>
        <v>21</v>
      </c>
      <c r="CP16" s="34">
        <v>72</v>
      </c>
      <c r="CQ16" s="34">
        <v>61</v>
      </c>
      <c r="CR16" s="37">
        <f t="shared" si="38"/>
        <v>133</v>
      </c>
      <c r="CS16" s="37">
        <f t="shared" si="39"/>
        <v>33</v>
      </c>
      <c r="CT16" s="37">
        <f t="shared" si="40"/>
        <v>54</v>
      </c>
      <c r="CU16" s="34"/>
      <c r="CV16" s="37">
        <f t="shared" si="41"/>
        <v>54</v>
      </c>
      <c r="CW16" s="35">
        <v>188</v>
      </c>
    </row>
    <row r="17" spans="1:101" ht="18" customHeight="1">
      <c r="A17" s="32">
        <v>13</v>
      </c>
      <c r="B17" s="32">
        <v>1019</v>
      </c>
      <c r="C17" s="33" t="s">
        <v>125</v>
      </c>
      <c r="D17" s="32" t="s">
        <v>32</v>
      </c>
      <c r="E17" s="3" t="s">
        <v>34</v>
      </c>
      <c r="F17" s="38">
        <v>36922</v>
      </c>
      <c r="G17" s="38">
        <v>40711</v>
      </c>
      <c r="H17" s="40">
        <v>562117244897</v>
      </c>
      <c r="I17" s="4" t="s">
        <v>89</v>
      </c>
      <c r="J17" s="34">
        <v>17</v>
      </c>
      <c r="K17" s="34">
        <v>14</v>
      </c>
      <c r="L17" s="34">
        <v>8</v>
      </c>
      <c r="M17" s="34">
        <v>16</v>
      </c>
      <c r="N17" s="37">
        <f t="shared" si="0"/>
        <v>55</v>
      </c>
      <c r="O17" s="37">
        <f t="shared" si="1"/>
        <v>14</v>
      </c>
      <c r="P17" s="34">
        <v>62</v>
      </c>
      <c r="Q17" s="34">
        <v>30</v>
      </c>
      <c r="R17" s="37">
        <f t="shared" si="2"/>
        <v>92</v>
      </c>
      <c r="S17" s="37">
        <f t="shared" si="3"/>
        <v>23</v>
      </c>
      <c r="T17" s="37">
        <f t="shared" si="4"/>
        <v>37</v>
      </c>
      <c r="U17" s="34"/>
      <c r="V17" s="37">
        <f t="shared" si="5"/>
        <v>37</v>
      </c>
      <c r="W17" s="34">
        <v>6</v>
      </c>
      <c r="X17" s="34">
        <v>10</v>
      </c>
      <c r="Y17" s="34">
        <v>10</v>
      </c>
      <c r="Z17" s="34">
        <v>10</v>
      </c>
      <c r="AA17" s="37">
        <f t="shared" si="6"/>
        <v>36</v>
      </c>
      <c r="AB17" s="37">
        <f t="shared" si="7"/>
        <v>9</v>
      </c>
      <c r="AC17" s="34">
        <v>39</v>
      </c>
      <c r="AD17" s="34">
        <v>27</v>
      </c>
      <c r="AE17" s="37">
        <f t="shared" si="8"/>
        <v>66</v>
      </c>
      <c r="AF17" s="37">
        <f t="shared" si="9"/>
        <v>17</v>
      </c>
      <c r="AG17" s="37">
        <f t="shared" si="10"/>
        <v>26</v>
      </c>
      <c r="AH17" s="34"/>
      <c r="AI17" s="37">
        <f t="shared" si="11"/>
        <v>26</v>
      </c>
      <c r="AJ17" s="34">
        <v>12</v>
      </c>
      <c r="AK17" s="34">
        <v>12</v>
      </c>
      <c r="AL17" s="34">
        <v>12</v>
      </c>
      <c r="AM17" s="34">
        <v>12</v>
      </c>
      <c r="AN17" s="37">
        <f t="shared" si="12"/>
        <v>48</v>
      </c>
      <c r="AO17" s="37">
        <f t="shared" si="13"/>
        <v>12</v>
      </c>
      <c r="AP17" s="34">
        <v>46</v>
      </c>
      <c r="AQ17" s="34">
        <v>24</v>
      </c>
      <c r="AR17" s="37">
        <f t="shared" si="14"/>
        <v>70</v>
      </c>
      <c r="AS17" s="37">
        <f t="shared" si="15"/>
        <v>18</v>
      </c>
      <c r="AT17" s="37">
        <f t="shared" si="16"/>
        <v>30</v>
      </c>
      <c r="AU17" s="34"/>
      <c r="AV17" s="37">
        <f t="shared" si="17"/>
        <v>30</v>
      </c>
      <c r="AW17" s="34">
        <v>10</v>
      </c>
      <c r="AX17" s="34">
        <v>10</v>
      </c>
      <c r="AY17" s="34">
        <v>10</v>
      </c>
      <c r="AZ17" s="34">
        <v>25</v>
      </c>
      <c r="BA17" s="37">
        <f t="shared" si="18"/>
        <v>55</v>
      </c>
      <c r="BB17" s="37">
        <f t="shared" si="19"/>
        <v>14</v>
      </c>
      <c r="BC17" s="34">
        <v>60</v>
      </c>
      <c r="BD17" s="34">
        <v>12</v>
      </c>
      <c r="BE17" s="37">
        <f t="shared" si="20"/>
        <v>72</v>
      </c>
      <c r="BF17" s="37">
        <f t="shared" si="21"/>
        <v>18</v>
      </c>
      <c r="BG17" s="37">
        <f t="shared" si="22"/>
        <v>32</v>
      </c>
      <c r="BH17" s="34"/>
      <c r="BI17" s="37">
        <f t="shared" si="23"/>
        <v>32</v>
      </c>
      <c r="BJ17" s="34">
        <v>4</v>
      </c>
      <c r="BK17" s="34">
        <v>4</v>
      </c>
      <c r="BL17" s="34">
        <v>5</v>
      </c>
      <c r="BM17" s="34">
        <v>5</v>
      </c>
      <c r="BN17" s="37">
        <f t="shared" si="24"/>
        <v>18</v>
      </c>
      <c r="BO17" s="37">
        <f t="shared" si="25"/>
        <v>5</v>
      </c>
      <c r="BP17" s="34">
        <v>5</v>
      </c>
      <c r="BQ17" s="34">
        <v>8</v>
      </c>
      <c r="BR17" s="37">
        <f t="shared" si="26"/>
        <v>13</v>
      </c>
      <c r="BS17" s="37">
        <f t="shared" si="27"/>
        <v>3</v>
      </c>
      <c r="BT17" s="37">
        <f t="shared" si="28"/>
        <v>8</v>
      </c>
      <c r="BU17" s="34"/>
      <c r="BV17" s="37">
        <f t="shared" si="29"/>
        <v>8</v>
      </c>
      <c r="BW17" s="34">
        <v>9</v>
      </c>
      <c r="BX17" s="34">
        <v>7</v>
      </c>
      <c r="BY17" s="34">
        <v>6</v>
      </c>
      <c r="BZ17" s="34">
        <v>7</v>
      </c>
      <c r="CA17" s="37">
        <f t="shared" si="30"/>
        <v>29</v>
      </c>
      <c r="CB17" s="37">
        <f t="shared" si="31"/>
        <v>7</v>
      </c>
      <c r="CC17" s="34">
        <v>19</v>
      </c>
      <c r="CD17" s="34">
        <v>9</v>
      </c>
      <c r="CE17" s="37">
        <f t="shared" si="32"/>
        <v>28</v>
      </c>
      <c r="CF17" s="37">
        <f t="shared" si="33"/>
        <v>7</v>
      </c>
      <c r="CG17" s="37">
        <f t="shared" si="34"/>
        <v>14</v>
      </c>
      <c r="CH17" s="34"/>
      <c r="CI17" s="37">
        <f t="shared" si="35"/>
        <v>14</v>
      </c>
      <c r="CJ17" s="34">
        <v>22</v>
      </c>
      <c r="CK17" s="34">
        <v>18</v>
      </c>
      <c r="CL17" s="34">
        <v>17</v>
      </c>
      <c r="CM17" s="34">
        <v>19</v>
      </c>
      <c r="CN17" s="37">
        <f t="shared" si="36"/>
        <v>76</v>
      </c>
      <c r="CO17" s="37">
        <f t="shared" si="37"/>
        <v>19</v>
      </c>
      <c r="CP17" s="34">
        <v>44</v>
      </c>
      <c r="CQ17" s="34">
        <v>22</v>
      </c>
      <c r="CR17" s="37">
        <f t="shared" si="38"/>
        <v>66</v>
      </c>
      <c r="CS17" s="37">
        <f t="shared" si="39"/>
        <v>17</v>
      </c>
      <c r="CT17" s="37">
        <f t="shared" si="40"/>
        <v>36</v>
      </c>
      <c r="CU17" s="34"/>
      <c r="CV17" s="37">
        <f t="shared" si="41"/>
        <v>36</v>
      </c>
      <c r="CW17" s="35">
        <v>203</v>
      </c>
    </row>
    <row r="18" spans="1:101" ht="18" customHeight="1">
      <c r="A18" s="32">
        <v>14</v>
      </c>
      <c r="B18" s="32">
        <v>1029</v>
      </c>
      <c r="C18" s="33" t="s">
        <v>126</v>
      </c>
      <c r="D18" s="32" t="s">
        <v>32</v>
      </c>
      <c r="E18" s="3" t="s">
        <v>34</v>
      </c>
      <c r="F18" s="38">
        <v>36923</v>
      </c>
      <c r="G18" s="38">
        <v>40714</v>
      </c>
      <c r="H18" s="40">
        <v>546853153881</v>
      </c>
      <c r="I18" s="4" t="s">
        <v>47</v>
      </c>
      <c r="J18" s="34">
        <v>4</v>
      </c>
      <c r="K18" s="34">
        <v>19</v>
      </c>
      <c r="L18" s="34">
        <v>12</v>
      </c>
      <c r="M18" s="34">
        <v>19</v>
      </c>
      <c r="N18" s="37">
        <f t="shared" si="0"/>
        <v>54</v>
      </c>
      <c r="O18" s="37">
        <f t="shared" si="1"/>
        <v>14</v>
      </c>
      <c r="P18" s="34">
        <v>75</v>
      </c>
      <c r="Q18" s="34">
        <v>70</v>
      </c>
      <c r="R18" s="37">
        <f t="shared" si="2"/>
        <v>145</v>
      </c>
      <c r="S18" s="37">
        <f t="shared" si="3"/>
        <v>36</v>
      </c>
      <c r="T18" s="37">
        <f t="shared" si="4"/>
        <v>50</v>
      </c>
      <c r="U18" s="34"/>
      <c r="V18" s="37">
        <f t="shared" si="5"/>
        <v>50</v>
      </c>
      <c r="W18" s="34">
        <v>13</v>
      </c>
      <c r="X18" s="34">
        <v>14</v>
      </c>
      <c r="Y18" s="34">
        <v>15</v>
      </c>
      <c r="Z18" s="34">
        <v>17</v>
      </c>
      <c r="AA18" s="37">
        <f t="shared" si="6"/>
        <v>59</v>
      </c>
      <c r="AB18" s="37">
        <f t="shared" si="7"/>
        <v>15</v>
      </c>
      <c r="AC18" s="34">
        <v>63</v>
      </c>
      <c r="AD18" s="34">
        <v>4</v>
      </c>
      <c r="AE18" s="37">
        <f t="shared" si="8"/>
        <v>67</v>
      </c>
      <c r="AF18" s="37">
        <f t="shared" si="9"/>
        <v>17</v>
      </c>
      <c r="AG18" s="37">
        <f t="shared" si="10"/>
        <v>32</v>
      </c>
      <c r="AH18" s="34"/>
      <c r="AI18" s="37">
        <f t="shared" si="11"/>
        <v>32</v>
      </c>
      <c r="AJ18" s="34">
        <v>16</v>
      </c>
      <c r="AK18" s="34">
        <v>15</v>
      </c>
      <c r="AL18" s="34">
        <v>13</v>
      </c>
      <c r="AM18" s="34">
        <v>21</v>
      </c>
      <c r="AN18" s="37">
        <f t="shared" si="12"/>
        <v>65</v>
      </c>
      <c r="AO18" s="37">
        <f t="shared" si="13"/>
        <v>16</v>
      </c>
      <c r="AP18" s="34">
        <v>66</v>
      </c>
      <c r="AQ18" s="34">
        <v>50</v>
      </c>
      <c r="AR18" s="37">
        <f t="shared" si="14"/>
        <v>116</v>
      </c>
      <c r="AS18" s="37">
        <f t="shared" si="15"/>
        <v>29</v>
      </c>
      <c r="AT18" s="37">
        <f t="shared" si="16"/>
        <v>45</v>
      </c>
      <c r="AU18" s="34"/>
      <c r="AV18" s="37">
        <f t="shared" si="17"/>
        <v>45</v>
      </c>
      <c r="AW18" s="34">
        <v>21</v>
      </c>
      <c r="AX18" s="34">
        <v>18</v>
      </c>
      <c r="AY18" s="34">
        <v>12</v>
      </c>
      <c r="AZ18" s="34">
        <v>24</v>
      </c>
      <c r="BA18" s="37">
        <f t="shared" si="18"/>
        <v>75</v>
      </c>
      <c r="BB18" s="37">
        <f t="shared" si="19"/>
        <v>19</v>
      </c>
      <c r="BC18" s="34">
        <v>54</v>
      </c>
      <c r="BD18" s="34">
        <v>72</v>
      </c>
      <c r="BE18" s="37">
        <f t="shared" si="20"/>
        <v>126</v>
      </c>
      <c r="BF18" s="37">
        <f t="shared" si="21"/>
        <v>32</v>
      </c>
      <c r="BG18" s="37">
        <f t="shared" si="22"/>
        <v>51</v>
      </c>
      <c r="BH18" s="34"/>
      <c r="BI18" s="37">
        <f t="shared" si="23"/>
        <v>51</v>
      </c>
      <c r="BJ18" s="34">
        <v>9</v>
      </c>
      <c r="BK18" s="34">
        <v>13</v>
      </c>
      <c r="BL18" s="34">
        <v>9</v>
      </c>
      <c r="BM18" s="34">
        <v>11</v>
      </c>
      <c r="BN18" s="37">
        <f t="shared" si="24"/>
        <v>42</v>
      </c>
      <c r="BO18" s="37">
        <f t="shared" si="25"/>
        <v>11</v>
      </c>
      <c r="BP18" s="34">
        <v>20</v>
      </c>
      <c r="BQ18" s="34">
        <v>24</v>
      </c>
      <c r="BR18" s="37">
        <f t="shared" si="26"/>
        <v>44</v>
      </c>
      <c r="BS18" s="37">
        <f t="shared" si="27"/>
        <v>11</v>
      </c>
      <c r="BT18" s="37">
        <f t="shared" si="28"/>
        <v>22</v>
      </c>
      <c r="BU18" s="34"/>
      <c r="BV18" s="37">
        <f t="shared" si="29"/>
        <v>22</v>
      </c>
      <c r="BW18" s="34">
        <v>10</v>
      </c>
      <c r="BX18" s="34">
        <v>10</v>
      </c>
      <c r="BY18" s="34">
        <v>9</v>
      </c>
      <c r="BZ18" s="34">
        <v>9</v>
      </c>
      <c r="CA18" s="37">
        <f t="shared" si="30"/>
        <v>38</v>
      </c>
      <c r="CB18" s="37">
        <f t="shared" si="31"/>
        <v>10</v>
      </c>
      <c r="CC18" s="34">
        <v>26</v>
      </c>
      <c r="CD18" s="34">
        <v>27</v>
      </c>
      <c r="CE18" s="37">
        <f t="shared" si="32"/>
        <v>53</v>
      </c>
      <c r="CF18" s="37">
        <f t="shared" si="33"/>
        <v>13</v>
      </c>
      <c r="CG18" s="37">
        <f t="shared" si="34"/>
        <v>23</v>
      </c>
      <c r="CH18" s="34"/>
      <c r="CI18" s="37">
        <f t="shared" si="35"/>
        <v>23</v>
      </c>
      <c r="CJ18" s="34">
        <v>23</v>
      </c>
      <c r="CK18" s="34">
        <v>18</v>
      </c>
      <c r="CL18" s="34">
        <v>19</v>
      </c>
      <c r="CM18" s="34">
        <v>20</v>
      </c>
      <c r="CN18" s="37">
        <f t="shared" si="36"/>
        <v>80</v>
      </c>
      <c r="CO18" s="37">
        <f t="shared" si="37"/>
        <v>20</v>
      </c>
      <c r="CP18" s="34">
        <v>56</v>
      </c>
      <c r="CQ18" s="34">
        <v>41</v>
      </c>
      <c r="CR18" s="37">
        <f t="shared" si="38"/>
        <v>97</v>
      </c>
      <c r="CS18" s="37">
        <f t="shared" si="39"/>
        <v>24</v>
      </c>
      <c r="CT18" s="37">
        <f t="shared" si="40"/>
        <v>44</v>
      </c>
      <c r="CU18" s="34"/>
      <c r="CV18" s="37">
        <f t="shared" si="41"/>
        <v>44</v>
      </c>
      <c r="CW18" s="35">
        <v>172</v>
      </c>
    </row>
    <row r="19" spans="1:101" ht="18" customHeight="1">
      <c r="A19" s="32">
        <v>15</v>
      </c>
      <c r="B19" s="32">
        <v>1028</v>
      </c>
      <c r="C19" s="33" t="s">
        <v>127</v>
      </c>
      <c r="D19" s="32" t="s">
        <v>32</v>
      </c>
      <c r="E19" s="3" t="s">
        <v>34</v>
      </c>
      <c r="F19" s="38">
        <v>36893</v>
      </c>
      <c r="G19" s="38">
        <v>40714</v>
      </c>
      <c r="H19" s="40">
        <v>201124978577</v>
      </c>
      <c r="I19" s="4" t="s">
        <v>48</v>
      </c>
      <c r="J19" s="34">
        <v>16</v>
      </c>
      <c r="K19" s="34">
        <v>20</v>
      </c>
      <c r="L19" s="34">
        <v>14</v>
      </c>
      <c r="M19" s="34">
        <v>22</v>
      </c>
      <c r="N19" s="37">
        <f t="shared" si="0"/>
        <v>72</v>
      </c>
      <c r="O19" s="37">
        <f t="shared" si="1"/>
        <v>18</v>
      </c>
      <c r="P19" s="34">
        <v>88</v>
      </c>
      <c r="Q19" s="34">
        <v>87</v>
      </c>
      <c r="R19" s="37">
        <f t="shared" si="2"/>
        <v>175</v>
      </c>
      <c r="S19" s="37">
        <f t="shared" si="3"/>
        <v>44</v>
      </c>
      <c r="T19" s="37">
        <f t="shared" si="4"/>
        <v>62</v>
      </c>
      <c r="U19" s="34"/>
      <c r="V19" s="37">
        <f t="shared" si="5"/>
        <v>62</v>
      </c>
      <c r="W19" s="34">
        <v>14</v>
      </c>
      <c r="X19" s="34">
        <v>15</v>
      </c>
      <c r="Y19" s="34">
        <v>18</v>
      </c>
      <c r="Z19" s="34">
        <v>17</v>
      </c>
      <c r="AA19" s="37">
        <f t="shared" si="6"/>
        <v>64</v>
      </c>
      <c r="AB19" s="37">
        <f t="shared" si="7"/>
        <v>16</v>
      </c>
      <c r="AC19" s="34">
        <v>67</v>
      </c>
      <c r="AD19" s="34">
        <v>57</v>
      </c>
      <c r="AE19" s="37">
        <f t="shared" si="8"/>
        <v>124</v>
      </c>
      <c r="AF19" s="37">
        <f t="shared" si="9"/>
        <v>31</v>
      </c>
      <c r="AG19" s="37">
        <f t="shared" si="10"/>
        <v>47</v>
      </c>
      <c r="AH19" s="34"/>
      <c r="AI19" s="37">
        <f t="shared" si="11"/>
        <v>47</v>
      </c>
      <c r="AJ19" s="34">
        <v>25</v>
      </c>
      <c r="AK19" s="34">
        <v>14</v>
      </c>
      <c r="AL19" s="34">
        <v>20</v>
      </c>
      <c r="AM19" s="34">
        <v>25</v>
      </c>
      <c r="AN19" s="37">
        <f t="shared" si="12"/>
        <v>84</v>
      </c>
      <c r="AO19" s="37">
        <f t="shared" si="13"/>
        <v>21</v>
      </c>
      <c r="AP19" s="34">
        <v>84</v>
      </c>
      <c r="AQ19" s="34">
        <v>59</v>
      </c>
      <c r="AR19" s="37">
        <f t="shared" si="14"/>
        <v>143</v>
      </c>
      <c r="AS19" s="37">
        <f t="shared" si="15"/>
        <v>36</v>
      </c>
      <c r="AT19" s="37">
        <f t="shared" si="16"/>
        <v>57</v>
      </c>
      <c r="AU19" s="34"/>
      <c r="AV19" s="37">
        <f t="shared" si="17"/>
        <v>57</v>
      </c>
      <c r="AW19" s="34">
        <v>14</v>
      </c>
      <c r="AX19" s="34">
        <v>23</v>
      </c>
      <c r="AY19" s="34">
        <v>21</v>
      </c>
      <c r="AZ19" s="34">
        <v>24</v>
      </c>
      <c r="BA19" s="37">
        <f t="shared" si="18"/>
        <v>82</v>
      </c>
      <c r="BB19" s="37">
        <f t="shared" si="19"/>
        <v>21</v>
      </c>
      <c r="BC19" s="34">
        <v>44</v>
      </c>
      <c r="BD19" s="34">
        <v>60</v>
      </c>
      <c r="BE19" s="37">
        <f t="shared" si="20"/>
        <v>104</v>
      </c>
      <c r="BF19" s="37">
        <f t="shared" si="21"/>
        <v>26</v>
      </c>
      <c r="BG19" s="37">
        <f t="shared" si="22"/>
        <v>47</v>
      </c>
      <c r="BH19" s="34"/>
      <c r="BI19" s="37">
        <f t="shared" si="23"/>
        <v>47</v>
      </c>
      <c r="BJ19" s="34">
        <v>9</v>
      </c>
      <c r="BK19" s="34">
        <v>13</v>
      </c>
      <c r="BL19" s="34">
        <v>8</v>
      </c>
      <c r="BM19" s="34">
        <v>13</v>
      </c>
      <c r="BN19" s="37">
        <f t="shared" si="24"/>
        <v>43</v>
      </c>
      <c r="BO19" s="37">
        <f t="shared" si="25"/>
        <v>11</v>
      </c>
      <c r="BP19" s="34">
        <v>25</v>
      </c>
      <c r="BQ19" s="34">
        <v>20</v>
      </c>
      <c r="BR19" s="37">
        <f t="shared" si="26"/>
        <v>45</v>
      </c>
      <c r="BS19" s="37">
        <f t="shared" si="27"/>
        <v>11</v>
      </c>
      <c r="BT19" s="37">
        <f t="shared" si="28"/>
        <v>22</v>
      </c>
      <c r="BU19" s="34"/>
      <c r="BV19" s="37">
        <f t="shared" si="29"/>
        <v>22</v>
      </c>
      <c r="BW19" s="34">
        <v>10</v>
      </c>
      <c r="BX19" s="34">
        <v>9</v>
      </c>
      <c r="BY19" s="34">
        <v>10</v>
      </c>
      <c r="BZ19" s="34">
        <v>11</v>
      </c>
      <c r="CA19" s="37">
        <f t="shared" si="30"/>
        <v>40</v>
      </c>
      <c r="CB19" s="37">
        <f t="shared" si="31"/>
        <v>10</v>
      </c>
      <c r="CC19" s="34">
        <v>27</v>
      </c>
      <c r="CD19" s="34">
        <v>29</v>
      </c>
      <c r="CE19" s="37">
        <f t="shared" si="32"/>
        <v>56</v>
      </c>
      <c r="CF19" s="37">
        <f t="shared" si="33"/>
        <v>14</v>
      </c>
      <c r="CG19" s="37">
        <f t="shared" si="34"/>
        <v>24</v>
      </c>
      <c r="CH19" s="34"/>
      <c r="CI19" s="37">
        <f t="shared" si="35"/>
        <v>24</v>
      </c>
      <c r="CJ19" s="34">
        <v>23</v>
      </c>
      <c r="CK19" s="34">
        <v>25</v>
      </c>
      <c r="CL19" s="34">
        <v>21</v>
      </c>
      <c r="CM19" s="34">
        <v>20</v>
      </c>
      <c r="CN19" s="37">
        <f t="shared" si="36"/>
        <v>89</v>
      </c>
      <c r="CO19" s="37">
        <f t="shared" si="37"/>
        <v>22</v>
      </c>
      <c r="CP19" s="34">
        <v>62</v>
      </c>
      <c r="CQ19" s="34">
        <v>79</v>
      </c>
      <c r="CR19" s="37">
        <f t="shared" si="38"/>
        <v>141</v>
      </c>
      <c r="CS19" s="37">
        <f t="shared" si="39"/>
        <v>35</v>
      </c>
      <c r="CT19" s="37">
        <f t="shared" si="40"/>
        <v>57</v>
      </c>
      <c r="CU19" s="34"/>
      <c r="CV19" s="37">
        <f t="shared" si="41"/>
        <v>57</v>
      </c>
      <c r="CW19" s="35">
        <v>164</v>
      </c>
    </row>
    <row r="20" spans="1:101" ht="18" customHeight="1">
      <c r="A20" s="32">
        <v>16</v>
      </c>
      <c r="B20" s="32">
        <v>1208</v>
      </c>
      <c r="C20" s="33" t="s">
        <v>199</v>
      </c>
      <c r="D20" s="32" t="s">
        <v>32</v>
      </c>
      <c r="E20" s="3" t="s">
        <v>34</v>
      </c>
      <c r="F20" s="38">
        <v>36896</v>
      </c>
      <c r="G20" s="38">
        <v>41820</v>
      </c>
      <c r="H20" s="40">
        <v>832413530766</v>
      </c>
      <c r="I20" s="4" t="s">
        <v>200</v>
      </c>
      <c r="J20" s="34">
        <v>17</v>
      </c>
      <c r="K20" s="34">
        <v>16</v>
      </c>
      <c r="L20" s="34">
        <v>13</v>
      </c>
      <c r="M20" s="34">
        <v>20</v>
      </c>
      <c r="N20" s="37">
        <f t="shared" si="0"/>
        <v>66</v>
      </c>
      <c r="O20" s="37">
        <f t="shared" si="1"/>
        <v>17</v>
      </c>
      <c r="P20" s="34">
        <v>76</v>
      </c>
      <c r="Q20" s="34">
        <v>50</v>
      </c>
      <c r="R20" s="37">
        <f t="shared" si="2"/>
        <v>126</v>
      </c>
      <c r="S20" s="37">
        <f t="shared" si="3"/>
        <v>32</v>
      </c>
      <c r="T20" s="37">
        <f t="shared" si="4"/>
        <v>49</v>
      </c>
      <c r="U20" s="34"/>
      <c r="V20" s="37">
        <f t="shared" si="5"/>
        <v>49</v>
      </c>
      <c r="W20" s="34">
        <v>11</v>
      </c>
      <c r="X20" s="34">
        <v>12</v>
      </c>
      <c r="Y20" s="34">
        <v>14</v>
      </c>
      <c r="Z20" s="34">
        <v>19</v>
      </c>
      <c r="AA20" s="37">
        <f t="shared" si="6"/>
        <v>56</v>
      </c>
      <c r="AB20" s="37">
        <f t="shared" si="7"/>
        <v>14</v>
      </c>
      <c r="AC20" s="34">
        <v>47</v>
      </c>
      <c r="AD20" s="34">
        <v>42</v>
      </c>
      <c r="AE20" s="37">
        <f t="shared" si="8"/>
        <v>89</v>
      </c>
      <c r="AF20" s="37">
        <f t="shared" si="9"/>
        <v>22</v>
      </c>
      <c r="AG20" s="37">
        <f t="shared" si="10"/>
        <v>36</v>
      </c>
      <c r="AH20" s="34"/>
      <c r="AI20" s="37">
        <f t="shared" si="11"/>
        <v>36</v>
      </c>
      <c r="AJ20" s="34">
        <v>14</v>
      </c>
      <c r="AK20" s="34">
        <v>14</v>
      </c>
      <c r="AL20" s="34">
        <v>18</v>
      </c>
      <c r="AM20" s="34">
        <v>25</v>
      </c>
      <c r="AN20" s="37">
        <f t="shared" si="12"/>
        <v>71</v>
      </c>
      <c r="AO20" s="37">
        <f t="shared" si="13"/>
        <v>18</v>
      </c>
      <c r="AP20" s="34">
        <v>58</v>
      </c>
      <c r="AQ20" s="34">
        <v>36</v>
      </c>
      <c r="AR20" s="37">
        <f t="shared" si="14"/>
        <v>94</v>
      </c>
      <c r="AS20" s="37">
        <f t="shared" si="15"/>
        <v>24</v>
      </c>
      <c r="AT20" s="37">
        <f t="shared" si="16"/>
        <v>42</v>
      </c>
      <c r="AU20" s="34"/>
      <c r="AV20" s="37">
        <f t="shared" si="17"/>
        <v>42</v>
      </c>
      <c r="AW20" s="34">
        <v>25</v>
      </c>
      <c r="AX20" s="34">
        <v>25</v>
      </c>
      <c r="AY20" s="34">
        <v>24</v>
      </c>
      <c r="AZ20" s="34">
        <v>22</v>
      </c>
      <c r="BA20" s="37">
        <f t="shared" si="18"/>
        <v>96</v>
      </c>
      <c r="BB20" s="37">
        <f t="shared" si="19"/>
        <v>24</v>
      </c>
      <c r="BC20" s="34">
        <v>78</v>
      </c>
      <c r="BD20" s="34">
        <v>44</v>
      </c>
      <c r="BE20" s="37">
        <f t="shared" si="20"/>
        <v>122</v>
      </c>
      <c r="BF20" s="37">
        <f t="shared" si="21"/>
        <v>31</v>
      </c>
      <c r="BG20" s="37">
        <f t="shared" si="22"/>
        <v>55</v>
      </c>
      <c r="BH20" s="34"/>
      <c r="BI20" s="37">
        <f t="shared" si="23"/>
        <v>55</v>
      </c>
      <c r="BJ20" s="34">
        <v>13</v>
      </c>
      <c r="BK20" s="34">
        <v>11</v>
      </c>
      <c r="BL20" s="34">
        <v>12</v>
      </c>
      <c r="BM20" s="34">
        <v>13</v>
      </c>
      <c r="BN20" s="37">
        <f t="shared" si="24"/>
        <v>49</v>
      </c>
      <c r="BO20" s="37">
        <f t="shared" si="25"/>
        <v>12</v>
      </c>
      <c r="BP20" s="34">
        <v>19</v>
      </c>
      <c r="BQ20" s="34">
        <v>20</v>
      </c>
      <c r="BR20" s="37">
        <f t="shared" si="26"/>
        <v>39</v>
      </c>
      <c r="BS20" s="37">
        <f t="shared" si="27"/>
        <v>10</v>
      </c>
      <c r="BT20" s="37">
        <f t="shared" si="28"/>
        <v>22</v>
      </c>
      <c r="BU20" s="34"/>
      <c r="BV20" s="37">
        <f t="shared" si="29"/>
        <v>22</v>
      </c>
      <c r="BW20" s="34">
        <v>9</v>
      </c>
      <c r="BX20" s="34">
        <v>10</v>
      </c>
      <c r="BY20" s="34">
        <v>8</v>
      </c>
      <c r="BZ20" s="34">
        <v>9</v>
      </c>
      <c r="CA20" s="37">
        <f t="shared" si="30"/>
        <v>36</v>
      </c>
      <c r="CB20" s="37">
        <f t="shared" si="31"/>
        <v>9</v>
      </c>
      <c r="CC20" s="34">
        <v>27</v>
      </c>
      <c r="CD20" s="34">
        <v>33</v>
      </c>
      <c r="CE20" s="37">
        <f t="shared" si="32"/>
        <v>60</v>
      </c>
      <c r="CF20" s="37">
        <f t="shared" si="33"/>
        <v>15</v>
      </c>
      <c r="CG20" s="37">
        <f t="shared" si="34"/>
        <v>24</v>
      </c>
      <c r="CH20" s="34"/>
      <c r="CI20" s="37">
        <f t="shared" si="35"/>
        <v>24</v>
      </c>
      <c r="CJ20" s="34">
        <v>23</v>
      </c>
      <c r="CK20" s="34">
        <v>25</v>
      </c>
      <c r="CL20" s="34">
        <v>22</v>
      </c>
      <c r="CM20" s="34">
        <v>21</v>
      </c>
      <c r="CN20" s="37">
        <f t="shared" si="36"/>
        <v>91</v>
      </c>
      <c r="CO20" s="37">
        <f t="shared" si="37"/>
        <v>23</v>
      </c>
      <c r="CP20" s="34">
        <v>60</v>
      </c>
      <c r="CQ20" s="34">
        <v>42</v>
      </c>
      <c r="CR20" s="37">
        <f t="shared" si="38"/>
        <v>102</v>
      </c>
      <c r="CS20" s="37">
        <f t="shared" si="39"/>
        <v>26</v>
      </c>
      <c r="CT20" s="37">
        <f t="shared" si="40"/>
        <v>49</v>
      </c>
      <c r="CU20" s="34"/>
      <c r="CV20" s="37">
        <f t="shared" si="41"/>
        <v>49</v>
      </c>
      <c r="CW20" s="35">
        <v>216</v>
      </c>
    </row>
    <row r="21" spans="1:101" ht="18" customHeight="1">
      <c r="A21" s="32">
        <v>17</v>
      </c>
      <c r="B21" s="32">
        <v>1038</v>
      </c>
      <c r="C21" s="33" t="s">
        <v>128</v>
      </c>
      <c r="D21" s="32" t="s">
        <v>32</v>
      </c>
      <c r="E21" s="3" t="s">
        <v>34</v>
      </c>
      <c r="F21" s="38">
        <v>36960</v>
      </c>
      <c r="G21" s="38">
        <v>40716</v>
      </c>
      <c r="H21" s="40">
        <v>601466351220</v>
      </c>
      <c r="I21" s="4" t="s">
        <v>49</v>
      </c>
      <c r="J21" s="34">
        <v>7</v>
      </c>
      <c r="K21" s="34">
        <v>13</v>
      </c>
      <c r="L21" s="34">
        <v>1</v>
      </c>
      <c r="M21" s="34">
        <v>20</v>
      </c>
      <c r="N21" s="37">
        <f t="shared" si="0"/>
        <v>41</v>
      </c>
      <c r="O21" s="37">
        <f t="shared" si="1"/>
        <v>10</v>
      </c>
      <c r="P21" s="34">
        <v>67</v>
      </c>
      <c r="Q21" s="34">
        <v>71</v>
      </c>
      <c r="R21" s="37">
        <f t="shared" si="2"/>
        <v>138</v>
      </c>
      <c r="S21" s="37">
        <f t="shared" si="3"/>
        <v>35</v>
      </c>
      <c r="T21" s="37">
        <f t="shared" si="4"/>
        <v>45</v>
      </c>
      <c r="U21" s="34"/>
      <c r="V21" s="37">
        <f t="shared" si="5"/>
        <v>45</v>
      </c>
      <c r="W21" s="34">
        <v>11</v>
      </c>
      <c r="X21" s="34">
        <v>12</v>
      </c>
      <c r="Y21" s="34">
        <v>11</v>
      </c>
      <c r="Z21" s="34">
        <v>11</v>
      </c>
      <c r="AA21" s="37">
        <f t="shared" si="6"/>
        <v>45</v>
      </c>
      <c r="AB21" s="37">
        <f t="shared" si="7"/>
        <v>11</v>
      </c>
      <c r="AC21" s="34">
        <v>41</v>
      </c>
      <c r="AD21" s="34">
        <v>34</v>
      </c>
      <c r="AE21" s="37">
        <f t="shared" si="8"/>
        <v>75</v>
      </c>
      <c r="AF21" s="37">
        <f t="shared" si="9"/>
        <v>19</v>
      </c>
      <c r="AG21" s="37">
        <f t="shared" si="10"/>
        <v>30</v>
      </c>
      <c r="AH21" s="34"/>
      <c r="AI21" s="37">
        <f t="shared" si="11"/>
        <v>30</v>
      </c>
      <c r="AJ21" s="34">
        <v>16</v>
      </c>
      <c r="AK21" s="34">
        <v>16</v>
      </c>
      <c r="AL21" s="34">
        <v>14</v>
      </c>
      <c r="AM21" s="34">
        <v>14</v>
      </c>
      <c r="AN21" s="37">
        <f t="shared" si="12"/>
        <v>60</v>
      </c>
      <c r="AO21" s="37">
        <f t="shared" si="13"/>
        <v>15</v>
      </c>
      <c r="AP21" s="34">
        <v>48</v>
      </c>
      <c r="AQ21" s="34">
        <v>44</v>
      </c>
      <c r="AR21" s="37">
        <f t="shared" si="14"/>
        <v>92</v>
      </c>
      <c r="AS21" s="37">
        <f t="shared" si="15"/>
        <v>23</v>
      </c>
      <c r="AT21" s="37">
        <f t="shared" si="16"/>
        <v>38</v>
      </c>
      <c r="AU21" s="34"/>
      <c r="AV21" s="37">
        <f t="shared" si="17"/>
        <v>38</v>
      </c>
      <c r="AW21" s="34">
        <v>10</v>
      </c>
      <c r="AX21" s="34">
        <v>10</v>
      </c>
      <c r="AY21" s="34">
        <v>16</v>
      </c>
      <c r="AZ21" s="34">
        <v>20</v>
      </c>
      <c r="BA21" s="37">
        <f t="shared" si="18"/>
        <v>56</v>
      </c>
      <c r="BB21" s="37">
        <f t="shared" si="19"/>
        <v>14</v>
      </c>
      <c r="BC21" s="34">
        <v>42</v>
      </c>
      <c r="BD21" s="34">
        <v>36</v>
      </c>
      <c r="BE21" s="37">
        <f t="shared" si="20"/>
        <v>78</v>
      </c>
      <c r="BF21" s="37">
        <f t="shared" si="21"/>
        <v>20</v>
      </c>
      <c r="BG21" s="37">
        <f t="shared" si="22"/>
        <v>34</v>
      </c>
      <c r="BH21" s="34"/>
      <c r="BI21" s="37">
        <f t="shared" si="23"/>
        <v>34</v>
      </c>
      <c r="BJ21" s="34">
        <v>2</v>
      </c>
      <c r="BK21" s="34">
        <v>4</v>
      </c>
      <c r="BL21" s="34">
        <v>3</v>
      </c>
      <c r="BM21" s="34">
        <v>4</v>
      </c>
      <c r="BN21" s="37">
        <f t="shared" si="24"/>
        <v>13</v>
      </c>
      <c r="BO21" s="37">
        <f t="shared" si="25"/>
        <v>3</v>
      </c>
      <c r="BP21" s="34">
        <v>7</v>
      </c>
      <c r="BQ21" s="34">
        <v>9</v>
      </c>
      <c r="BR21" s="37">
        <f t="shared" si="26"/>
        <v>16</v>
      </c>
      <c r="BS21" s="37">
        <f t="shared" si="27"/>
        <v>4</v>
      </c>
      <c r="BT21" s="37">
        <f t="shared" si="28"/>
        <v>7</v>
      </c>
      <c r="BU21" s="34"/>
      <c r="BV21" s="37">
        <f t="shared" si="29"/>
        <v>7</v>
      </c>
      <c r="BW21" s="34">
        <v>9</v>
      </c>
      <c r="BX21" s="34">
        <v>8</v>
      </c>
      <c r="BY21" s="34">
        <v>7</v>
      </c>
      <c r="BZ21" s="34">
        <v>11</v>
      </c>
      <c r="CA21" s="37">
        <f t="shared" si="30"/>
        <v>35</v>
      </c>
      <c r="CB21" s="37">
        <f t="shared" si="31"/>
        <v>9</v>
      </c>
      <c r="CC21" s="34">
        <v>19</v>
      </c>
      <c r="CD21" s="34">
        <v>23</v>
      </c>
      <c r="CE21" s="37">
        <f t="shared" si="32"/>
        <v>42</v>
      </c>
      <c r="CF21" s="37">
        <f t="shared" si="33"/>
        <v>11</v>
      </c>
      <c r="CG21" s="37">
        <f t="shared" si="34"/>
        <v>20</v>
      </c>
      <c r="CH21" s="34"/>
      <c r="CI21" s="37">
        <f t="shared" si="35"/>
        <v>20</v>
      </c>
      <c r="CJ21" s="34">
        <v>8</v>
      </c>
      <c r="CK21" s="34">
        <v>20</v>
      </c>
      <c r="CL21" s="34">
        <v>12</v>
      </c>
      <c r="CM21" s="34">
        <v>14</v>
      </c>
      <c r="CN21" s="37">
        <f t="shared" si="36"/>
        <v>54</v>
      </c>
      <c r="CO21" s="37">
        <f t="shared" si="37"/>
        <v>14</v>
      </c>
      <c r="CP21" s="34">
        <v>40</v>
      </c>
      <c r="CQ21" s="34">
        <v>33</v>
      </c>
      <c r="CR21" s="37">
        <f t="shared" si="38"/>
        <v>73</v>
      </c>
      <c r="CS21" s="37">
        <f t="shared" si="39"/>
        <v>18</v>
      </c>
      <c r="CT21" s="37">
        <f t="shared" si="40"/>
        <v>32</v>
      </c>
      <c r="CU21" s="34"/>
      <c r="CV21" s="37">
        <f t="shared" si="41"/>
        <v>32</v>
      </c>
      <c r="CW21" s="35">
        <v>190</v>
      </c>
    </row>
    <row r="22" spans="1:101" ht="18" customHeight="1">
      <c r="A22" s="32">
        <v>18</v>
      </c>
      <c r="B22" s="32">
        <v>995</v>
      </c>
      <c r="C22" s="33" t="s">
        <v>129</v>
      </c>
      <c r="D22" s="32" t="s">
        <v>32</v>
      </c>
      <c r="E22" s="3" t="s">
        <v>34</v>
      </c>
      <c r="F22" s="38">
        <v>37113</v>
      </c>
      <c r="G22" s="38">
        <v>40709</v>
      </c>
      <c r="H22" s="40">
        <v>750982062925</v>
      </c>
      <c r="I22" s="4" t="s">
        <v>49</v>
      </c>
      <c r="J22" s="34">
        <v>16</v>
      </c>
      <c r="K22" s="34">
        <v>17</v>
      </c>
      <c r="L22" s="34">
        <v>14</v>
      </c>
      <c r="M22" s="34">
        <v>20</v>
      </c>
      <c r="N22" s="37">
        <f t="shared" si="0"/>
        <v>67</v>
      </c>
      <c r="O22" s="37">
        <f t="shared" si="1"/>
        <v>17</v>
      </c>
      <c r="P22" s="34">
        <v>84</v>
      </c>
      <c r="Q22" s="34">
        <v>74</v>
      </c>
      <c r="R22" s="37">
        <f t="shared" si="2"/>
        <v>158</v>
      </c>
      <c r="S22" s="37">
        <f t="shared" si="3"/>
        <v>40</v>
      </c>
      <c r="T22" s="37">
        <f t="shared" si="4"/>
        <v>57</v>
      </c>
      <c r="U22" s="34"/>
      <c r="V22" s="37">
        <f t="shared" si="5"/>
        <v>57</v>
      </c>
      <c r="W22" s="34">
        <v>19</v>
      </c>
      <c r="X22" s="34">
        <v>20</v>
      </c>
      <c r="Y22" s="34">
        <v>10</v>
      </c>
      <c r="Z22" s="34">
        <v>22</v>
      </c>
      <c r="AA22" s="37">
        <f t="shared" si="6"/>
        <v>71</v>
      </c>
      <c r="AB22" s="37">
        <f t="shared" si="7"/>
        <v>18</v>
      </c>
      <c r="AC22" s="34">
        <v>67</v>
      </c>
      <c r="AD22" s="34">
        <v>53</v>
      </c>
      <c r="AE22" s="37">
        <f t="shared" si="8"/>
        <v>120</v>
      </c>
      <c r="AF22" s="37">
        <f t="shared" si="9"/>
        <v>30</v>
      </c>
      <c r="AG22" s="37">
        <f t="shared" si="10"/>
        <v>48</v>
      </c>
      <c r="AH22" s="34"/>
      <c r="AI22" s="37">
        <f t="shared" si="11"/>
        <v>48</v>
      </c>
      <c r="AJ22" s="34">
        <v>12</v>
      </c>
      <c r="AK22" s="34">
        <v>15</v>
      </c>
      <c r="AL22" s="34">
        <v>19</v>
      </c>
      <c r="AM22" s="34">
        <v>25</v>
      </c>
      <c r="AN22" s="37">
        <f t="shared" si="12"/>
        <v>71</v>
      </c>
      <c r="AO22" s="37">
        <f t="shared" si="13"/>
        <v>18</v>
      </c>
      <c r="AP22" s="34">
        <v>79</v>
      </c>
      <c r="AQ22" s="34">
        <v>54</v>
      </c>
      <c r="AR22" s="37">
        <f t="shared" si="14"/>
        <v>133</v>
      </c>
      <c r="AS22" s="37">
        <f t="shared" si="15"/>
        <v>33</v>
      </c>
      <c r="AT22" s="37">
        <f t="shared" si="16"/>
        <v>51</v>
      </c>
      <c r="AU22" s="34"/>
      <c r="AV22" s="37">
        <f t="shared" si="17"/>
        <v>51</v>
      </c>
      <c r="AW22" s="34">
        <v>10</v>
      </c>
      <c r="AX22" s="34">
        <v>10</v>
      </c>
      <c r="AY22" s="34">
        <v>18</v>
      </c>
      <c r="AZ22" s="34">
        <v>24</v>
      </c>
      <c r="BA22" s="37">
        <f t="shared" si="18"/>
        <v>62</v>
      </c>
      <c r="BB22" s="37">
        <f t="shared" si="19"/>
        <v>16</v>
      </c>
      <c r="BC22" s="34">
        <v>58</v>
      </c>
      <c r="BD22" s="34">
        <v>70</v>
      </c>
      <c r="BE22" s="37">
        <f t="shared" si="20"/>
        <v>128</v>
      </c>
      <c r="BF22" s="37">
        <f t="shared" si="21"/>
        <v>32</v>
      </c>
      <c r="BG22" s="37">
        <f t="shared" si="22"/>
        <v>48</v>
      </c>
      <c r="BH22" s="34"/>
      <c r="BI22" s="37">
        <f t="shared" si="23"/>
        <v>48</v>
      </c>
      <c r="BJ22" s="34">
        <v>10</v>
      </c>
      <c r="BK22" s="34">
        <v>13</v>
      </c>
      <c r="BL22" s="34">
        <v>9</v>
      </c>
      <c r="BM22" s="34">
        <v>13</v>
      </c>
      <c r="BN22" s="37">
        <f t="shared" si="24"/>
        <v>45</v>
      </c>
      <c r="BO22" s="37">
        <f t="shared" si="25"/>
        <v>11</v>
      </c>
      <c r="BP22" s="34">
        <v>37</v>
      </c>
      <c r="BQ22" s="34">
        <v>35</v>
      </c>
      <c r="BR22" s="37">
        <f t="shared" si="26"/>
        <v>72</v>
      </c>
      <c r="BS22" s="37">
        <f t="shared" si="27"/>
        <v>18</v>
      </c>
      <c r="BT22" s="37">
        <f t="shared" si="28"/>
        <v>29</v>
      </c>
      <c r="BU22" s="34"/>
      <c r="BV22" s="37">
        <f t="shared" si="29"/>
        <v>29</v>
      </c>
      <c r="BW22" s="34">
        <v>8</v>
      </c>
      <c r="BX22" s="34">
        <v>7</v>
      </c>
      <c r="BY22" s="34">
        <v>6</v>
      </c>
      <c r="BZ22" s="34">
        <v>7</v>
      </c>
      <c r="CA22" s="37">
        <f t="shared" si="30"/>
        <v>28</v>
      </c>
      <c r="CB22" s="37">
        <f t="shared" si="31"/>
        <v>7</v>
      </c>
      <c r="CC22" s="34">
        <v>23</v>
      </c>
      <c r="CD22" s="34">
        <v>14</v>
      </c>
      <c r="CE22" s="37">
        <f t="shared" si="32"/>
        <v>37</v>
      </c>
      <c r="CF22" s="37">
        <f t="shared" si="33"/>
        <v>9</v>
      </c>
      <c r="CG22" s="37">
        <f t="shared" si="34"/>
        <v>16</v>
      </c>
      <c r="CH22" s="34"/>
      <c r="CI22" s="37">
        <f t="shared" si="35"/>
        <v>16</v>
      </c>
      <c r="CJ22" s="34">
        <v>22</v>
      </c>
      <c r="CK22" s="34">
        <v>20</v>
      </c>
      <c r="CL22" s="34">
        <v>19</v>
      </c>
      <c r="CM22" s="34">
        <v>19</v>
      </c>
      <c r="CN22" s="37">
        <f t="shared" si="36"/>
        <v>80</v>
      </c>
      <c r="CO22" s="37">
        <f t="shared" si="37"/>
        <v>20</v>
      </c>
      <c r="CP22" s="34">
        <v>68</v>
      </c>
      <c r="CQ22" s="34">
        <v>51</v>
      </c>
      <c r="CR22" s="37">
        <f t="shared" si="38"/>
        <v>119</v>
      </c>
      <c r="CS22" s="37">
        <f t="shared" si="39"/>
        <v>30</v>
      </c>
      <c r="CT22" s="37">
        <f t="shared" si="40"/>
        <v>50</v>
      </c>
      <c r="CU22" s="34"/>
      <c r="CV22" s="37">
        <f t="shared" si="41"/>
        <v>50</v>
      </c>
      <c r="CW22" s="35">
        <v>172</v>
      </c>
    </row>
    <row r="23" spans="1:101" ht="18" customHeight="1">
      <c r="A23" s="32">
        <v>19</v>
      </c>
      <c r="B23" s="32">
        <v>1004</v>
      </c>
      <c r="C23" s="33" t="s">
        <v>130</v>
      </c>
      <c r="D23" s="32" t="s">
        <v>32</v>
      </c>
      <c r="E23" s="3" t="s">
        <v>37</v>
      </c>
      <c r="F23" s="38">
        <v>36929</v>
      </c>
      <c r="G23" s="38">
        <v>40710</v>
      </c>
      <c r="H23" s="40">
        <v>813514541838</v>
      </c>
      <c r="I23" s="4" t="s">
        <v>102</v>
      </c>
      <c r="J23" s="34">
        <v>13</v>
      </c>
      <c r="K23" s="34">
        <v>15</v>
      </c>
      <c r="L23" s="34">
        <v>8</v>
      </c>
      <c r="M23" s="34">
        <v>14</v>
      </c>
      <c r="N23" s="37">
        <f t="shared" si="0"/>
        <v>50</v>
      </c>
      <c r="O23" s="37">
        <f t="shared" si="1"/>
        <v>13</v>
      </c>
      <c r="P23" s="34">
        <v>27</v>
      </c>
      <c r="Q23" s="34">
        <v>9</v>
      </c>
      <c r="R23" s="37">
        <f t="shared" si="2"/>
        <v>36</v>
      </c>
      <c r="S23" s="37">
        <f t="shared" si="3"/>
        <v>9</v>
      </c>
      <c r="T23" s="37">
        <f t="shared" si="4"/>
        <v>22</v>
      </c>
      <c r="U23" s="34"/>
      <c r="V23" s="37">
        <f t="shared" si="5"/>
        <v>22</v>
      </c>
      <c r="W23" s="34">
        <v>8</v>
      </c>
      <c r="X23" s="34">
        <v>9</v>
      </c>
      <c r="Y23" s="34">
        <v>8</v>
      </c>
      <c r="Z23" s="34">
        <v>6</v>
      </c>
      <c r="AA23" s="37">
        <f t="shared" si="6"/>
        <v>31</v>
      </c>
      <c r="AB23" s="37">
        <f t="shared" si="7"/>
        <v>8</v>
      </c>
      <c r="AC23" s="34">
        <v>17</v>
      </c>
      <c r="AD23" s="34">
        <v>27</v>
      </c>
      <c r="AE23" s="37">
        <f t="shared" si="8"/>
        <v>44</v>
      </c>
      <c r="AF23" s="37">
        <f t="shared" si="9"/>
        <v>11</v>
      </c>
      <c r="AG23" s="37">
        <f t="shared" si="10"/>
        <v>19</v>
      </c>
      <c r="AH23" s="34"/>
      <c r="AI23" s="37">
        <f t="shared" si="11"/>
        <v>19</v>
      </c>
      <c r="AJ23" s="34">
        <v>16</v>
      </c>
      <c r="AK23" s="34">
        <v>16</v>
      </c>
      <c r="AL23" s="34">
        <v>16</v>
      </c>
      <c r="AM23" s="34">
        <v>9</v>
      </c>
      <c r="AN23" s="37">
        <f t="shared" si="12"/>
        <v>57</v>
      </c>
      <c r="AO23" s="37">
        <f t="shared" si="13"/>
        <v>14</v>
      </c>
      <c r="AP23" s="34">
        <v>43</v>
      </c>
      <c r="AQ23" s="34">
        <v>10</v>
      </c>
      <c r="AR23" s="37">
        <f t="shared" si="14"/>
        <v>53</v>
      </c>
      <c r="AS23" s="37">
        <f t="shared" si="15"/>
        <v>13</v>
      </c>
      <c r="AT23" s="37">
        <f t="shared" si="16"/>
        <v>27</v>
      </c>
      <c r="AU23" s="34"/>
      <c r="AV23" s="37">
        <f t="shared" si="17"/>
        <v>27</v>
      </c>
      <c r="AW23" s="34">
        <v>14</v>
      </c>
      <c r="AX23" s="34">
        <v>11</v>
      </c>
      <c r="AY23" s="34">
        <v>10</v>
      </c>
      <c r="AZ23" s="34">
        <v>19</v>
      </c>
      <c r="BA23" s="37">
        <f t="shared" si="18"/>
        <v>54</v>
      </c>
      <c r="BB23" s="37">
        <f t="shared" si="19"/>
        <v>14</v>
      </c>
      <c r="BC23" s="34">
        <v>56</v>
      </c>
      <c r="BD23" s="34">
        <v>20</v>
      </c>
      <c r="BE23" s="37">
        <f t="shared" si="20"/>
        <v>76</v>
      </c>
      <c r="BF23" s="37">
        <f t="shared" si="21"/>
        <v>19</v>
      </c>
      <c r="BG23" s="37">
        <f t="shared" si="22"/>
        <v>33</v>
      </c>
      <c r="BH23" s="34"/>
      <c r="BI23" s="37">
        <f t="shared" si="23"/>
        <v>33</v>
      </c>
      <c r="BJ23" s="34">
        <v>1</v>
      </c>
      <c r="BK23" s="34">
        <v>2</v>
      </c>
      <c r="BL23" s="34">
        <v>2</v>
      </c>
      <c r="BM23" s="34">
        <v>4</v>
      </c>
      <c r="BN23" s="37">
        <f t="shared" si="24"/>
        <v>9</v>
      </c>
      <c r="BO23" s="37">
        <f t="shared" si="25"/>
        <v>2</v>
      </c>
      <c r="BP23" s="34">
        <v>1</v>
      </c>
      <c r="BQ23" s="34">
        <v>4</v>
      </c>
      <c r="BR23" s="37">
        <f t="shared" si="26"/>
        <v>5</v>
      </c>
      <c r="BS23" s="37">
        <f t="shared" si="27"/>
        <v>1</v>
      </c>
      <c r="BT23" s="37">
        <f t="shared" si="28"/>
        <v>3</v>
      </c>
      <c r="BU23" s="34"/>
      <c r="BV23" s="37">
        <f t="shared" si="29"/>
        <v>3</v>
      </c>
      <c r="BW23" s="34">
        <v>6</v>
      </c>
      <c r="BX23" s="34">
        <v>10</v>
      </c>
      <c r="BY23" s="34">
        <v>6</v>
      </c>
      <c r="BZ23" s="34">
        <v>5</v>
      </c>
      <c r="CA23" s="37">
        <f t="shared" si="30"/>
        <v>27</v>
      </c>
      <c r="CB23" s="37">
        <f t="shared" si="31"/>
        <v>7</v>
      </c>
      <c r="CC23" s="34">
        <v>19</v>
      </c>
      <c r="CD23" s="34">
        <v>13</v>
      </c>
      <c r="CE23" s="37">
        <f t="shared" si="32"/>
        <v>32</v>
      </c>
      <c r="CF23" s="37">
        <f t="shared" si="33"/>
        <v>8</v>
      </c>
      <c r="CG23" s="37">
        <f t="shared" si="34"/>
        <v>15</v>
      </c>
      <c r="CH23" s="34"/>
      <c r="CI23" s="37">
        <f t="shared" si="35"/>
        <v>15</v>
      </c>
      <c r="CJ23" s="34">
        <v>16</v>
      </c>
      <c r="CK23" s="34">
        <v>16</v>
      </c>
      <c r="CL23" s="34">
        <v>6</v>
      </c>
      <c r="CM23" s="34">
        <v>14</v>
      </c>
      <c r="CN23" s="37">
        <f t="shared" si="36"/>
        <v>52</v>
      </c>
      <c r="CO23" s="37">
        <f t="shared" si="37"/>
        <v>13</v>
      </c>
      <c r="CP23" s="34">
        <v>46</v>
      </c>
      <c r="CQ23" s="34">
        <v>40</v>
      </c>
      <c r="CR23" s="37">
        <f t="shared" si="38"/>
        <v>86</v>
      </c>
      <c r="CS23" s="37">
        <f t="shared" si="39"/>
        <v>22</v>
      </c>
      <c r="CT23" s="37">
        <f t="shared" si="40"/>
        <v>35</v>
      </c>
      <c r="CU23" s="34"/>
      <c r="CV23" s="37">
        <f t="shared" si="41"/>
        <v>35</v>
      </c>
      <c r="CW23" s="35">
        <v>194</v>
      </c>
    </row>
    <row r="24" spans="1:101" ht="18" customHeight="1">
      <c r="A24" s="32">
        <v>20</v>
      </c>
      <c r="B24" s="32">
        <v>1002</v>
      </c>
      <c r="C24" s="33" t="s">
        <v>131</v>
      </c>
      <c r="D24" s="32" t="s">
        <v>32</v>
      </c>
      <c r="E24" s="3" t="s">
        <v>34</v>
      </c>
      <c r="F24" s="38">
        <v>36864</v>
      </c>
      <c r="G24" s="38">
        <v>40710</v>
      </c>
      <c r="H24" s="40">
        <v>559579494123</v>
      </c>
      <c r="I24" s="4" t="s">
        <v>103</v>
      </c>
      <c r="J24" s="34">
        <v>14</v>
      </c>
      <c r="K24" s="34">
        <v>15</v>
      </c>
      <c r="L24" s="34">
        <v>10</v>
      </c>
      <c r="M24" s="34">
        <v>17</v>
      </c>
      <c r="N24" s="37">
        <f t="shared" si="0"/>
        <v>56</v>
      </c>
      <c r="O24" s="37">
        <f t="shared" si="1"/>
        <v>14</v>
      </c>
      <c r="P24" s="34">
        <v>78</v>
      </c>
      <c r="Q24" s="34">
        <v>61</v>
      </c>
      <c r="R24" s="37">
        <f t="shared" si="2"/>
        <v>139</v>
      </c>
      <c r="S24" s="37">
        <f t="shared" si="3"/>
        <v>35</v>
      </c>
      <c r="T24" s="37">
        <f t="shared" si="4"/>
        <v>49</v>
      </c>
      <c r="U24" s="34"/>
      <c r="V24" s="37">
        <f t="shared" si="5"/>
        <v>49</v>
      </c>
      <c r="W24" s="34">
        <v>12</v>
      </c>
      <c r="X24" s="34">
        <v>12</v>
      </c>
      <c r="Y24" s="34">
        <v>17</v>
      </c>
      <c r="Z24" s="34">
        <v>17</v>
      </c>
      <c r="AA24" s="37">
        <f t="shared" si="6"/>
        <v>58</v>
      </c>
      <c r="AB24" s="37">
        <f t="shared" si="7"/>
        <v>15</v>
      </c>
      <c r="AC24" s="34">
        <v>44</v>
      </c>
      <c r="AD24" s="34">
        <v>43</v>
      </c>
      <c r="AE24" s="37">
        <f t="shared" si="8"/>
        <v>87</v>
      </c>
      <c r="AF24" s="37">
        <f t="shared" si="9"/>
        <v>22</v>
      </c>
      <c r="AG24" s="37">
        <f t="shared" si="10"/>
        <v>37</v>
      </c>
      <c r="AH24" s="34"/>
      <c r="AI24" s="37">
        <f t="shared" si="11"/>
        <v>37</v>
      </c>
      <c r="AJ24" s="34">
        <v>14</v>
      </c>
      <c r="AK24" s="34">
        <v>19</v>
      </c>
      <c r="AL24" s="34">
        <v>14</v>
      </c>
      <c r="AM24" s="34">
        <v>14</v>
      </c>
      <c r="AN24" s="37">
        <f t="shared" si="12"/>
        <v>61</v>
      </c>
      <c r="AO24" s="37">
        <f t="shared" si="13"/>
        <v>15</v>
      </c>
      <c r="AP24" s="34">
        <v>72</v>
      </c>
      <c r="AQ24" s="34">
        <v>48</v>
      </c>
      <c r="AR24" s="37">
        <f t="shared" si="14"/>
        <v>120</v>
      </c>
      <c r="AS24" s="37">
        <f t="shared" si="15"/>
        <v>30</v>
      </c>
      <c r="AT24" s="37">
        <f t="shared" si="16"/>
        <v>45</v>
      </c>
      <c r="AU24" s="34"/>
      <c r="AV24" s="37">
        <f t="shared" si="17"/>
        <v>45</v>
      </c>
      <c r="AW24" s="34">
        <v>10</v>
      </c>
      <c r="AX24" s="34">
        <v>10</v>
      </c>
      <c r="AY24" s="34">
        <v>23</v>
      </c>
      <c r="AZ24" s="34">
        <v>21</v>
      </c>
      <c r="BA24" s="37">
        <f t="shared" si="18"/>
        <v>64</v>
      </c>
      <c r="BB24" s="37">
        <f t="shared" si="19"/>
        <v>16</v>
      </c>
      <c r="BC24" s="34">
        <v>28</v>
      </c>
      <c r="BD24" s="34">
        <v>58</v>
      </c>
      <c r="BE24" s="37">
        <f t="shared" si="20"/>
        <v>86</v>
      </c>
      <c r="BF24" s="37">
        <f t="shared" si="21"/>
        <v>22</v>
      </c>
      <c r="BG24" s="37">
        <f t="shared" si="22"/>
        <v>38</v>
      </c>
      <c r="BH24" s="34"/>
      <c r="BI24" s="37">
        <f t="shared" si="23"/>
        <v>38</v>
      </c>
      <c r="BJ24" s="34">
        <v>10</v>
      </c>
      <c r="BK24" s="34">
        <v>10</v>
      </c>
      <c r="BL24" s="34">
        <v>6</v>
      </c>
      <c r="BM24" s="34">
        <v>10</v>
      </c>
      <c r="BN24" s="37">
        <f t="shared" si="24"/>
        <v>36</v>
      </c>
      <c r="BO24" s="37">
        <f t="shared" si="25"/>
        <v>9</v>
      </c>
      <c r="BP24" s="34">
        <v>20</v>
      </c>
      <c r="BQ24" s="34">
        <v>6</v>
      </c>
      <c r="BR24" s="37">
        <f t="shared" si="26"/>
        <v>26</v>
      </c>
      <c r="BS24" s="37">
        <f t="shared" si="27"/>
        <v>7</v>
      </c>
      <c r="BT24" s="37">
        <f t="shared" si="28"/>
        <v>16</v>
      </c>
      <c r="BU24" s="34"/>
      <c r="BV24" s="37">
        <f t="shared" si="29"/>
        <v>16</v>
      </c>
      <c r="BW24" s="34">
        <v>6</v>
      </c>
      <c r="BX24" s="34">
        <v>6</v>
      </c>
      <c r="BY24" s="34">
        <v>9</v>
      </c>
      <c r="BZ24" s="34">
        <v>41</v>
      </c>
      <c r="CA24" s="37">
        <f t="shared" si="30"/>
        <v>62</v>
      </c>
      <c r="CB24" s="37">
        <f t="shared" si="31"/>
        <v>16</v>
      </c>
      <c r="CC24" s="34">
        <v>19</v>
      </c>
      <c r="CD24" s="34">
        <v>13</v>
      </c>
      <c r="CE24" s="37">
        <f t="shared" si="32"/>
        <v>32</v>
      </c>
      <c r="CF24" s="37">
        <f t="shared" si="33"/>
        <v>8</v>
      </c>
      <c r="CG24" s="37">
        <f t="shared" si="34"/>
        <v>24</v>
      </c>
      <c r="CH24" s="34"/>
      <c r="CI24" s="37">
        <f t="shared" si="35"/>
        <v>24</v>
      </c>
      <c r="CJ24" s="34">
        <v>15</v>
      </c>
      <c r="CK24" s="34">
        <v>18</v>
      </c>
      <c r="CL24" s="34">
        <v>16</v>
      </c>
      <c r="CM24" s="34">
        <v>17</v>
      </c>
      <c r="CN24" s="37">
        <f t="shared" si="36"/>
        <v>66</v>
      </c>
      <c r="CO24" s="37">
        <f t="shared" si="37"/>
        <v>17</v>
      </c>
      <c r="CP24" s="34">
        <v>40</v>
      </c>
      <c r="CQ24" s="34">
        <v>22</v>
      </c>
      <c r="CR24" s="37">
        <f t="shared" si="38"/>
        <v>62</v>
      </c>
      <c r="CS24" s="37">
        <f t="shared" si="39"/>
        <v>16</v>
      </c>
      <c r="CT24" s="37">
        <f t="shared" si="40"/>
        <v>33</v>
      </c>
      <c r="CU24" s="34"/>
      <c r="CV24" s="37">
        <f t="shared" si="41"/>
        <v>33</v>
      </c>
      <c r="CW24" s="35">
        <v>193</v>
      </c>
    </row>
    <row r="25" spans="1:101" ht="18" customHeight="1">
      <c r="A25" s="32">
        <v>21</v>
      </c>
      <c r="B25" s="32">
        <v>1021</v>
      </c>
      <c r="C25" s="33" t="s">
        <v>132</v>
      </c>
      <c r="D25" s="32" t="s">
        <v>32</v>
      </c>
      <c r="E25" s="3" t="s">
        <v>36</v>
      </c>
      <c r="F25" s="38">
        <v>36849</v>
      </c>
      <c r="G25" s="38">
        <v>40711</v>
      </c>
      <c r="H25" s="40">
        <v>548680421190</v>
      </c>
      <c r="I25" s="4" t="s">
        <v>46</v>
      </c>
      <c r="J25" s="34">
        <v>20</v>
      </c>
      <c r="K25" s="34">
        <v>22</v>
      </c>
      <c r="L25" s="34">
        <v>15</v>
      </c>
      <c r="M25" s="34">
        <v>20</v>
      </c>
      <c r="N25" s="37">
        <f t="shared" si="0"/>
        <v>77</v>
      </c>
      <c r="O25" s="37">
        <f t="shared" si="1"/>
        <v>19</v>
      </c>
      <c r="P25" s="34">
        <v>91</v>
      </c>
      <c r="Q25" s="34">
        <v>98</v>
      </c>
      <c r="R25" s="37">
        <f t="shared" si="2"/>
        <v>189</v>
      </c>
      <c r="S25" s="37">
        <f t="shared" si="3"/>
        <v>47</v>
      </c>
      <c r="T25" s="37">
        <f t="shared" si="4"/>
        <v>66</v>
      </c>
      <c r="U25" s="34"/>
      <c r="V25" s="37">
        <f t="shared" si="5"/>
        <v>66</v>
      </c>
      <c r="W25" s="34">
        <v>18</v>
      </c>
      <c r="X25" s="34">
        <v>19</v>
      </c>
      <c r="Y25" s="34">
        <v>24</v>
      </c>
      <c r="Z25" s="34">
        <v>21</v>
      </c>
      <c r="AA25" s="37">
        <f t="shared" si="6"/>
        <v>82</v>
      </c>
      <c r="AB25" s="37">
        <f t="shared" si="7"/>
        <v>21</v>
      </c>
      <c r="AC25" s="34">
        <v>84</v>
      </c>
      <c r="AD25" s="34">
        <v>70</v>
      </c>
      <c r="AE25" s="37">
        <f t="shared" si="8"/>
        <v>154</v>
      </c>
      <c r="AF25" s="37">
        <f t="shared" si="9"/>
        <v>39</v>
      </c>
      <c r="AG25" s="37">
        <f t="shared" si="10"/>
        <v>60</v>
      </c>
      <c r="AH25" s="34"/>
      <c r="AI25" s="37">
        <f t="shared" si="11"/>
        <v>60</v>
      </c>
      <c r="AJ25" s="34">
        <v>19</v>
      </c>
      <c r="AK25" s="34">
        <v>25</v>
      </c>
      <c r="AL25" s="34">
        <v>20</v>
      </c>
      <c r="AM25" s="34">
        <v>25</v>
      </c>
      <c r="AN25" s="37">
        <f t="shared" si="12"/>
        <v>89</v>
      </c>
      <c r="AO25" s="37">
        <f t="shared" si="13"/>
        <v>22</v>
      </c>
      <c r="AP25" s="34">
        <v>96</v>
      </c>
      <c r="AQ25" s="34">
        <v>74</v>
      </c>
      <c r="AR25" s="37">
        <f t="shared" si="14"/>
        <v>170</v>
      </c>
      <c r="AS25" s="37">
        <f t="shared" si="15"/>
        <v>43</v>
      </c>
      <c r="AT25" s="37">
        <f t="shared" si="16"/>
        <v>65</v>
      </c>
      <c r="AU25" s="34"/>
      <c r="AV25" s="37">
        <f t="shared" si="17"/>
        <v>65</v>
      </c>
      <c r="AW25" s="34">
        <v>25</v>
      </c>
      <c r="AX25" s="34">
        <v>23</v>
      </c>
      <c r="AY25" s="34">
        <v>24</v>
      </c>
      <c r="AZ25" s="34">
        <v>22</v>
      </c>
      <c r="BA25" s="37">
        <f t="shared" si="18"/>
        <v>94</v>
      </c>
      <c r="BB25" s="37">
        <f t="shared" si="19"/>
        <v>24</v>
      </c>
      <c r="BC25" s="34">
        <v>90</v>
      </c>
      <c r="BD25" s="34">
        <v>84</v>
      </c>
      <c r="BE25" s="37">
        <f t="shared" si="20"/>
        <v>174</v>
      </c>
      <c r="BF25" s="37">
        <f t="shared" si="21"/>
        <v>44</v>
      </c>
      <c r="BG25" s="37">
        <f t="shared" si="22"/>
        <v>68</v>
      </c>
      <c r="BH25" s="34"/>
      <c r="BI25" s="37">
        <f t="shared" si="23"/>
        <v>68</v>
      </c>
      <c r="BJ25" s="34">
        <v>13</v>
      </c>
      <c r="BK25" s="34">
        <v>13</v>
      </c>
      <c r="BL25" s="34">
        <v>11</v>
      </c>
      <c r="BM25" s="34">
        <v>13</v>
      </c>
      <c r="BN25" s="37">
        <f t="shared" si="24"/>
        <v>50</v>
      </c>
      <c r="BO25" s="37">
        <f t="shared" si="25"/>
        <v>13</v>
      </c>
      <c r="BP25" s="34">
        <v>43</v>
      </c>
      <c r="BQ25" s="34">
        <v>35</v>
      </c>
      <c r="BR25" s="37">
        <f t="shared" si="26"/>
        <v>78</v>
      </c>
      <c r="BS25" s="37">
        <f t="shared" si="27"/>
        <v>20</v>
      </c>
      <c r="BT25" s="37">
        <f t="shared" si="28"/>
        <v>33</v>
      </c>
      <c r="BU25" s="34"/>
      <c r="BV25" s="37">
        <f t="shared" si="29"/>
        <v>33</v>
      </c>
      <c r="BW25" s="34">
        <v>11</v>
      </c>
      <c r="BX25" s="34">
        <v>11</v>
      </c>
      <c r="BY25" s="34">
        <v>11</v>
      </c>
      <c r="BZ25" s="34">
        <v>9</v>
      </c>
      <c r="CA25" s="37">
        <f t="shared" si="30"/>
        <v>42</v>
      </c>
      <c r="CB25" s="37">
        <f t="shared" si="31"/>
        <v>11</v>
      </c>
      <c r="CC25" s="34">
        <v>39</v>
      </c>
      <c r="CD25" s="34">
        <v>37</v>
      </c>
      <c r="CE25" s="37">
        <f t="shared" si="32"/>
        <v>76</v>
      </c>
      <c r="CF25" s="37">
        <f t="shared" si="33"/>
        <v>19</v>
      </c>
      <c r="CG25" s="37">
        <f t="shared" si="34"/>
        <v>30</v>
      </c>
      <c r="CH25" s="34"/>
      <c r="CI25" s="37">
        <f t="shared" si="35"/>
        <v>30</v>
      </c>
      <c r="CJ25" s="34">
        <v>25</v>
      </c>
      <c r="CK25" s="34">
        <v>25</v>
      </c>
      <c r="CL25" s="34">
        <v>23</v>
      </c>
      <c r="CM25" s="34">
        <v>22</v>
      </c>
      <c r="CN25" s="37">
        <f t="shared" si="36"/>
        <v>95</v>
      </c>
      <c r="CO25" s="37">
        <f t="shared" si="37"/>
        <v>24</v>
      </c>
      <c r="CP25" s="34">
        <v>84</v>
      </c>
      <c r="CQ25" s="34">
        <v>80</v>
      </c>
      <c r="CR25" s="37">
        <f t="shared" si="38"/>
        <v>164</v>
      </c>
      <c r="CS25" s="37">
        <f t="shared" si="39"/>
        <v>41</v>
      </c>
      <c r="CT25" s="37">
        <f t="shared" si="40"/>
        <v>65</v>
      </c>
      <c r="CU25" s="34"/>
      <c r="CV25" s="37">
        <f t="shared" si="41"/>
        <v>65</v>
      </c>
      <c r="CW25" s="35">
        <v>164</v>
      </c>
    </row>
    <row r="26" spans="1:101" ht="18" customHeight="1">
      <c r="A26" s="32">
        <v>22</v>
      </c>
      <c r="B26" s="32">
        <v>1023</v>
      </c>
      <c r="C26" s="33" t="s">
        <v>133</v>
      </c>
      <c r="D26" s="32" t="s">
        <v>32</v>
      </c>
      <c r="E26" s="3" t="s">
        <v>36</v>
      </c>
      <c r="F26" s="38">
        <v>36881</v>
      </c>
      <c r="G26" s="38">
        <v>40711</v>
      </c>
      <c r="H26" s="40">
        <v>382068180942</v>
      </c>
      <c r="I26" s="4" t="s">
        <v>86</v>
      </c>
      <c r="J26" s="34">
        <v>15</v>
      </c>
      <c r="K26" s="34">
        <v>20</v>
      </c>
      <c r="L26" s="34">
        <v>16</v>
      </c>
      <c r="M26" s="34">
        <v>22</v>
      </c>
      <c r="N26" s="37">
        <f t="shared" si="0"/>
        <v>73</v>
      </c>
      <c r="O26" s="37">
        <f t="shared" si="1"/>
        <v>18</v>
      </c>
      <c r="P26" s="34">
        <v>89</v>
      </c>
      <c r="Q26" s="34">
        <v>85</v>
      </c>
      <c r="R26" s="37">
        <f t="shared" si="2"/>
        <v>174</v>
      </c>
      <c r="S26" s="37">
        <f t="shared" si="3"/>
        <v>44</v>
      </c>
      <c r="T26" s="37">
        <f t="shared" si="4"/>
        <v>62</v>
      </c>
      <c r="U26" s="34"/>
      <c r="V26" s="37">
        <f t="shared" si="5"/>
        <v>62</v>
      </c>
      <c r="W26" s="34">
        <v>16</v>
      </c>
      <c r="X26" s="34">
        <v>17</v>
      </c>
      <c r="Y26" s="34">
        <v>16</v>
      </c>
      <c r="Z26" s="34">
        <v>23</v>
      </c>
      <c r="AA26" s="37">
        <f t="shared" si="6"/>
        <v>72</v>
      </c>
      <c r="AB26" s="37">
        <f t="shared" si="7"/>
        <v>18</v>
      </c>
      <c r="AC26" s="34">
        <v>64</v>
      </c>
      <c r="AD26" s="34">
        <v>67</v>
      </c>
      <c r="AE26" s="37">
        <f t="shared" si="8"/>
        <v>131</v>
      </c>
      <c r="AF26" s="37">
        <f t="shared" si="9"/>
        <v>33</v>
      </c>
      <c r="AG26" s="37">
        <f t="shared" si="10"/>
        <v>51</v>
      </c>
      <c r="AH26" s="34"/>
      <c r="AI26" s="37">
        <f t="shared" si="11"/>
        <v>51</v>
      </c>
      <c r="AJ26" s="34">
        <v>17</v>
      </c>
      <c r="AK26" s="34">
        <v>23</v>
      </c>
      <c r="AL26" s="34">
        <v>24</v>
      </c>
      <c r="AM26" s="34">
        <v>25</v>
      </c>
      <c r="AN26" s="37">
        <f t="shared" si="12"/>
        <v>89</v>
      </c>
      <c r="AO26" s="37">
        <f t="shared" si="13"/>
        <v>22</v>
      </c>
      <c r="AP26" s="34">
        <v>78</v>
      </c>
      <c r="AQ26" s="34">
        <v>70</v>
      </c>
      <c r="AR26" s="37">
        <f t="shared" si="14"/>
        <v>148</v>
      </c>
      <c r="AS26" s="37">
        <f t="shared" si="15"/>
        <v>37</v>
      </c>
      <c r="AT26" s="37">
        <f t="shared" si="16"/>
        <v>59</v>
      </c>
      <c r="AU26" s="34"/>
      <c r="AV26" s="37">
        <f t="shared" si="17"/>
        <v>59</v>
      </c>
      <c r="AW26" s="34">
        <v>25</v>
      </c>
      <c r="AX26" s="34">
        <v>25</v>
      </c>
      <c r="AY26" s="34">
        <v>23</v>
      </c>
      <c r="AZ26" s="34">
        <v>18</v>
      </c>
      <c r="BA26" s="37">
        <f t="shared" si="18"/>
        <v>91</v>
      </c>
      <c r="BB26" s="37">
        <f t="shared" si="19"/>
        <v>23</v>
      </c>
      <c r="BC26" s="34">
        <v>68</v>
      </c>
      <c r="BD26" s="34">
        <v>68</v>
      </c>
      <c r="BE26" s="37">
        <f t="shared" si="20"/>
        <v>136</v>
      </c>
      <c r="BF26" s="37">
        <f t="shared" si="21"/>
        <v>34</v>
      </c>
      <c r="BG26" s="37">
        <f t="shared" si="22"/>
        <v>57</v>
      </c>
      <c r="BH26" s="34"/>
      <c r="BI26" s="37">
        <f t="shared" si="23"/>
        <v>57</v>
      </c>
      <c r="BJ26" s="34">
        <v>9</v>
      </c>
      <c r="BK26" s="34">
        <v>13</v>
      </c>
      <c r="BL26" s="34">
        <v>7</v>
      </c>
      <c r="BM26" s="34">
        <v>13</v>
      </c>
      <c r="BN26" s="37">
        <f t="shared" si="24"/>
        <v>42</v>
      </c>
      <c r="BO26" s="37">
        <f t="shared" si="25"/>
        <v>11</v>
      </c>
      <c r="BP26" s="34">
        <v>34</v>
      </c>
      <c r="BQ26" s="34">
        <v>23</v>
      </c>
      <c r="BR26" s="37">
        <f t="shared" si="26"/>
        <v>57</v>
      </c>
      <c r="BS26" s="37">
        <f t="shared" si="27"/>
        <v>14</v>
      </c>
      <c r="BT26" s="37">
        <f t="shared" si="28"/>
        <v>25</v>
      </c>
      <c r="BU26" s="34"/>
      <c r="BV26" s="37">
        <f t="shared" si="29"/>
        <v>25</v>
      </c>
      <c r="BW26" s="34">
        <v>11</v>
      </c>
      <c r="BX26" s="34">
        <v>9</v>
      </c>
      <c r="BY26" s="34">
        <v>9</v>
      </c>
      <c r="BZ26" s="34">
        <v>11</v>
      </c>
      <c r="CA26" s="37">
        <f t="shared" si="30"/>
        <v>40</v>
      </c>
      <c r="CB26" s="37">
        <f t="shared" si="31"/>
        <v>10</v>
      </c>
      <c r="CC26" s="34">
        <v>36</v>
      </c>
      <c r="CD26" s="34">
        <v>36</v>
      </c>
      <c r="CE26" s="37">
        <f t="shared" si="32"/>
        <v>72</v>
      </c>
      <c r="CF26" s="37">
        <f t="shared" si="33"/>
        <v>18</v>
      </c>
      <c r="CG26" s="37">
        <f t="shared" si="34"/>
        <v>28</v>
      </c>
      <c r="CH26" s="34"/>
      <c r="CI26" s="37">
        <f t="shared" si="35"/>
        <v>28</v>
      </c>
      <c r="CJ26" s="34">
        <v>23</v>
      </c>
      <c r="CK26" s="34">
        <v>25</v>
      </c>
      <c r="CL26" s="34">
        <v>23</v>
      </c>
      <c r="CM26" s="34">
        <v>22</v>
      </c>
      <c r="CN26" s="37">
        <f t="shared" si="36"/>
        <v>93</v>
      </c>
      <c r="CO26" s="37">
        <f t="shared" si="37"/>
        <v>23</v>
      </c>
      <c r="CP26" s="34">
        <v>86</v>
      </c>
      <c r="CQ26" s="34">
        <v>77</v>
      </c>
      <c r="CR26" s="37">
        <f t="shared" si="38"/>
        <v>163</v>
      </c>
      <c r="CS26" s="37">
        <f t="shared" si="39"/>
        <v>41</v>
      </c>
      <c r="CT26" s="37">
        <f t="shared" si="40"/>
        <v>64</v>
      </c>
      <c r="CU26" s="34"/>
      <c r="CV26" s="37">
        <f t="shared" si="41"/>
        <v>64</v>
      </c>
      <c r="CW26" s="35">
        <v>188</v>
      </c>
    </row>
    <row r="27" spans="1:101" ht="18" customHeight="1">
      <c r="A27" s="32">
        <v>23</v>
      </c>
      <c r="B27" s="32">
        <v>1110</v>
      </c>
      <c r="C27" s="33" t="s">
        <v>134</v>
      </c>
      <c r="D27" s="32" t="s">
        <v>32</v>
      </c>
      <c r="E27" s="3" t="s">
        <v>34</v>
      </c>
      <c r="F27" s="38">
        <v>36064</v>
      </c>
      <c r="G27" s="38">
        <v>41086</v>
      </c>
      <c r="H27" s="40">
        <v>653527517525</v>
      </c>
      <c r="I27" s="4" t="s">
        <v>104</v>
      </c>
      <c r="J27" s="34">
        <v>17</v>
      </c>
      <c r="K27" s="34">
        <v>23</v>
      </c>
      <c r="L27" s="34">
        <v>15</v>
      </c>
      <c r="M27" s="34">
        <v>19</v>
      </c>
      <c r="N27" s="37">
        <f t="shared" si="0"/>
        <v>74</v>
      </c>
      <c r="O27" s="37">
        <f t="shared" si="1"/>
        <v>19</v>
      </c>
      <c r="P27" s="34">
        <v>86</v>
      </c>
      <c r="Q27" s="34">
        <v>88</v>
      </c>
      <c r="R27" s="37">
        <f t="shared" si="2"/>
        <v>174</v>
      </c>
      <c r="S27" s="37">
        <f t="shared" si="3"/>
        <v>44</v>
      </c>
      <c r="T27" s="37">
        <f t="shared" si="4"/>
        <v>63</v>
      </c>
      <c r="U27" s="34"/>
      <c r="V27" s="37">
        <f t="shared" si="5"/>
        <v>63</v>
      </c>
      <c r="W27" s="34">
        <v>18</v>
      </c>
      <c r="X27" s="34">
        <v>17</v>
      </c>
      <c r="Y27" s="34">
        <v>20</v>
      </c>
      <c r="Z27" s="34">
        <v>13</v>
      </c>
      <c r="AA27" s="37">
        <f t="shared" si="6"/>
        <v>68</v>
      </c>
      <c r="AB27" s="37">
        <f t="shared" si="7"/>
        <v>17</v>
      </c>
      <c r="AC27" s="34">
        <v>80</v>
      </c>
      <c r="AD27" s="34">
        <v>64</v>
      </c>
      <c r="AE27" s="37">
        <f t="shared" si="8"/>
        <v>144</v>
      </c>
      <c r="AF27" s="37">
        <f t="shared" si="9"/>
        <v>36</v>
      </c>
      <c r="AG27" s="37">
        <f t="shared" si="10"/>
        <v>53</v>
      </c>
      <c r="AH27" s="34"/>
      <c r="AI27" s="37">
        <f t="shared" si="11"/>
        <v>53</v>
      </c>
      <c r="AJ27" s="34">
        <v>18</v>
      </c>
      <c r="AK27" s="34">
        <v>10</v>
      </c>
      <c r="AL27" s="34">
        <v>19</v>
      </c>
      <c r="AM27" s="34">
        <v>25</v>
      </c>
      <c r="AN27" s="37">
        <f t="shared" si="12"/>
        <v>72</v>
      </c>
      <c r="AO27" s="37">
        <f t="shared" si="13"/>
        <v>18</v>
      </c>
      <c r="AP27" s="34">
        <v>88</v>
      </c>
      <c r="AQ27" s="34">
        <v>79</v>
      </c>
      <c r="AR27" s="37">
        <f t="shared" si="14"/>
        <v>167</v>
      </c>
      <c r="AS27" s="37">
        <f t="shared" si="15"/>
        <v>42</v>
      </c>
      <c r="AT27" s="37">
        <f t="shared" si="16"/>
        <v>60</v>
      </c>
      <c r="AU27" s="34"/>
      <c r="AV27" s="37">
        <f t="shared" si="17"/>
        <v>60</v>
      </c>
      <c r="AW27" s="34">
        <v>23</v>
      </c>
      <c r="AX27" s="34">
        <v>23</v>
      </c>
      <c r="AY27" s="34">
        <v>23</v>
      </c>
      <c r="AZ27" s="34">
        <v>18</v>
      </c>
      <c r="BA27" s="37">
        <f t="shared" si="18"/>
        <v>87</v>
      </c>
      <c r="BB27" s="37">
        <f t="shared" si="19"/>
        <v>22</v>
      </c>
      <c r="BC27" s="34">
        <v>56</v>
      </c>
      <c r="BD27" s="34">
        <v>72</v>
      </c>
      <c r="BE27" s="37">
        <f t="shared" si="20"/>
        <v>128</v>
      </c>
      <c r="BF27" s="37">
        <f t="shared" si="21"/>
        <v>32</v>
      </c>
      <c r="BG27" s="37">
        <f t="shared" si="22"/>
        <v>54</v>
      </c>
      <c r="BH27" s="34"/>
      <c r="BI27" s="37">
        <f t="shared" si="23"/>
        <v>54</v>
      </c>
      <c r="BJ27" s="34">
        <v>9</v>
      </c>
      <c r="BK27" s="34">
        <v>13</v>
      </c>
      <c r="BL27" s="34">
        <v>13</v>
      </c>
      <c r="BM27" s="34">
        <v>13</v>
      </c>
      <c r="BN27" s="37">
        <f t="shared" si="24"/>
        <v>48</v>
      </c>
      <c r="BO27" s="37">
        <f t="shared" si="25"/>
        <v>12</v>
      </c>
      <c r="BP27" s="34">
        <v>35</v>
      </c>
      <c r="BQ27" s="34">
        <v>24</v>
      </c>
      <c r="BR27" s="37">
        <f t="shared" si="26"/>
        <v>59</v>
      </c>
      <c r="BS27" s="37">
        <f t="shared" si="27"/>
        <v>15</v>
      </c>
      <c r="BT27" s="37">
        <f t="shared" si="28"/>
        <v>27</v>
      </c>
      <c r="BU27" s="34"/>
      <c r="BV27" s="37">
        <f t="shared" si="29"/>
        <v>27</v>
      </c>
      <c r="BW27" s="34">
        <v>11</v>
      </c>
      <c r="BX27" s="34">
        <v>9</v>
      </c>
      <c r="BY27" s="34">
        <v>11</v>
      </c>
      <c r="BZ27" s="34">
        <v>11</v>
      </c>
      <c r="CA27" s="37">
        <f t="shared" si="30"/>
        <v>42</v>
      </c>
      <c r="CB27" s="37">
        <f t="shared" si="31"/>
        <v>11</v>
      </c>
      <c r="CC27" s="34">
        <v>27</v>
      </c>
      <c r="CD27" s="34">
        <v>33</v>
      </c>
      <c r="CE27" s="37">
        <f t="shared" si="32"/>
        <v>60</v>
      </c>
      <c r="CF27" s="37">
        <f t="shared" si="33"/>
        <v>15</v>
      </c>
      <c r="CG27" s="37">
        <f t="shared" si="34"/>
        <v>26</v>
      </c>
      <c r="CH27" s="34"/>
      <c r="CI27" s="37">
        <f t="shared" si="35"/>
        <v>26</v>
      </c>
      <c r="CJ27" s="34">
        <v>23</v>
      </c>
      <c r="CK27" s="34">
        <v>21</v>
      </c>
      <c r="CL27" s="34">
        <v>17</v>
      </c>
      <c r="CM27" s="34">
        <v>15</v>
      </c>
      <c r="CN27" s="37">
        <f t="shared" si="36"/>
        <v>76</v>
      </c>
      <c r="CO27" s="37">
        <f t="shared" si="37"/>
        <v>19</v>
      </c>
      <c r="CP27" s="34">
        <v>74</v>
      </c>
      <c r="CQ27" s="34">
        <v>70</v>
      </c>
      <c r="CR27" s="37">
        <f t="shared" si="38"/>
        <v>144</v>
      </c>
      <c r="CS27" s="37">
        <f t="shared" si="39"/>
        <v>36</v>
      </c>
      <c r="CT27" s="37">
        <f t="shared" si="40"/>
        <v>55</v>
      </c>
      <c r="CU27" s="34"/>
      <c r="CV27" s="37">
        <f t="shared" si="41"/>
        <v>55</v>
      </c>
      <c r="CW27" s="35">
        <v>203</v>
      </c>
    </row>
    <row r="28" spans="1:101" ht="18" customHeight="1">
      <c r="A28" s="32">
        <v>24</v>
      </c>
      <c r="B28" s="32">
        <v>1039</v>
      </c>
      <c r="C28" s="33" t="s">
        <v>135</v>
      </c>
      <c r="D28" s="32" t="s">
        <v>32</v>
      </c>
      <c r="E28" s="3" t="s">
        <v>34</v>
      </c>
      <c r="F28" s="38">
        <v>36797</v>
      </c>
      <c r="G28" s="38">
        <v>40717</v>
      </c>
      <c r="H28" s="40">
        <v>761734528676</v>
      </c>
      <c r="I28" s="4" t="s">
        <v>49</v>
      </c>
      <c r="J28" s="34">
        <v>0</v>
      </c>
      <c r="K28" s="34">
        <v>0</v>
      </c>
      <c r="L28" s="34">
        <v>0</v>
      </c>
      <c r="M28" s="34">
        <v>0</v>
      </c>
      <c r="N28" s="37">
        <f t="shared" si="0"/>
        <v>0</v>
      </c>
      <c r="O28" s="37">
        <f t="shared" si="1"/>
        <v>0</v>
      </c>
      <c r="P28" s="34">
        <v>0</v>
      </c>
      <c r="Q28" s="34">
        <v>6</v>
      </c>
      <c r="R28" s="37">
        <f t="shared" si="2"/>
        <v>6</v>
      </c>
      <c r="S28" s="37">
        <f t="shared" si="3"/>
        <v>2</v>
      </c>
      <c r="T28" s="37">
        <f t="shared" si="4"/>
        <v>2</v>
      </c>
      <c r="U28" s="34"/>
      <c r="V28" s="37">
        <f t="shared" si="5"/>
        <v>2</v>
      </c>
      <c r="W28" s="34">
        <v>0</v>
      </c>
      <c r="X28" s="34">
        <v>0</v>
      </c>
      <c r="Y28" s="34">
        <v>0</v>
      </c>
      <c r="Z28" s="34">
        <v>0</v>
      </c>
      <c r="AA28" s="37">
        <f t="shared" si="6"/>
        <v>0</v>
      </c>
      <c r="AB28" s="37">
        <f t="shared" si="7"/>
        <v>0</v>
      </c>
      <c r="AC28" s="34">
        <v>0</v>
      </c>
      <c r="AD28" s="34">
        <v>0</v>
      </c>
      <c r="AE28" s="37">
        <f t="shared" si="8"/>
        <v>0</v>
      </c>
      <c r="AF28" s="37">
        <f t="shared" si="9"/>
        <v>0</v>
      </c>
      <c r="AG28" s="37">
        <f t="shared" si="10"/>
        <v>0</v>
      </c>
      <c r="AH28" s="34"/>
      <c r="AI28" s="37">
        <f t="shared" si="11"/>
        <v>0</v>
      </c>
      <c r="AJ28" s="34">
        <v>0</v>
      </c>
      <c r="AK28" s="34">
        <v>0</v>
      </c>
      <c r="AL28" s="34">
        <v>0</v>
      </c>
      <c r="AM28" s="34">
        <v>0</v>
      </c>
      <c r="AN28" s="37">
        <f t="shared" si="12"/>
        <v>0</v>
      </c>
      <c r="AO28" s="37">
        <f t="shared" si="13"/>
        <v>0</v>
      </c>
      <c r="AP28" s="34">
        <v>0</v>
      </c>
      <c r="AQ28" s="34">
        <v>0</v>
      </c>
      <c r="AR28" s="37">
        <f t="shared" si="14"/>
        <v>0</v>
      </c>
      <c r="AS28" s="37">
        <f t="shared" si="15"/>
        <v>0</v>
      </c>
      <c r="AT28" s="37">
        <f t="shared" si="16"/>
        <v>0</v>
      </c>
      <c r="AU28" s="34"/>
      <c r="AV28" s="37">
        <f t="shared" si="17"/>
        <v>0</v>
      </c>
      <c r="AW28" s="34">
        <v>10</v>
      </c>
      <c r="AX28" s="34">
        <v>10</v>
      </c>
      <c r="AY28" s="34">
        <v>0</v>
      </c>
      <c r="AZ28" s="34">
        <v>0</v>
      </c>
      <c r="BA28" s="37">
        <f t="shared" si="18"/>
        <v>20</v>
      </c>
      <c r="BB28" s="37">
        <f t="shared" si="19"/>
        <v>5</v>
      </c>
      <c r="BC28" s="34">
        <v>0</v>
      </c>
      <c r="BD28" s="34">
        <v>0</v>
      </c>
      <c r="BE28" s="37">
        <f t="shared" si="20"/>
        <v>0</v>
      </c>
      <c r="BF28" s="37">
        <f t="shared" si="21"/>
        <v>0</v>
      </c>
      <c r="BG28" s="37">
        <f t="shared" si="22"/>
        <v>5</v>
      </c>
      <c r="BH28" s="34"/>
      <c r="BI28" s="37">
        <f t="shared" si="23"/>
        <v>5</v>
      </c>
      <c r="BJ28" s="34">
        <v>0</v>
      </c>
      <c r="BK28" s="34">
        <v>0</v>
      </c>
      <c r="BL28" s="34">
        <v>0</v>
      </c>
      <c r="BM28" s="34">
        <v>0</v>
      </c>
      <c r="BN28" s="37">
        <f t="shared" si="24"/>
        <v>0</v>
      </c>
      <c r="BO28" s="37">
        <f t="shared" si="25"/>
        <v>0</v>
      </c>
      <c r="BP28" s="34">
        <v>0</v>
      </c>
      <c r="BQ28" s="34">
        <v>0</v>
      </c>
      <c r="BR28" s="37">
        <f t="shared" si="26"/>
        <v>0</v>
      </c>
      <c r="BS28" s="37">
        <f t="shared" si="27"/>
        <v>0</v>
      </c>
      <c r="BT28" s="37">
        <f t="shared" si="28"/>
        <v>0</v>
      </c>
      <c r="BU28" s="34"/>
      <c r="BV28" s="37">
        <f t="shared" si="29"/>
        <v>0</v>
      </c>
      <c r="BW28" s="34">
        <v>5</v>
      </c>
      <c r="BX28" s="34">
        <v>0</v>
      </c>
      <c r="BY28" s="34">
        <v>0</v>
      </c>
      <c r="BZ28" s="34">
        <v>0</v>
      </c>
      <c r="CA28" s="37">
        <f t="shared" si="30"/>
        <v>5</v>
      </c>
      <c r="CB28" s="37">
        <f t="shared" si="31"/>
        <v>1</v>
      </c>
      <c r="CC28" s="34">
        <v>0</v>
      </c>
      <c r="CD28" s="34">
        <v>0</v>
      </c>
      <c r="CE28" s="37">
        <f t="shared" si="32"/>
        <v>0</v>
      </c>
      <c r="CF28" s="37">
        <f t="shared" si="33"/>
        <v>0</v>
      </c>
      <c r="CG28" s="37">
        <f t="shared" si="34"/>
        <v>1</v>
      </c>
      <c r="CH28" s="34"/>
      <c r="CI28" s="37">
        <f t="shared" si="35"/>
        <v>1</v>
      </c>
      <c r="CJ28" s="34">
        <v>0</v>
      </c>
      <c r="CK28" s="34">
        <v>0</v>
      </c>
      <c r="CL28" s="34">
        <v>0</v>
      </c>
      <c r="CM28" s="34">
        <v>0</v>
      </c>
      <c r="CN28" s="37">
        <f t="shared" si="36"/>
        <v>0</v>
      </c>
      <c r="CO28" s="37">
        <f t="shared" si="37"/>
        <v>0</v>
      </c>
      <c r="CP28" s="34">
        <v>0</v>
      </c>
      <c r="CQ28" s="34">
        <v>0</v>
      </c>
      <c r="CR28" s="37">
        <f t="shared" si="38"/>
        <v>0</v>
      </c>
      <c r="CS28" s="37">
        <f t="shared" si="39"/>
        <v>0</v>
      </c>
      <c r="CT28" s="37">
        <f t="shared" si="40"/>
        <v>0</v>
      </c>
      <c r="CU28" s="34"/>
      <c r="CV28" s="37">
        <f t="shared" si="41"/>
        <v>0</v>
      </c>
      <c r="CW28" s="35">
        <v>172</v>
      </c>
    </row>
    <row r="29" spans="1:101" ht="18" customHeight="1">
      <c r="A29" s="32">
        <v>25</v>
      </c>
      <c r="B29" s="32">
        <v>1008</v>
      </c>
      <c r="C29" s="33" t="s">
        <v>136</v>
      </c>
      <c r="D29" s="32" t="s">
        <v>32</v>
      </c>
      <c r="E29" s="3" t="s">
        <v>34</v>
      </c>
      <c r="F29" s="38">
        <v>36907</v>
      </c>
      <c r="G29" s="38">
        <v>40711</v>
      </c>
      <c r="H29" s="40">
        <v>730272954758</v>
      </c>
      <c r="I29" s="4" t="s">
        <v>87</v>
      </c>
      <c r="J29" s="34">
        <v>15</v>
      </c>
      <c r="K29" s="34">
        <v>18</v>
      </c>
      <c r="L29" s="34">
        <v>7</v>
      </c>
      <c r="M29" s="34">
        <v>20</v>
      </c>
      <c r="N29" s="37">
        <f t="shared" si="0"/>
        <v>60</v>
      </c>
      <c r="O29" s="37">
        <f t="shared" si="1"/>
        <v>15</v>
      </c>
      <c r="P29" s="34">
        <v>66</v>
      </c>
      <c r="Q29" s="34">
        <v>86</v>
      </c>
      <c r="R29" s="37">
        <f t="shared" si="2"/>
        <v>152</v>
      </c>
      <c r="S29" s="37">
        <f t="shared" si="3"/>
        <v>38</v>
      </c>
      <c r="T29" s="37">
        <f t="shared" si="4"/>
        <v>53</v>
      </c>
      <c r="U29" s="34"/>
      <c r="V29" s="37">
        <f t="shared" si="5"/>
        <v>53</v>
      </c>
      <c r="W29" s="34">
        <v>14</v>
      </c>
      <c r="X29" s="34">
        <v>15</v>
      </c>
      <c r="Y29" s="34">
        <v>13</v>
      </c>
      <c r="Z29" s="34">
        <v>10</v>
      </c>
      <c r="AA29" s="37">
        <f t="shared" si="6"/>
        <v>52</v>
      </c>
      <c r="AB29" s="37">
        <f t="shared" si="7"/>
        <v>13</v>
      </c>
      <c r="AC29" s="34">
        <v>60</v>
      </c>
      <c r="AD29" s="34">
        <v>59</v>
      </c>
      <c r="AE29" s="37">
        <f t="shared" si="8"/>
        <v>119</v>
      </c>
      <c r="AF29" s="37">
        <f t="shared" si="9"/>
        <v>30</v>
      </c>
      <c r="AG29" s="37">
        <f t="shared" si="10"/>
        <v>43</v>
      </c>
      <c r="AH29" s="34"/>
      <c r="AI29" s="37">
        <f t="shared" si="11"/>
        <v>43</v>
      </c>
      <c r="AJ29" s="34">
        <v>15</v>
      </c>
      <c r="AK29" s="34">
        <v>16</v>
      </c>
      <c r="AL29" s="34">
        <v>21</v>
      </c>
      <c r="AM29" s="34">
        <v>22</v>
      </c>
      <c r="AN29" s="37">
        <f t="shared" si="12"/>
        <v>74</v>
      </c>
      <c r="AO29" s="37">
        <f t="shared" si="13"/>
        <v>19</v>
      </c>
      <c r="AP29" s="34">
        <v>58</v>
      </c>
      <c r="AQ29" s="34">
        <v>60</v>
      </c>
      <c r="AR29" s="37">
        <f t="shared" si="14"/>
        <v>118</v>
      </c>
      <c r="AS29" s="37">
        <f t="shared" si="15"/>
        <v>30</v>
      </c>
      <c r="AT29" s="37">
        <f t="shared" si="16"/>
        <v>49</v>
      </c>
      <c r="AU29" s="34"/>
      <c r="AV29" s="37">
        <f t="shared" si="17"/>
        <v>49</v>
      </c>
      <c r="AW29" s="34">
        <v>10</v>
      </c>
      <c r="AX29" s="34">
        <v>10</v>
      </c>
      <c r="AY29" s="34">
        <v>22</v>
      </c>
      <c r="AZ29" s="34">
        <v>18</v>
      </c>
      <c r="BA29" s="37">
        <f t="shared" si="18"/>
        <v>60</v>
      </c>
      <c r="BB29" s="37">
        <f t="shared" si="19"/>
        <v>15</v>
      </c>
      <c r="BC29" s="34">
        <v>50</v>
      </c>
      <c r="BD29" s="34">
        <v>62</v>
      </c>
      <c r="BE29" s="37">
        <f t="shared" si="20"/>
        <v>112</v>
      </c>
      <c r="BF29" s="37">
        <f t="shared" si="21"/>
        <v>28</v>
      </c>
      <c r="BG29" s="37">
        <f t="shared" si="22"/>
        <v>43</v>
      </c>
      <c r="BH29" s="34"/>
      <c r="BI29" s="37">
        <f t="shared" si="23"/>
        <v>43</v>
      </c>
      <c r="BJ29" s="34">
        <v>7</v>
      </c>
      <c r="BK29" s="34">
        <v>12</v>
      </c>
      <c r="BL29" s="34">
        <v>6</v>
      </c>
      <c r="BM29" s="34">
        <v>7</v>
      </c>
      <c r="BN29" s="37">
        <f t="shared" si="24"/>
        <v>32</v>
      </c>
      <c r="BO29" s="37">
        <f t="shared" si="25"/>
        <v>8</v>
      </c>
      <c r="BP29" s="34">
        <v>23</v>
      </c>
      <c r="BQ29" s="34">
        <v>20</v>
      </c>
      <c r="BR29" s="37">
        <f t="shared" si="26"/>
        <v>43</v>
      </c>
      <c r="BS29" s="37">
        <f t="shared" si="27"/>
        <v>11</v>
      </c>
      <c r="BT29" s="37">
        <f t="shared" si="28"/>
        <v>19</v>
      </c>
      <c r="BU29" s="34"/>
      <c r="BV29" s="37">
        <f t="shared" si="29"/>
        <v>19</v>
      </c>
      <c r="BW29" s="34">
        <v>8</v>
      </c>
      <c r="BX29" s="34">
        <v>9</v>
      </c>
      <c r="BY29" s="34">
        <v>8</v>
      </c>
      <c r="BZ29" s="34">
        <v>9</v>
      </c>
      <c r="CA29" s="37">
        <f t="shared" si="30"/>
        <v>34</v>
      </c>
      <c r="CB29" s="37">
        <f t="shared" si="31"/>
        <v>9</v>
      </c>
      <c r="CC29" s="34">
        <v>24</v>
      </c>
      <c r="CD29" s="34">
        <v>22</v>
      </c>
      <c r="CE29" s="37">
        <f t="shared" si="32"/>
        <v>46</v>
      </c>
      <c r="CF29" s="37">
        <f t="shared" si="33"/>
        <v>12</v>
      </c>
      <c r="CG29" s="37">
        <f t="shared" si="34"/>
        <v>21</v>
      </c>
      <c r="CH29" s="34"/>
      <c r="CI29" s="37">
        <f t="shared" si="35"/>
        <v>21</v>
      </c>
      <c r="CJ29" s="34">
        <v>21</v>
      </c>
      <c r="CK29" s="34">
        <v>25</v>
      </c>
      <c r="CL29" s="34">
        <v>14</v>
      </c>
      <c r="CM29" s="34">
        <v>18</v>
      </c>
      <c r="CN29" s="37">
        <f t="shared" si="36"/>
        <v>78</v>
      </c>
      <c r="CO29" s="37">
        <f t="shared" si="37"/>
        <v>20</v>
      </c>
      <c r="CP29" s="34">
        <v>50</v>
      </c>
      <c r="CQ29" s="34">
        <v>63</v>
      </c>
      <c r="CR29" s="37">
        <f t="shared" si="38"/>
        <v>113</v>
      </c>
      <c r="CS29" s="37">
        <f t="shared" si="39"/>
        <v>28</v>
      </c>
      <c r="CT29" s="37">
        <f t="shared" si="40"/>
        <v>48</v>
      </c>
      <c r="CU29" s="34"/>
      <c r="CV29" s="37">
        <f t="shared" si="41"/>
        <v>48</v>
      </c>
      <c r="CW29" s="35">
        <v>164</v>
      </c>
    </row>
    <row r="30" spans="1:101" ht="18" customHeight="1">
      <c r="A30" s="32">
        <v>26</v>
      </c>
      <c r="B30" s="32">
        <v>1097</v>
      </c>
      <c r="C30" s="33" t="s">
        <v>137</v>
      </c>
      <c r="D30" s="32" t="s">
        <v>32</v>
      </c>
      <c r="E30" s="3" t="s">
        <v>34</v>
      </c>
      <c r="F30" s="38">
        <v>36988</v>
      </c>
      <c r="G30" s="38">
        <v>41081</v>
      </c>
      <c r="H30" s="40">
        <v>429546525867</v>
      </c>
      <c r="I30" s="4" t="s">
        <v>87</v>
      </c>
      <c r="J30" s="34">
        <v>14</v>
      </c>
      <c r="K30" s="34">
        <v>14</v>
      </c>
      <c r="L30" s="34">
        <v>10</v>
      </c>
      <c r="M30" s="34">
        <v>22</v>
      </c>
      <c r="N30" s="37">
        <f t="shared" si="0"/>
        <v>60</v>
      </c>
      <c r="O30" s="37">
        <f t="shared" si="1"/>
        <v>15</v>
      </c>
      <c r="P30" s="34">
        <v>86</v>
      </c>
      <c r="Q30" s="34">
        <v>83</v>
      </c>
      <c r="R30" s="37">
        <f t="shared" si="2"/>
        <v>169</v>
      </c>
      <c r="S30" s="37">
        <f t="shared" si="3"/>
        <v>42</v>
      </c>
      <c r="T30" s="37">
        <f t="shared" si="4"/>
        <v>57</v>
      </c>
      <c r="U30" s="34"/>
      <c r="V30" s="37">
        <f t="shared" si="5"/>
        <v>57</v>
      </c>
      <c r="W30" s="34">
        <v>15</v>
      </c>
      <c r="X30" s="34">
        <v>16</v>
      </c>
      <c r="Y30" s="34">
        <v>18</v>
      </c>
      <c r="Z30" s="34">
        <v>20</v>
      </c>
      <c r="AA30" s="37">
        <f t="shared" si="6"/>
        <v>69</v>
      </c>
      <c r="AB30" s="37">
        <f t="shared" si="7"/>
        <v>17</v>
      </c>
      <c r="AC30" s="34">
        <v>76</v>
      </c>
      <c r="AD30" s="34">
        <v>47</v>
      </c>
      <c r="AE30" s="37">
        <f t="shared" si="8"/>
        <v>123</v>
      </c>
      <c r="AF30" s="37">
        <f t="shared" si="9"/>
        <v>31</v>
      </c>
      <c r="AG30" s="37">
        <f t="shared" si="10"/>
        <v>48</v>
      </c>
      <c r="AH30" s="34"/>
      <c r="AI30" s="37">
        <f t="shared" si="11"/>
        <v>48</v>
      </c>
      <c r="AJ30" s="34">
        <v>18</v>
      </c>
      <c r="AK30" s="34">
        <v>16</v>
      </c>
      <c r="AL30" s="34">
        <v>14</v>
      </c>
      <c r="AM30" s="34">
        <v>22</v>
      </c>
      <c r="AN30" s="37">
        <f t="shared" si="12"/>
        <v>70</v>
      </c>
      <c r="AO30" s="37">
        <f t="shared" si="13"/>
        <v>18</v>
      </c>
      <c r="AP30" s="34">
        <v>53</v>
      </c>
      <c r="AQ30" s="34">
        <v>57</v>
      </c>
      <c r="AR30" s="37">
        <f t="shared" si="14"/>
        <v>110</v>
      </c>
      <c r="AS30" s="37">
        <f t="shared" si="15"/>
        <v>28</v>
      </c>
      <c r="AT30" s="37">
        <f t="shared" si="16"/>
        <v>46</v>
      </c>
      <c r="AU30" s="34"/>
      <c r="AV30" s="37">
        <f t="shared" si="17"/>
        <v>46</v>
      </c>
      <c r="AW30" s="34">
        <v>25</v>
      </c>
      <c r="AX30" s="34">
        <v>24</v>
      </c>
      <c r="AY30" s="34">
        <v>24</v>
      </c>
      <c r="AZ30" s="34">
        <v>24</v>
      </c>
      <c r="BA30" s="37">
        <f t="shared" si="18"/>
        <v>97</v>
      </c>
      <c r="BB30" s="37">
        <f t="shared" si="19"/>
        <v>24</v>
      </c>
      <c r="BC30" s="34">
        <v>76</v>
      </c>
      <c r="BD30" s="34">
        <v>58</v>
      </c>
      <c r="BE30" s="37">
        <f t="shared" si="20"/>
        <v>134</v>
      </c>
      <c r="BF30" s="37">
        <f t="shared" si="21"/>
        <v>34</v>
      </c>
      <c r="BG30" s="37">
        <f t="shared" si="22"/>
        <v>58</v>
      </c>
      <c r="BH30" s="34"/>
      <c r="BI30" s="37">
        <f t="shared" si="23"/>
        <v>58</v>
      </c>
      <c r="BJ30" s="34">
        <v>13</v>
      </c>
      <c r="BK30" s="34">
        <v>13</v>
      </c>
      <c r="BL30" s="34">
        <v>13</v>
      </c>
      <c r="BM30" s="34">
        <v>13</v>
      </c>
      <c r="BN30" s="37">
        <f t="shared" si="24"/>
        <v>52</v>
      </c>
      <c r="BO30" s="37">
        <f t="shared" si="25"/>
        <v>13</v>
      </c>
      <c r="BP30" s="34">
        <v>36</v>
      </c>
      <c r="BQ30" s="34">
        <v>18</v>
      </c>
      <c r="BR30" s="37">
        <f t="shared" si="26"/>
        <v>54</v>
      </c>
      <c r="BS30" s="37">
        <f t="shared" si="27"/>
        <v>14</v>
      </c>
      <c r="BT30" s="37">
        <f t="shared" si="28"/>
        <v>27</v>
      </c>
      <c r="BU30" s="34"/>
      <c r="BV30" s="37">
        <f t="shared" si="29"/>
        <v>27</v>
      </c>
      <c r="BW30" s="34">
        <v>10</v>
      </c>
      <c r="BX30" s="34">
        <v>11</v>
      </c>
      <c r="BY30" s="34">
        <v>11</v>
      </c>
      <c r="BZ30" s="34">
        <v>10</v>
      </c>
      <c r="CA30" s="37">
        <f t="shared" si="30"/>
        <v>42</v>
      </c>
      <c r="CB30" s="37">
        <f t="shared" si="31"/>
        <v>11</v>
      </c>
      <c r="CC30" s="34">
        <v>24</v>
      </c>
      <c r="CD30" s="34">
        <v>29</v>
      </c>
      <c r="CE30" s="37">
        <f t="shared" si="32"/>
        <v>53</v>
      </c>
      <c r="CF30" s="37">
        <f t="shared" si="33"/>
        <v>13</v>
      </c>
      <c r="CG30" s="37">
        <f t="shared" si="34"/>
        <v>24</v>
      </c>
      <c r="CH30" s="34"/>
      <c r="CI30" s="37">
        <f t="shared" si="35"/>
        <v>24</v>
      </c>
      <c r="CJ30" s="34">
        <v>24</v>
      </c>
      <c r="CK30" s="34">
        <v>25</v>
      </c>
      <c r="CL30" s="34">
        <v>20</v>
      </c>
      <c r="CM30" s="34">
        <v>22</v>
      </c>
      <c r="CN30" s="37">
        <f t="shared" si="36"/>
        <v>91</v>
      </c>
      <c r="CO30" s="37">
        <f t="shared" si="37"/>
        <v>23</v>
      </c>
      <c r="CP30" s="34">
        <v>60</v>
      </c>
      <c r="CQ30" s="34">
        <v>66</v>
      </c>
      <c r="CR30" s="37">
        <f t="shared" si="38"/>
        <v>126</v>
      </c>
      <c r="CS30" s="37">
        <f t="shared" si="39"/>
        <v>32</v>
      </c>
      <c r="CT30" s="37">
        <f t="shared" si="40"/>
        <v>55</v>
      </c>
      <c r="CU30" s="34"/>
      <c r="CV30" s="37">
        <f t="shared" si="41"/>
        <v>55</v>
      </c>
      <c r="CW30" s="35">
        <v>216</v>
      </c>
    </row>
    <row r="31" spans="1:101" ht="18" customHeight="1">
      <c r="A31" s="32">
        <v>27</v>
      </c>
      <c r="B31" s="32">
        <v>1026</v>
      </c>
      <c r="C31" s="33" t="s">
        <v>138</v>
      </c>
      <c r="D31" s="32" t="s">
        <v>32</v>
      </c>
      <c r="E31" s="3" t="s">
        <v>34</v>
      </c>
      <c r="F31" s="38">
        <v>36868</v>
      </c>
      <c r="G31" s="38">
        <v>40714</v>
      </c>
      <c r="H31" s="40">
        <v>843336283348</v>
      </c>
      <c r="I31" s="4" t="s">
        <v>105</v>
      </c>
      <c r="J31" s="34">
        <v>15</v>
      </c>
      <c r="K31" s="34">
        <v>15</v>
      </c>
      <c r="L31" s="34">
        <v>12</v>
      </c>
      <c r="M31" s="34">
        <v>22</v>
      </c>
      <c r="N31" s="37">
        <f t="shared" si="0"/>
        <v>64</v>
      </c>
      <c r="O31" s="37">
        <f t="shared" si="1"/>
        <v>16</v>
      </c>
      <c r="P31" s="34">
        <v>71</v>
      </c>
      <c r="Q31" s="34">
        <v>50</v>
      </c>
      <c r="R31" s="37">
        <f t="shared" si="2"/>
        <v>121</v>
      </c>
      <c r="S31" s="37">
        <f t="shared" si="3"/>
        <v>30</v>
      </c>
      <c r="T31" s="37">
        <f t="shared" si="4"/>
        <v>46</v>
      </c>
      <c r="U31" s="34"/>
      <c r="V31" s="37">
        <f t="shared" si="5"/>
        <v>46</v>
      </c>
      <c r="W31" s="34">
        <v>2</v>
      </c>
      <c r="X31" s="34">
        <v>7</v>
      </c>
      <c r="Y31" s="34">
        <v>10</v>
      </c>
      <c r="Z31" s="34">
        <v>9</v>
      </c>
      <c r="AA31" s="37">
        <f t="shared" si="6"/>
        <v>28</v>
      </c>
      <c r="AB31" s="37">
        <f t="shared" si="7"/>
        <v>7</v>
      </c>
      <c r="AC31" s="34">
        <v>31</v>
      </c>
      <c r="AD31" s="34">
        <v>37</v>
      </c>
      <c r="AE31" s="37">
        <f t="shared" si="8"/>
        <v>68</v>
      </c>
      <c r="AF31" s="37">
        <f t="shared" si="9"/>
        <v>17</v>
      </c>
      <c r="AG31" s="37">
        <f t="shared" si="10"/>
        <v>24</v>
      </c>
      <c r="AH31" s="34"/>
      <c r="AI31" s="37">
        <f t="shared" si="11"/>
        <v>24</v>
      </c>
      <c r="AJ31" s="34">
        <v>8</v>
      </c>
      <c r="AK31" s="34">
        <v>15</v>
      </c>
      <c r="AL31" s="34">
        <v>14</v>
      </c>
      <c r="AM31" s="34">
        <v>15</v>
      </c>
      <c r="AN31" s="37">
        <f t="shared" si="12"/>
        <v>52</v>
      </c>
      <c r="AO31" s="37">
        <f t="shared" si="13"/>
        <v>13</v>
      </c>
      <c r="AP31" s="34">
        <v>52</v>
      </c>
      <c r="AQ31" s="34">
        <v>33</v>
      </c>
      <c r="AR31" s="37">
        <f t="shared" si="14"/>
        <v>85</v>
      </c>
      <c r="AS31" s="37">
        <f t="shared" si="15"/>
        <v>21</v>
      </c>
      <c r="AT31" s="37">
        <f t="shared" si="16"/>
        <v>34</v>
      </c>
      <c r="AU31" s="34"/>
      <c r="AV31" s="37">
        <f t="shared" si="17"/>
        <v>34</v>
      </c>
      <c r="AW31" s="34">
        <v>21</v>
      </c>
      <c r="AX31" s="34">
        <v>13</v>
      </c>
      <c r="AY31" s="34">
        <v>17</v>
      </c>
      <c r="AZ31" s="34">
        <v>16</v>
      </c>
      <c r="BA31" s="37">
        <f t="shared" si="18"/>
        <v>67</v>
      </c>
      <c r="BB31" s="37">
        <f t="shared" si="19"/>
        <v>17</v>
      </c>
      <c r="BC31" s="34">
        <v>46</v>
      </c>
      <c r="BD31" s="34">
        <v>52</v>
      </c>
      <c r="BE31" s="37">
        <f t="shared" si="20"/>
        <v>98</v>
      </c>
      <c r="BF31" s="37">
        <f t="shared" si="21"/>
        <v>25</v>
      </c>
      <c r="BG31" s="37">
        <f t="shared" si="22"/>
        <v>42</v>
      </c>
      <c r="BH31" s="34"/>
      <c r="BI31" s="37">
        <f t="shared" si="23"/>
        <v>42</v>
      </c>
      <c r="BJ31" s="34">
        <v>9</v>
      </c>
      <c r="BK31" s="34">
        <v>12</v>
      </c>
      <c r="BL31" s="34">
        <v>11</v>
      </c>
      <c r="BM31" s="34">
        <v>12</v>
      </c>
      <c r="BN31" s="37">
        <f t="shared" si="24"/>
        <v>44</v>
      </c>
      <c r="BO31" s="37">
        <f t="shared" si="25"/>
        <v>11</v>
      </c>
      <c r="BP31" s="34">
        <v>23</v>
      </c>
      <c r="BQ31" s="34">
        <v>13</v>
      </c>
      <c r="BR31" s="37">
        <f t="shared" si="26"/>
        <v>36</v>
      </c>
      <c r="BS31" s="37">
        <f t="shared" si="27"/>
        <v>9</v>
      </c>
      <c r="BT31" s="37">
        <f t="shared" si="28"/>
        <v>20</v>
      </c>
      <c r="BU31" s="34"/>
      <c r="BV31" s="37">
        <f t="shared" si="29"/>
        <v>20</v>
      </c>
      <c r="BW31" s="34">
        <v>9</v>
      </c>
      <c r="BX31" s="34">
        <v>10</v>
      </c>
      <c r="BY31" s="34">
        <v>6</v>
      </c>
      <c r="BZ31" s="34">
        <v>10</v>
      </c>
      <c r="CA31" s="37">
        <f t="shared" si="30"/>
        <v>35</v>
      </c>
      <c r="CB31" s="37">
        <f t="shared" si="31"/>
        <v>9</v>
      </c>
      <c r="CC31" s="34">
        <v>27</v>
      </c>
      <c r="CD31" s="34">
        <v>19</v>
      </c>
      <c r="CE31" s="37">
        <f t="shared" si="32"/>
        <v>46</v>
      </c>
      <c r="CF31" s="37">
        <f t="shared" si="33"/>
        <v>12</v>
      </c>
      <c r="CG31" s="37">
        <f t="shared" si="34"/>
        <v>21</v>
      </c>
      <c r="CH31" s="34"/>
      <c r="CI31" s="37">
        <f t="shared" si="35"/>
        <v>21</v>
      </c>
      <c r="CJ31" s="34">
        <v>18</v>
      </c>
      <c r="CK31" s="34">
        <v>22</v>
      </c>
      <c r="CL31" s="34">
        <v>16</v>
      </c>
      <c r="CM31" s="34">
        <v>19</v>
      </c>
      <c r="CN31" s="37">
        <f t="shared" si="36"/>
        <v>75</v>
      </c>
      <c r="CO31" s="37">
        <f t="shared" si="37"/>
        <v>19</v>
      </c>
      <c r="CP31" s="34">
        <v>40</v>
      </c>
      <c r="CQ31" s="34">
        <v>50</v>
      </c>
      <c r="CR31" s="37">
        <f t="shared" si="38"/>
        <v>90</v>
      </c>
      <c r="CS31" s="37">
        <f t="shared" si="39"/>
        <v>23</v>
      </c>
      <c r="CT31" s="37">
        <f t="shared" si="40"/>
        <v>42</v>
      </c>
      <c r="CU31" s="34"/>
      <c r="CV31" s="37">
        <f t="shared" si="41"/>
        <v>42</v>
      </c>
      <c r="CW31" s="35">
        <v>190</v>
      </c>
    </row>
    <row r="32" spans="1:101" ht="18" customHeight="1">
      <c r="A32" s="32">
        <v>28</v>
      </c>
      <c r="B32" s="32">
        <v>997</v>
      </c>
      <c r="C32" s="33" t="s">
        <v>139</v>
      </c>
      <c r="D32" s="32" t="s">
        <v>32</v>
      </c>
      <c r="E32" s="3" t="s">
        <v>36</v>
      </c>
      <c r="F32" s="38">
        <v>37035</v>
      </c>
      <c r="G32" s="38">
        <v>40709</v>
      </c>
      <c r="H32" s="40">
        <v>845910111262</v>
      </c>
      <c r="I32" s="4" t="s">
        <v>106</v>
      </c>
      <c r="J32" s="34">
        <v>16</v>
      </c>
      <c r="K32" s="34">
        <v>22</v>
      </c>
      <c r="L32" s="34">
        <v>11</v>
      </c>
      <c r="M32" s="34">
        <v>18</v>
      </c>
      <c r="N32" s="37">
        <f t="shared" si="0"/>
        <v>67</v>
      </c>
      <c r="O32" s="37">
        <f t="shared" si="1"/>
        <v>17</v>
      </c>
      <c r="P32" s="34">
        <v>86</v>
      </c>
      <c r="Q32" s="34">
        <v>84</v>
      </c>
      <c r="R32" s="37">
        <f t="shared" si="2"/>
        <v>170</v>
      </c>
      <c r="S32" s="37">
        <f t="shared" si="3"/>
        <v>43</v>
      </c>
      <c r="T32" s="37">
        <f t="shared" si="4"/>
        <v>60</v>
      </c>
      <c r="U32" s="34"/>
      <c r="V32" s="37">
        <f t="shared" si="5"/>
        <v>60</v>
      </c>
      <c r="W32" s="34">
        <v>19</v>
      </c>
      <c r="X32" s="34">
        <v>20</v>
      </c>
      <c r="Y32" s="34">
        <v>21</v>
      </c>
      <c r="Z32" s="34">
        <v>14</v>
      </c>
      <c r="AA32" s="37">
        <f t="shared" si="6"/>
        <v>74</v>
      </c>
      <c r="AB32" s="37">
        <f t="shared" si="7"/>
        <v>19</v>
      </c>
      <c r="AC32" s="34">
        <v>6</v>
      </c>
      <c r="AD32" s="34">
        <v>48</v>
      </c>
      <c r="AE32" s="37">
        <f t="shared" si="8"/>
        <v>54</v>
      </c>
      <c r="AF32" s="37">
        <f t="shared" si="9"/>
        <v>14</v>
      </c>
      <c r="AG32" s="37">
        <f t="shared" si="10"/>
        <v>33</v>
      </c>
      <c r="AH32" s="34"/>
      <c r="AI32" s="37">
        <f t="shared" si="11"/>
        <v>33</v>
      </c>
      <c r="AJ32" s="34">
        <v>16</v>
      </c>
      <c r="AK32" s="34">
        <v>18</v>
      </c>
      <c r="AL32" s="34">
        <v>15</v>
      </c>
      <c r="AM32" s="34">
        <v>24</v>
      </c>
      <c r="AN32" s="37">
        <f t="shared" si="12"/>
        <v>73</v>
      </c>
      <c r="AO32" s="37">
        <f t="shared" si="13"/>
        <v>18</v>
      </c>
      <c r="AP32" s="34">
        <v>52</v>
      </c>
      <c r="AQ32" s="34">
        <v>48</v>
      </c>
      <c r="AR32" s="37">
        <f t="shared" si="14"/>
        <v>100</v>
      </c>
      <c r="AS32" s="37">
        <f t="shared" si="15"/>
        <v>25</v>
      </c>
      <c r="AT32" s="37">
        <f t="shared" si="16"/>
        <v>43</v>
      </c>
      <c r="AU32" s="34"/>
      <c r="AV32" s="37">
        <f t="shared" si="17"/>
        <v>43</v>
      </c>
      <c r="AW32" s="34">
        <v>25</v>
      </c>
      <c r="AX32" s="34">
        <v>25</v>
      </c>
      <c r="AY32" s="34">
        <v>25</v>
      </c>
      <c r="AZ32" s="34">
        <v>22</v>
      </c>
      <c r="BA32" s="37">
        <f t="shared" si="18"/>
        <v>97</v>
      </c>
      <c r="BB32" s="37">
        <f t="shared" si="19"/>
        <v>24</v>
      </c>
      <c r="BC32" s="34">
        <v>72</v>
      </c>
      <c r="BD32" s="34">
        <v>88</v>
      </c>
      <c r="BE32" s="37">
        <f t="shared" si="20"/>
        <v>160</v>
      </c>
      <c r="BF32" s="37">
        <f t="shared" si="21"/>
        <v>40</v>
      </c>
      <c r="BG32" s="37">
        <f t="shared" si="22"/>
        <v>64</v>
      </c>
      <c r="BH32" s="34"/>
      <c r="BI32" s="37">
        <f t="shared" si="23"/>
        <v>64</v>
      </c>
      <c r="BJ32" s="34">
        <v>13</v>
      </c>
      <c r="BK32" s="34">
        <v>13</v>
      </c>
      <c r="BL32" s="34">
        <v>13</v>
      </c>
      <c r="BM32" s="34">
        <v>13</v>
      </c>
      <c r="BN32" s="37">
        <f t="shared" si="24"/>
        <v>52</v>
      </c>
      <c r="BO32" s="37">
        <f t="shared" si="25"/>
        <v>13</v>
      </c>
      <c r="BP32" s="34">
        <v>38</v>
      </c>
      <c r="BQ32" s="34">
        <v>26</v>
      </c>
      <c r="BR32" s="37">
        <f t="shared" si="26"/>
        <v>64</v>
      </c>
      <c r="BS32" s="37">
        <f t="shared" si="27"/>
        <v>16</v>
      </c>
      <c r="BT32" s="37">
        <f t="shared" si="28"/>
        <v>29</v>
      </c>
      <c r="BU32" s="34"/>
      <c r="BV32" s="37">
        <f t="shared" si="29"/>
        <v>29</v>
      </c>
      <c r="BW32" s="34">
        <v>10</v>
      </c>
      <c r="BX32" s="34">
        <v>11</v>
      </c>
      <c r="BY32" s="34">
        <v>8</v>
      </c>
      <c r="BZ32" s="34">
        <v>10</v>
      </c>
      <c r="CA32" s="37">
        <f t="shared" si="30"/>
        <v>39</v>
      </c>
      <c r="CB32" s="37">
        <f t="shared" si="31"/>
        <v>10</v>
      </c>
      <c r="CC32" s="34">
        <v>22</v>
      </c>
      <c r="CD32" s="34">
        <v>26</v>
      </c>
      <c r="CE32" s="37">
        <f t="shared" si="32"/>
        <v>48</v>
      </c>
      <c r="CF32" s="37">
        <f t="shared" si="33"/>
        <v>12</v>
      </c>
      <c r="CG32" s="37">
        <f t="shared" si="34"/>
        <v>22</v>
      </c>
      <c r="CH32" s="34"/>
      <c r="CI32" s="37">
        <f t="shared" si="35"/>
        <v>22</v>
      </c>
      <c r="CJ32" s="34">
        <v>23</v>
      </c>
      <c r="CK32" s="34">
        <v>25</v>
      </c>
      <c r="CL32" s="34">
        <v>22</v>
      </c>
      <c r="CM32" s="34">
        <v>24</v>
      </c>
      <c r="CN32" s="37">
        <f t="shared" si="36"/>
        <v>94</v>
      </c>
      <c r="CO32" s="37">
        <f t="shared" si="37"/>
        <v>24</v>
      </c>
      <c r="CP32" s="34">
        <v>70</v>
      </c>
      <c r="CQ32" s="34">
        <v>70</v>
      </c>
      <c r="CR32" s="37">
        <f t="shared" si="38"/>
        <v>140</v>
      </c>
      <c r="CS32" s="37">
        <f t="shared" si="39"/>
        <v>35</v>
      </c>
      <c r="CT32" s="37">
        <f t="shared" si="40"/>
        <v>59</v>
      </c>
      <c r="CU32" s="34"/>
      <c r="CV32" s="37">
        <f t="shared" si="41"/>
        <v>59</v>
      </c>
      <c r="CW32" s="35">
        <v>172</v>
      </c>
    </row>
    <row r="33" spans="1:101" ht="18" customHeight="1">
      <c r="A33" s="32">
        <v>29</v>
      </c>
      <c r="B33" s="32">
        <v>972</v>
      </c>
      <c r="C33" s="33" t="s">
        <v>161</v>
      </c>
      <c r="D33" s="32" t="s">
        <v>21</v>
      </c>
      <c r="E33" s="3" t="s">
        <v>34</v>
      </c>
      <c r="F33" s="38">
        <v>36503</v>
      </c>
      <c r="G33" s="38">
        <v>40350</v>
      </c>
      <c r="H33" s="40">
        <v>784514425209</v>
      </c>
      <c r="I33" s="4" t="s">
        <v>48</v>
      </c>
      <c r="J33" s="34">
        <v>0</v>
      </c>
      <c r="K33" s="34">
        <v>0</v>
      </c>
      <c r="L33" s="34">
        <v>0</v>
      </c>
      <c r="M33" s="34">
        <v>0</v>
      </c>
      <c r="N33" s="37">
        <f t="shared" si="0"/>
        <v>0</v>
      </c>
      <c r="O33" s="37">
        <f t="shared" si="1"/>
        <v>0</v>
      </c>
      <c r="P33" s="34">
        <v>0</v>
      </c>
      <c r="Q33" s="34">
        <v>0</v>
      </c>
      <c r="R33" s="37">
        <f t="shared" si="2"/>
        <v>0</v>
      </c>
      <c r="S33" s="37">
        <f t="shared" si="3"/>
        <v>0</v>
      </c>
      <c r="T33" s="37">
        <f t="shared" si="4"/>
        <v>0</v>
      </c>
      <c r="U33" s="34"/>
      <c r="V33" s="37">
        <f t="shared" si="5"/>
        <v>0</v>
      </c>
      <c r="W33" s="34">
        <v>0</v>
      </c>
      <c r="X33" s="34">
        <v>0</v>
      </c>
      <c r="Y33" s="34">
        <v>0</v>
      </c>
      <c r="Z33" s="34">
        <v>0</v>
      </c>
      <c r="AA33" s="37">
        <f t="shared" si="6"/>
        <v>0</v>
      </c>
      <c r="AB33" s="37">
        <f t="shared" si="7"/>
        <v>0</v>
      </c>
      <c r="AC33" s="34">
        <v>0</v>
      </c>
      <c r="AD33" s="34">
        <v>0</v>
      </c>
      <c r="AE33" s="37">
        <f t="shared" si="8"/>
        <v>0</v>
      </c>
      <c r="AF33" s="37">
        <f t="shared" si="9"/>
        <v>0</v>
      </c>
      <c r="AG33" s="37">
        <f t="shared" si="10"/>
        <v>0</v>
      </c>
      <c r="AH33" s="34"/>
      <c r="AI33" s="37">
        <f t="shared" si="11"/>
        <v>0</v>
      </c>
      <c r="AJ33" s="34">
        <v>0</v>
      </c>
      <c r="AK33" s="34">
        <v>0</v>
      </c>
      <c r="AL33" s="34">
        <v>0</v>
      </c>
      <c r="AM33" s="34">
        <v>0</v>
      </c>
      <c r="AN33" s="37">
        <f t="shared" si="12"/>
        <v>0</v>
      </c>
      <c r="AO33" s="37">
        <f t="shared" si="13"/>
        <v>0</v>
      </c>
      <c r="AP33" s="34">
        <v>0</v>
      </c>
      <c r="AQ33" s="34">
        <v>0</v>
      </c>
      <c r="AR33" s="37">
        <f t="shared" si="14"/>
        <v>0</v>
      </c>
      <c r="AS33" s="37">
        <f t="shared" si="15"/>
        <v>0</v>
      </c>
      <c r="AT33" s="37">
        <f t="shared" si="16"/>
        <v>0</v>
      </c>
      <c r="AU33" s="34"/>
      <c r="AV33" s="37">
        <f t="shared" si="17"/>
        <v>0</v>
      </c>
      <c r="AW33" s="34">
        <v>0</v>
      </c>
      <c r="AX33" s="34">
        <v>10</v>
      </c>
      <c r="AY33" s="34">
        <v>0</v>
      </c>
      <c r="AZ33" s="34">
        <v>0</v>
      </c>
      <c r="BA33" s="37">
        <f t="shared" si="18"/>
        <v>10</v>
      </c>
      <c r="BB33" s="37">
        <f t="shared" si="19"/>
        <v>3</v>
      </c>
      <c r="BC33" s="34">
        <v>0</v>
      </c>
      <c r="BD33" s="34">
        <v>0</v>
      </c>
      <c r="BE33" s="37">
        <f t="shared" si="20"/>
        <v>0</v>
      </c>
      <c r="BF33" s="37">
        <f t="shared" si="21"/>
        <v>0</v>
      </c>
      <c r="BG33" s="37">
        <f t="shared" si="22"/>
        <v>3</v>
      </c>
      <c r="BH33" s="34"/>
      <c r="BI33" s="37">
        <f t="shared" si="23"/>
        <v>3</v>
      </c>
      <c r="BJ33" s="34">
        <v>0</v>
      </c>
      <c r="BK33" s="34">
        <v>0</v>
      </c>
      <c r="BL33" s="34">
        <v>0</v>
      </c>
      <c r="BM33" s="34">
        <v>0</v>
      </c>
      <c r="BN33" s="37">
        <f t="shared" si="24"/>
        <v>0</v>
      </c>
      <c r="BO33" s="37">
        <f t="shared" si="25"/>
        <v>0</v>
      </c>
      <c r="BP33" s="34">
        <v>0</v>
      </c>
      <c r="BQ33" s="34">
        <v>0</v>
      </c>
      <c r="BR33" s="37">
        <f t="shared" si="26"/>
        <v>0</v>
      </c>
      <c r="BS33" s="37">
        <f t="shared" si="27"/>
        <v>0</v>
      </c>
      <c r="BT33" s="37">
        <f t="shared" si="28"/>
        <v>0</v>
      </c>
      <c r="BU33" s="34"/>
      <c r="BV33" s="37">
        <f t="shared" si="29"/>
        <v>0</v>
      </c>
      <c r="BW33" s="34">
        <v>0</v>
      </c>
      <c r="BX33" s="34">
        <v>0</v>
      </c>
      <c r="BY33" s="34">
        <v>0</v>
      </c>
      <c r="BZ33" s="34">
        <v>0</v>
      </c>
      <c r="CA33" s="37">
        <f t="shared" si="30"/>
        <v>0</v>
      </c>
      <c r="CB33" s="37">
        <f t="shared" si="31"/>
        <v>0</v>
      </c>
      <c r="CC33" s="34">
        <v>0</v>
      </c>
      <c r="CD33" s="34">
        <v>0</v>
      </c>
      <c r="CE33" s="37">
        <f t="shared" si="32"/>
        <v>0</v>
      </c>
      <c r="CF33" s="37">
        <f t="shared" si="33"/>
        <v>0</v>
      </c>
      <c r="CG33" s="37">
        <f t="shared" si="34"/>
        <v>0</v>
      </c>
      <c r="CH33" s="34"/>
      <c r="CI33" s="37">
        <f t="shared" si="35"/>
        <v>0</v>
      </c>
      <c r="CJ33" s="34">
        <v>0</v>
      </c>
      <c r="CK33" s="34">
        <v>0</v>
      </c>
      <c r="CL33" s="34">
        <v>0</v>
      </c>
      <c r="CM33" s="34">
        <v>0</v>
      </c>
      <c r="CN33" s="37">
        <f t="shared" si="36"/>
        <v>0</v>
      </c>
      <c r="CO33" s="37">
        <f t="shared" si="37"/>
        <v>0</v>
      </c>
      <c r="CP33" s="34">
        <v>0</v>
      </c>
      <c r="CQ33" s="34">
        <v>0</v>
      </c>
      <c r="CR33" s="37">
        <f t="shared" si="38"/>
        <v>0</v>
      </c>
      <c r="CS33" s="37">
        <f t="shared" si="39"/>
        <v>0</v>
      </c>
      <c r="CT33" s="37">
        <f t="shared" si="40"/>
        <v>0</v>
      </c>
      <c r="CU33" s="34"/>
      <c r="CV33" s="37">
        <f t="shared" si="41"/>
        <v>0</v>
      </c>
      <c r="CW33" s="35">
        <v>194</v>
      </c>
    </row>
    <row r="34" spans="1:101" ht="18" customHeight="1">
      <c r="A34" s="32">
        <v>30</v>
      </c>
      <c r="B34" s="32">
        <v>1212</v>
      </c>
      <c r="C34" s="33" t="s">
        <v>201</v>
      </c>
      <c r="D34" s="32" t="s">
        <v>21</v>
      </c>
      <c r="E34" s="3" t="s">
        <v>36</v>
      </c>
      <c r="F34" s="38">
        <v>36832</v>
      </c>
      <c r="G34" s="38">
        <v>41820</v>
      </c>
      <c r="H34" s="40">
        <v>352656729012</v>
      </c>
      <c r="I34" s="4" t="s">
        <v>196</v>
      </c>
      <c r="J34" s="34">
        <v>20</v>
      </c>
      <c r="K34" s="34">
        <v>20</v>
      </c>
      <c r="L34" s="34">
        <v>11</v>
      </c>
      <c r="M34" s="34">
        <v>25</v>
      </c>
      <c r="N34" s="37">
        <f t="shared" si="0"/>
        <v>76</v>
      </c>
      <c r="O34" s="37">
        <f t="shared" si="1"/>
        <v>19</v>
      </c>
      <c r="P34" s="34">
        <v>84</v>
      </c>
      <c r="Q34" s="34">
        <v>95</v>
      </c>
      <c r="R34" s="37">
        <f t="shared" si="2"/>
        <v>179</v>
      </c>
      <c r="S34" s="37">
        <f t="shared" si="3"/>
        <v>45</v>
      </c>
      <c r="T34" s="37">
        <f t="shared" si="4"/>
        <v>64</v>
      </c>
      <c r="U34" s="34"/>
      <c r="V34" s="37">
        <f t="shared" si="5"/>
        <v>64</v>
      </c>
      <c r="W34" s="34">
        <v>13</v>
      </c>
      <c r="X34" s="34">
        <v>15</v>
      </c>
      <c r="Y34" s="34">
        <v>18</v>
      </c>
      <c r="Z34" s="34">
        <v>22</v>
      </c>
      <c r="AA34" s="37">
        <f t="shared" si="6"/>
        <v>68</v>
      </c>
      <c r="AB34" s="37">
        <f t="shared" si="7"/>
        <v>17</v>
      </c>
      <c r="AC34" s="34">
        <v>80</v>
      </c>
      <c r="AD34" s="34">
        <v>60</v>
      </c>
      <c r="AE34" s="37">
        <f t="shared" si="8"/>
        <v>140</v>
      </c>
      <c r="AF34" s="37">
        <f t="shared" si="9"/>
        <v>35</v>
      </c>
      <c r="AG34" s="37">
        <f t="shared" si="10"/>
        <v>52</v>
      </c>
      <c r="AH34" s="34"/>
      <c r="AI34" s="37">
        <f t="shared" si="11"/>
        <v>52</v>
      </c>
      <c r="AJ34" s="34">
        <v>20</v>
      </c>
      <c r="AK34" s="34">
        <v>18</v>
      </c>
      <c r="AL34" s="34">
        <v>24</v>
      </c>
      <c r="AM34" s="34">
        <v>24</v>
      </c>
      <c r="AN34" s="37">
        <f t="shared" si="12"/>
        <v>86</v>
      </c>
      <c r="AO34" s="37">
        <f t="shared" si="13"/>
        <v>22</v>
      </c>
      <c r="AP34" s="34">
        <v>96</v>
      </c>
      <c r="AQ34" s="34">
        <v>78</v>
      </c>
      <c r="AR34" s="37">
        <f t="shared" si="14"/>
        <v>174</v>
      </c>
      <c r="AS34" s="37">
        <f t="shared" si="15"/>
        <v>44</v>
      </c>
      <c r="AT34" s="37">
        <f t="shared" si="16"/>
        <v>66</v>
      </c>
      <c r="AU34" s="34"/>
      <c r="AV34" s="37">
        <f t="shared" si="17"/>
        <v>66</v>
      </c>
      <c r="AW34" s="34">
        <v>25</v>
      </c>
      <c r="AX34" s="34">
        <v>25</v>
      </c>
      <c r="AY34" s="34">
        <v>23</v>
      </c>
      <c r="AZ34" s="34">
        <v>20</v>
      </c>
      <c r="BA34" s="37">
        <f t="shared" si="18"/>
        <v>93</v>
      </c>
      <c r="BB34" s="37">
        <f t="shared" si="19"/>
        <v>23</v>
      </c>
      <c r="BC34" s="34">
        <v>62</v>
      </c>
      <c r="BD34" s="34">
        <v>64</v>
      </c>
      <c r="BE34" s="37">
        <f t="shared" si="20"/>
        <v>126</v>
      </c>
      <c r="BF34" s="37">
        <f t="shared" si="21"/>
        <v>32</v>
      </c>
      <c r="BG34" s="37">
        <f t="shared" si="22"/>
        <v>55</v>
      </c>
      <c r="BH34" s="34"/>
      <c r="BI34" s="37">
        <f t="shared" si="23"/>
        <v>55</v>
      </c>
      <c r="BJ34" s="34">
        <v>12</v>
      </c>
      <c r="BK34" s="34">
        <v>12</v>
      </c>
      <c r="BL34" s="34">
        <v>12</v>
      </c>
      <c r="BM34" s="34">
        <v>13</v>
      </c>
      <c r="BN34" s="37">
        <f t="shared" si="24"/>
        <v>49</v>
      </c>
      <c r="BO34" s="37">
        <f t="shared" si="25"/>
        <v>12</v>
      </c>
      <c r="BP34" s="34">
        <v>33</v>
      </c>
      <c r="BQ34" s="34">
        <v>22</v>
      </c>
      <c r="BR34" s="37">
        <f t="shared" si="26"/>
        <v>55</v>
      </c>
      <c r="BS34" s="37">
        <f t="shared" si="27"/>
        <v>14</v>
      </c>
      <c r="BT34" s="37">
        <f t="shared" si="28"/>
        <v>26</v>
      </c>
      <c r="BU34" s="34"/>
      <c r="BV34" s="37">
        <f t="shared" si="29"/>
        <v>26</v>
      </c>
      <c r="BW34" s="34">
        <v>12</v>
      </c>
      <c r="BX34" s="34">
        <v>10</v>
      </c>
      <c r="BY34" s="34">
        <v>11</v>
      </c>
      <c r="BZ34" s="34">
        <v>10</v>
      </c>
      <c r="CA34" s="37">
        <f t="shared" si="30"/>
        <v>43</v>
      </c>
      <c r="CB34" s="37">
        <f t="shared" si="31"/>
        <v>11</v>
      </c>
      <c r="CC34" s="34">
        <v>30</v>
      </c>
      <c r="CD34" s="34">
        <v>28</v>
      </c>
      <c r="CE34" s="37">
        <f t="shared" si="32"/>
        <v>58</v>
      </c>
      <c r="CF34" s="37">
        <f t="shared" si="33"/>
        <v>15</v>
      </c>
      <c r="CG34" s="37">
        <f t="shared" si="34"/>
        <v>26</v>
      </c>
      <c r="CH34" s="34"/>
      <c r="CI34" s="37">
        <f t="shared" si="35"/>
        <v>26</v>
      </c>
      <c r="CJ34" s="34">
        <v>24</v>
      </c>
      <c r="CK34" s="34">
        <v>25</v>
      </c>
      <c r="CL34" s="34">
        <v>21</v>
      </c>
      <c r="CM34" s="34">
        <v>20</v>
      </c>
      <c r="CN34" s="37">
        <f t="shared" si="36"/>
        <v>90</v>
      </c>
      <c r="CO34" s="37">
        <f t="shared" si="37"/>
        <v>23</v>
      </c>
      <c r="CP34" s="34">
        <v>80</v>
      </c>
      <c r="CQ34" s="34">
        <v>77</v>
      </c>
      <c r="CR34" s="37">
        <f t="shared" si="38"/>
        <v>157</v>
      </c>
      <c r="CS34" s="37">
        <f t="shared" si="39"/>
        <v>39</v>
      </c>
      <c r="CT34" s="37">
        <f t="shared" si="40"/>
        <v>62</v>
      </c>
      <c r="CU34" s="34"/>
      <c r="CV34" s="37">
        <f t="shared" si="41"/>
        <v>62</v>
      </c>
      <c r="CW34" s="35">
        <v>193</v>
      </c>
    </row>
    <row r="35" spans="1:101" ht="18" customHeight="1">
      <c r="A35" s="32">
        <v>31</v>
      </c>
      <c r="B35" s="32">
        <v>1027</v>
      </c>
      <c r="C35" s="33" t="s">
        <v>140</v>
      </c>
      <c r="D35" s="32" t="s">
        <v>21</v>
      </c>
      <c r="E35" s="3" t="s">
        <v>37</v>
      </c>
      <c r="F35" s="38">
        <v>36660</v>
      </c>
      <c r="G35" s="38">
        <v>40714</v>
      </c>
      <c r="H35" s="40">
        <v>336108885978</v>
      </c>
      <c r="I35" s="4" t="s">
        <v>55</v>
      </c>
      <c r="J35" s="34">
        <v>20</v>
      </c>
      <c r="K35" s="34">
        <v>25</v>
      </c>
      <c r="L35" s="34">
        <v>14</v>
      </c>
      <c r="M35" s="34">
        <v>25</v>
      </c>
      <c r="N35" s="37">
        <f t="shared" si="0"/>
        <v>84</v>
      </c>
      <c r="O35" s="37">
        <f t="shared" si="1"/>
        <v>21</v>
      </c>
      <c r="P35" s="34">
        <v>88</v>
      </c>
      <c r="Q35" s="34">
        <v>80</v>
      </c>
      <c r="R35" s="37">
        <f t="shared" si="2"/>
        <v>168</v>
      </c>
      <c r="S35" s="37">
        <f t="shared" si="3"/>
        <v>42</v>
      </c>
      <c r="T35" s="37">
        <f t="shared" si="4"/>
        <v>63</v>
      </c>
      <c r="U35" s="34"/>
      <c r="V35" s="37">
        <f t="shared" si="5"/>
        <v>63</v>
      </c>
      <c r="W35" s="34">
        <v>12</v>
      </c>
      <c r="X35" s="34">
        <v>15</v>
      </c>
      <c r="Y35" s="34">
        <v>18</v>
      </c>
      <c r="Z35" s="34">
        <v>22</v>
      </c>
      <c r="AA35" s="37">
        <f t="shared" si="6"/>
        <v>67</v>
      </c>
      <c r="AB35" s="37">
        <f t="shared" si="7"/>
        <v>17</v>
      </c>
      <c r="AC35" s="34">
        <v>62</v>
      </c>
      <c r="AD35" s="34">
        <v>58</v>
      </c>
      <c r="AE35" s="37">
        <f t="shared" si="8"/>
        <v>120</v>
      </c>
      <c r="AF35" s="37">
        <f t="shared" si="9"/>
        <v>30</v>
      </c>
      <c r="AG35" s="37">
        <f t="shared" si="10"/>
        <v>47</v>
      </c>
      <c r="AH35" s="34"/>
      <c r="AI35" s="37">
        <f t="shared" si="11"/>
        <v>47</v>
      </c>
      <c r="AJ35" s="34">
        <v>20</v>
      </c>
      <c r="AK35" s="34">
        <v>24</v>
      </c>
      <c r="AL35" s="34">
        <v>18</v>
      </c>
      <c r="AM35" s="34">
        <v>19</v>
      </c>
      <c r="AN35" s="37">
        <f t="shared" si="12"/>
        <v>81</v>
      </c>
      <c r="AO35" s="37">
        <f t="shared" si="13"/>
        <v>20</v>
      </c>
      <c r="AP35" s="34">
        <v>45</v>
      </c>
      <c r="AQ35" s="34">
        <v>47</v>
      </c>
      <c r="AR35" s="37">
        <f t="shared" si="14"/>
        <v>92</v>
      </c>
      <c r="AS35" s="37">
        <f t="shared" si="15"/>
        <v>23</v>
      </c>
      <c r="AT35" s="37">
        <f t="shared" si="16"/>
        <v>43</v>
      </c>
      <c r="AU35" s="34"/>
      <c r="AV35" s="37">
        <f t="shared" si="17"/>
        <v>43</v>
      </c>
      <c r="AW35" s="34">
        <v>25</v>
      </c>
      <c r="AX35" s="34">
        <v>24</v>
      </c>
      <c r="AY35" s="34">
        <v>25</v>
      </c>
      <c r="AZ35" s="34">
        <v>18</v>
      </c>
      <c r="BA35" s="37">
        <f t="shared" si="18"/>
        <v>92</v>
      </c>
      <c r="BB35" s="37">
        <f t="shared" si="19"/>
        <v>23</v>
      </c>
      <c r="BC35" s="34">
        <v>62</v>
      </c>
      <c r="BD35" s="34">
        <v>56</v>
      </c>
      <c r="BE35" s="37">
        <f t="shared" si="20"/>
        <v>118</v>
      </c>
      <c r="BF35" s="37">
        <f t="shared" si="21"/>
        <v>30</v>
      </c>
      <c r="BG35" s="37">
        <f t="shared" si="22"/>
        <v>53</v>
      </c>
      <c r="BH35" s="34"/>
      <c r="BI35" s="37">
        <f t="shared" si="23"/>
        <v>53</v>
      </c>
      <c r="BJ35" s="34">
        <v>12</v>
      </c>
      <c r="BK35" s="34">
        <v>13</v>
      </c>
      <c r="BL35" s="34">
        <v>11</v>
      </c>
      <c r="BM35" s="34">
        <v>12</v>
      </c>
      <c r="BN35" s="37">
        <f t="shared" si="24"/>
        <v>48</v>
      </c>
      <c r="BO35" s="37">
        <f t="shared" si="25"/>
        <v>12</v>
      </c>
      <c r="BP35" s="34">
        <v>27</v>
      </c>
      <c r="BQ35" s="34">
        <v>20</v>
      </c>
      <c r="BR35" s="37">
        <f t="shared" si="26"/>
        <v>47</v>
      </c>
      <c r="BS35" s="37">
        <f t="shared" si="27"/>
        <v>12</v>
      </c>
      <c r="BT35" s="37">
        <f t="shared" si="28"/>
        <v>24</v>
      </c>
      <c r="BU35" s="34"/>
      <c r="BV35" s="37">
        <f t="shared" si="29"/>
        <v>24</v>
      </c>
      <c r="BW35" s="34">
        <v>8</v>
      </c>
      <c r="BX35" s="34">
        <v>11</v>
      </c>
      <c r="BY35" s="34">
        <v>11</v>
      </c>
      <c r="BZ35" s="34">
        <v>11</v>
      </c>
      <c r="CA35" s="37">
        <f t="shared" si="30"/>
        <v>41</v>
      </c>
      <c r="CB35" s="37">
        <f t="shared" si="31"/>
        <v>10</v>
      </c>
      <c r="CC35" s="34">
        <v>27</v>
      </c>
      <c r="CD35" s="34">
        <v>34</v>
      </c>
      <c r="CE35" s="37">
        <f t="shared" si="32"/>
        <v>61</v>
      </c>
      <c r="CF35" s="37">
        <f t="shared" si="33"/>
        <v>15</v>
      </c>
      <c r="CG35" s="37">
        <f t="shared" si="34"/>
        <v>25</v>
      </c>
      <c r="CH35" s="34"/>
      <c r="CI35" s="37">
        <f t="shared" si="35"/>
        <v>25</v>
      </c>
      <c r="CJ35" s="34">
        <v>24</v>
      </c>
      <c r="CK35" s="34">
        <v>25</v>
      </c>
      <c r="CL35" s="34">
        <v>22</v>
      </c>
      <c r="CM35" s="34">
        <v>24</v>
      </c>
      <c r="CN35" s="37">
        <f t="shared" si="36"/>
        <v>95</v>
      </c>
      <c r="CO35" s="37">
        <f t="shared" si="37"/>
        <v>24</v>
      </c>
      <c r="CP35" s="34">
        <v>94</v>
      </c>
      <c r="CQ35" s="34">
        <v>71</v>
      </c>
      <c r="CR35" s="37">
        <f t="shared" si="38"/>
        <v>165</v>
      </c>
      <c r="CS35" s="37">
        <f t="shared" si="39"/>
        <v>41</v>
      </c>
      <c r="CT35" s="37">
        <f t="shared" si="40"/>
        <v>65</v>
      </c>
      <c r="CU35" s="34"/>
      <c r="CV35" s="37">
        <f t="shared" si="41"/>
        <v>65</v>
      </c>
      <c r="CW35" s="35">
        <v>164</v>
      </c>
    </row>
    <row r="36" spans="1:101" ht="18" customHeight="1">
      <c r="A36" s="32">
        <v>32</v>
      </c>
      <c r="B36" s="32">
        <v>1051</v>
      </c>
      <c r="C36" s="36" t="s">
        <v>141</v>
      </c>
      <c r="D36" s="32" t="s">
        <v>21</v>
      </c>
      <c r="E36" s="3" t="s">
        <v>34</v>
      </c>
      <c r="F36" s="38">
        <v>36867</v>
      </c>
      <c r="G36" s="38">
        <v>40723</v>
      </c>
      <c r="H36" s="40">
        <v>931985170286</v>
      </c>
      <c r="I36" s="4" t="s">
        <v>89</v>
      </c>
      <c r="J36" s="34">
        <v>10</v>
      </c>
      <c r="K36" s="34">
        <v>14</v>
      </c>
      <c r="L36" s="34">
        <v>9</v>
      </c>
      <c r="M36" s="34">
        <v>19</v>
      </c>
      <c r="N36" s="37">
        <f t="shared" si="0"/>
        <v>52</v>
      </c>
      <c r="O36" s="37">
        <f t="shared" si="1"/>
        <v>13</v>
      </c>
      <c r="P36" s="34">
        <v>55</v>
      </c>
      <c r="Q36" s="34">
        <v>21</v>
      </c>
      <c r="R36" s="37">
        <f t="shared" si="2"/>
        <v>76</v>
      </c>
      <c r="S36" s="37">
        <f t="shared" si="3"/>
        <v>19</v>
      </c>
      <c r="T36" s="37">
        <f t="shared" si="4"/>
        <v>32</v>
      </c>
      <c r="U36" s="34"/>
      <c r="V36" s="37">
        <f t="shared" si="5"/>
        <v>32</v>
      </c>
      <c r="W36" s="34">
        <v>2</v>
      </c>
      <c r="X36" s="34">
        <v>10</v>
      </c>
      <c r="Y36" s="34">
        <v>13</v>
      </c>
      <c r="Z36" s="34">
        <v>5</v>
      </c>
      <c r="AA36" s="37">
        <f t="shared" si="6"/>
        <v>30</v>
      </c>
      <c r="AB36" s="37">
        <f t="shared" si="7"/>
        <v>8</v>
      </c>
      <c r="AC36" s="34">
        <v>32</v>
      </c>
      <c r="AD36" s="34">
        <v>28</v>
      </c>
      <c r="AE36" s="37">
        <f t="shared" si="8"/>
        <v>60</v>
      </c>
      <c r="AF36" s="37">
        <f t="shared" si="9"/>
        <v>15</v>
      </c>
      <c r="AG36" s="37">
        <f t="shared" si="10"/>
        <v>23</v>
      </c>
      <c r="AH36" s="34"/>
      <c r="AI36" s="37">
        <f t="shared" si="11"/>
        <v>23</v>
      </c>
      <c r="AJ36" s="34">
        <v>7</v>
      </c>
      <c r="AK36" s="34">
        <v>14</v>
      </c>
      <c r="AL36" s="34">
        <v>14</v>
      </c>
      <c r="AM36" s="34">
        <v>7</v>
      </c>
      <c r="AN36" s="37">
        <f t="shared" si="12"/>
        <v>42</v>
      </c>
      <c r="AO36" s="37">
        <f t="shared" si="13"/>
        <v>11</v>
      </c>
      <c r="AP36" s="34">
        <v>44</v>
      </c>
      <c r="AQ36" s="34">
        <v>21</v>
      </c>
      <c r="AR36" s="37">
        <f t="shared" si="14"/>
        <v>65</v>
      </c>
      <c r="AS36" s="37">
        <f t="shared" si="15"/>
        <v>16</v>
      </c>
      <c r="AT36" s="37">
        <f t="shared" si="16"/>
        <v>27</v>
      </c>
      <c r="AU36" s="34"/>
      <c r="AV36" s="37">
        <f t="shared" si="17"/>
        <v>27</v>
      </c>
      <c r="AW36" s="34">
        <v>10</v>
      </c>
      <c r="AX36" s="34">
        <v>10</v>
      </c>
      <c r="AY36" s="34">
        <v>11</v>
      </c>
      <c r="AZ36" s="34">
        <v>13</v>
      </c>
      <c r="BA36" s="37">
        <f t="shared" si="18"/>
        <v>44</v>
      </c>
      <c r="BB36" s="37">
        <f t="shared" si="19"/>
        <v>11</v>
      </c>
      <c r="BC36" s="34">
        <v>44</v>
      </c>
      <c r="BD36" s="34">
        <v>22</v>
      </c>
      <c r="BE36" s="37">
        <f t="shared" si="20"/>
        <v>66</v>
      </c>
      <c r="BF36" s="37">
        <f t="shared" si="21"/>
        <v>17</v>
      </c>
      <c r="BG36" s="37">
        <f t="shared" si="22"/>
        <v>28</v>
      </c>
      <c r="BH36" s="34"/>
      <c r="BI36" s="37">
        <f t="shared" si="23"/>
        <v>28</v>
      </c>
      <c r="BJ36" s="34">
        <v>5</v>
      </c>
      <c r="BK36" s="34">
        <v>8</v>
      </c>
      <c r="BL36" s="34">
        <v>3</v>
      </c>
      <c r="BM36" s="34">
        <v>10</v>
      </c>
      <c r="BN36" s="37">
        <f t="shared" si="24"/>
        <v>26</v>
      </c>
      <c r="BO36" s="37">
        <f t="shared" si="25"/>
        <v>7</v>
      </c>
      <c r="BP36" s="34">
        <v>9</v>
      </c>
      <c r="BQ36" s="34">
        <v>9</v>
      </c>
      <c r="BR36" s="37">
        <f t="shared" si="26"/>
        <v>18</v>
      </c>
      <c r="BS36" s="37">
        <f t="shared" si="27"/>
        <v>5</v>
      </c>
      <c r="BT36" s="37">
        <f t="shared" si="28"/>
        <v>12</v>
      </c>
      <c r="BU36" s="34"/>
      <c r="BV36" s="37">
        <f t="shared" si="29"/>
        <v>12</v>
      </c>
      <c r="BW36" s="34">
        <v>7</v>
      </c>
      <c r="BX36" s="34">
        <v>5</v>
      </c>
      <c r="BY36" s="34">
        <v>7</v>
      </c>
      <c r="BZ36" s="34">
        <v>6</v>
      </c>
      <c r="CA36" s="37">
        <f t="shared" si="30"/>
        <v>25</v>
      </c>
      <c r="CB36" s="37">
        <f t="shared" si="31"/>
        <v>6</v>
      </c>
      <c r="CC36" s="34">
        <v>20</v>
      </c>
      <c r="CD36" s="34">
        <v>21</v>
      </c>
      <c r="CE36" s="37">
        <f t="shared" si="32"/>
        <v>41</v>
      </c>
      <c r="CF36" s="37">
        <f t="shared" si="33"/>
        <v>10</v>
      </c>
      <c r="CG36" s="37">
        <f t="shared" si="34"/>
        <v>16</v>
      </c>
      <c r="CH36" s="34"/>
      <c r="CI36" s="37">
        <f t="shared" si="35"/>
        <v>16</v>
      </c>
      <c r="CJ36" s="34">
        <v>15</v>
      </c>
      <c r="CK36" s="34">
        <v>15</v>
      </c>
      <c r="CL36" s="34">
        <v>13</v>
      </c>
      <c r="CM36" s="34">
        <v>14</v>
      </c>
      <c r="CN36" s="37">
        <f t="shared" si="36"/>
        <v>57</v>
      </c>
      <c r="CO36" s="37">
        <f t="shared" si="37"/>
        <v>14</v>
      </c>
      <c r="CP36" s="34">
        <v>38</v>
      </c>
      <c r="CQ36" s="34">
        <v>26</v>
      </c>
      <c r="CR36" s="37">
        <f t="shared" si="38"/>
        <v>64</v>
      </c>
      <c r="CS36" s="37">
        <f t="shared" si="39"/>
        <v>16</v>
      </c>
      <c r="CT36" s="37">
        <f t="shared" si="40"/>
        <v>30</v>
      </c>
      <c r="CU36" s="34"/>
      <c r="CV36" s="37">
        <f t="shared" si="41"/>
        <v>30</v>
      </c>
      <c r="CW36" s="35">
        <v>188</v>
      </c>
    </row>
    <row r="37" spans="1:101" ht="18" customHeight="1">
      <c r="A37" s="32">
        <v>33</v>
      </c>
      <c r="B37" s="32">
        <v>1003</v>
      </c>
      <c r="C37" s="33" t="s">
        <v>142</v>
      </c>
      <c r="D37" s="32" t="s">
        <v>21</v>
      </c>
      <c r="E37" s="3" t="s">
        <v>36</v>
      </c>
      <c r="F37" s="38">
        <v>36797</v>
      </c>
      <c r="G37" s="38">
        <v>40710</v>
      </c>
      <c r="H37" s="40">
        <v>553150757445</v>
      </c>
      <c r="I37" s="4" t="s">
        <v>48</v>
      </c>
      <c r="J37" s="34">
        <v>5</v>
      </c>
      <c r="K37" s="34">
        <v>18</v>
      </c>
      <c r="L37" s="34">
        <v>6</v>
      </c>
      <c r="M37" s="34">
        <v>15</v>
      </c>
      <c r="N37" s="37">
        <f t="shared" si="0"/>
        <v>44</v>
      </c>
      <c r="O37" s="37">
        <f t="shared" si="1"/>
        <v>11</v>
      </c>
      <c r="P37" s="34">
        <v>37</v>
      </c>
      <c r="Q37" s="34">
        <v>33</v>
      </c>
      <c r="R37" s="37">
        <f t="shared" si="2"/>
        <v>70</v>
      </c>
      <c r="S37" s="37">
        <f t="shared" si="3"/>
        <v>18</v>
      </c>
      <c r="T37" s="37">
        <f t="shared" si="4"/>
        <v>29</v>
      </c>
      <c r="U37" s="34"/>
      <c r="V37" s="37">
        <f t="shared" si="5"/>
        <v>29</v>
      </c>
      <c r="W37" s="34">
        <v>6</v>
      </c>
      <c r="X37" s="34">
        <v>10</v>
      </c>
      <c r="Y37" s="34">
        <v>5</v>
      </c>
      <c r="Z37" s="34">
        <v>7</v>
      </c>
      <c r="AA37" s="37">
        <f t="shared" si="6"/>
        <v>28</v>
      </c>
      <c r="AB37" s="37">
        <f t="shared" si="7"/>
        <v>7</v>
      </c>
      <c r="AC37" s="34">
        <v>29</v>
      </c>
      <c r="AD37" s="34">
        <v>23</v>
      </c>
      <c r="AE37" s="37">
        <f t="shared" si="8"/>
        <v>52</v>
      </c>
      <c r="AF37" s="37">
        <f t="shared" si="9"/>
        <v>13</v>
      </c>
      <c r="AG37" s="37">
        <f t="shared" si="10"/>
        <v>20</v>
      </c>
      <c r="AH37" s="34"/>
      <c r="AI37" s="37">
        <f t="shared" si="11"/>
        <v>20</v>
      </c>
      <c r="AJ37" s="34">
        <v>10</v>
      </c>
      <c r="AK37" s="34">
        <v>13</v>
      </c>
      <c r="AL37" s="34">
        <v>13</v>
      </c>
      <c r="AM37" s="34">
        <v>10</v>
      </c>
      <c r="AN37" s="37">
        <f t="shared" si="12"/>
        <v>46</v>
      </c>
      <c r="AO37" s="37">
        <f t="shared" si="13"/>
        <v>12</v>
      </c>
      <c r="AP37" s="34">
        <v>43</v>
      </c>
      <c r="AQ37" s="34">
        <v>9</v>
      </c>
      <c r="AR37" s="37">
        <f t="shared" si="14"/>
        <v>52</v>
      </c>
      <c r="AS37" s="37">
        <f t="shared" si="15"/>
        <v>13</v>
      </c>
      <c r="AT37" s="37">
        <f t="shared" si="16"/>
        <v>25</v>
      </c>
      <c r="AU37" s="34"/>
      <c r="AV37" s="37">
        <f t="shared" si="17"/>
        <v>25</v>
      </c>
      <c r="AW37" s="34">
        <v>10</v>
      </c>
      <c r="AX37" s="34">
        <v>10</v>
      </c>
      <c r="AY37" s="34">
        <v>10</v>
      </c>
      <c r="AZ37" s="34">
        <v>15</v>
      </c>
      <c r="BA37" s="37">
        <f t="shared" si="18"/>
        <v>45</v>
      </c>
      <c r="BB37" s="37">
        <f t="shared" si="19"/>
        <v>11</v>
      </c>
      <c r="BC37" s="34">
        <v>36</v>
      </c>
      <c r="BD37" s="34">
        <v>24</v>
      </c>
      <c r="BE37" s="37">
        <f t="shared" si="20"/>
        <v>60</v>
      </c>
      <c r="BF37" s="37">
        <f t="shared" si="21"/>
        <v>15</v>
      </c>
      <c r="BG37" s="37">
        <f t="shared" si="22"/>
        <v>26</v>
      </c>
      <c r="BH37" s="34"/>
      <c r="BI37" s="37">
        <f t="shared" si="23"/>
        <v>26</v>
      </c>
      <c r="BJ37" s="34">
        <v>4</v>
      </c>
      <c r="BK37" s="34">
        <v>7</v>
      </c>
      <c r="BL37" s="34">
        <v>3</v>
      </c>
      <c r="BM37" s="34">
        <v>3</v>
      </c>
      <c r="BN37" s="37">
        <f t="shared" si="24"/>
        <v>17</v>
      </c>
      <c r="BO37" s="37">
        <f t="shared" si="25"/>
        <v>4</v>
      </c>
      <c r="BP37" s="34">
        <v>15</v>
      </c>
      <c r="BQ37" s="34">
        <v>5</v>
      </c>
      <c r="BR37" s="37">
        <f t="shared" si="26"/>
        <v>20</v>
      </c>
      <c r="BS37" s="37">
        <f t="shared" si="27"/>
        <v>5</v>
      </c>
      <c r="BT37" s="37">
        <f t="shared" si="28"/>
        <v>9</v>
      </c>
      <c r="BU37" s="34"/>
      <c r="BV37" s="37">
        <f t="shared" si="29"/>
        <v>9</v>
      </c>
      <c r="BW37" s="34">
        <v>7</v>
      </c>
      <c r="BX37" s="34">
        <v>7</v>
      </c>
      <c r="BY37" s="34">
        <v>6</v>
      </c>
      <c r="BZ37" s="34">
        <v>8</v>
      </c>
      <c r="CA37" s="37">
        <f t="shared" si="30"/>
        <v>28</v>
      </c>
      <c r="CB37" s="37">
        <f t="shared" si="31"/>
        <v>7</v>
      </c>
      <c r="CC37" s="34">
        <v>19</v>
      </c>
      <c r="CD37" s="34">
        <v>16</v>
      </c>
      <c r="CE37" s="37">
        <f t="shared" si="32"/>
        <v>35</v>
      </c>
      <c r="CF37" s="37">
        <f t="shared" si="33"/>
        <v>9</v>
      </c>
      <c r="CG37" s="37">
        <f t="shared" si="34"/>
        <v>16</v>
      </c>
      <c r="CH37" s="34"/>
      <c r="CI37" s="37">
        <f t="shared" si="35"/>
        <v>16</v>
      </c>
      <c r="CJ37" s="34">
        <v>20</v>
      </c>
      <c r="CK37" s="34">
        <v>15</v>
      </c>
      <c r="CL37" s="34">
        <v>13</v>
      </c>
      <c r="CM37" s="34">
        <v>16</v>
      </c>
      <c r="CN37" s="37">
        <f t="shared" si="36"/>
        <v>64</v>
      </c>
      <c r="CO37" s="37">
        <f t="shared" si="37"/>
        <v>16</v>
      </c>
      <c r="CP37" s="34">
        <v>36</v>
      </c>
      <c r="CQ37" s="34">
        <v>26</v>
      </c>
      <c r="CR37" s="37">
        <f t="shared" si="38"/>
        <v>62</v>
      </c>
      <c r="CS37" s="37">
        <f t="shared" si="39"/>
        <v>16</v>
      </c>
      <c r="CT37" s="37">
        <f t="shared" si="40"/>
        <v>32</v>
      </c>
      <c r="CU37" s="34"/>
      <c r="CV37" s="37">
        <f t="shared" si="41"/>
        <v>32</v>
      </c>
      <c r="CW37" s="35">
        <v>203</v>
      </c>
    </row>
    <row r="38" spans="1:101" ht="18" customHeight="1">
      <c r="A38" s="32">
        <v>34</v>
      </c>
      <c r="B38" s="32">
        <v>1012</v>
      </c>
      <c r="C38" s="33" t="s">
        <v>143</v>
      </c>
      <c r="D38" s="32" t="s">
        <v>21</v>
      </c>
      <c r="E38" s="3" t="s">
        <v>36</v>
      </c>
      <c r="F38" s="38">
        <v>36849</v>
      </c>
      <c r="G38" s="38">
        <v>40711</v>
      </c>
      <c r="H38" s="40">
        <v>500274842263</v>
      </c>
      <c r="I38" s="4" t="s">
        <v>84</v>
      </c>
      <c r="J38" s="34">
        <v>9</v>
      </c>
      <c r="K38" s="34">
        <v>16</v>
      </c>
      <c r="L38" s="34">
        <v>2</v>
      </c>
      <c r="M38" s="34">
        <v>10</v>
      </c>
      <c r="N38" s="37">
        <f t="shared" si="0"/>
        <v>37</v>
      </c>
      <c r="O38" s="37">
        <f t="shared" si="1"/>
        <v>9</v>
      </c>
      <c r="P38" s="34">
        <v>53</v>
      </c>
      <c r="Q38" s="34">
        <v>35</v>
      </c>
      <c r="R38" s="37">
        <f t="shared" si="2"/>
        <v>88</v>
      </c>
      <c r="S38" s="37">
        <f t="shared" si="3"/>
        <v>22</v>
      </c>
      <c r="T38" s="37">
        <f t="shared" si="4"/>
        <v>31</v>
      </c>
      <c r="U38" s="34"/>
      <c r="V38" s="37">
        <f t="shared" si="5"/>
        <v>31</v>
      </c>
      <c r="W38" s="34">
        <v>7</v>
      </c>
      <c r="X38" s="34">
        <v>10</v>
      </c>
      <c r="Y38" s="34">
        <v>8</v>
      </c>
      <c r="Z38" s="34">
        <v>12</v>
      </c>
      <c r="AA38" s="37">
        <f t="shared" si="6"/>
        <v>37</v>
      </c>
      <c r="AB38" s="37">
        <f t="shared" si="7"/>
        <v>9</v>
      </c>
      <c r="AC38" s="34">
        <v>35</v>
      </c>
      <c r="AD38" s="34">
        <v>28</v>
      </c>
      <c r="AE38" s="37">
        <f t="shared" si="8"/>
        <v>63</v>
      </c>
      <c r="AF38" s="37">
        <f t="shared" si="9"/>
        <v>16</v>
      </c>
      <c r="AG38" s="37">
        <f t="shared" si="10"/>
        <v>25</v>
      </c>
      <c r="AH38" s="34"/>
      <c r="AI38" s="37">
        <f t="shared" si="11"/>
        <v>25</v>
      </c>
      <c r="AJ38" s="34">
        <v>10</v>
      </c>
      <c r="AK38" s="34">
        <v>12</v>
      </c>
      <c r="AL38" s="34">
        <v>12</v>
      </c>
      <c r="AM38" s="34">
        <v>20</v>
      </c>
      <c r="AN38" s="37">
        <f t="shared" si="12"/>
        <v>54</v>
      </c>
      <c r="AO38" s="37">
        <f t="shared" si="13"/>
        <v>14</v>
      </c>
      <c r="AP38" s="34">
        <v>23</v>
      </c>
      <c r="AQ38" s="34">
        <v>23</v>
      </c>
      <c r="AR38" s="37">
        <f t="shared" si="14"/>
        <v>46</v>
      </c>
      <c r="AS38" s="37">
        <f t="shared" si="15"/>
        <v>12</v>
      </c>
      <c r="AT38" s="37">
        <f t="shared" si="16"/>
        <v>26</v>
      </c>
      <c r="AU38" s="34"/>
      <c r="AV38" s="37">
        <f t="shared" si="17"/>
        <v>26</v>
      </c>
      <c r="AW38" s="34">
        <v>18</v>
      </c>
      <c r="AX38" s="34">
        <v>19</v>
      </c>
      <c r="AY38" s="34">
        <v>10</v>
      </c>
      <c r="AZ38" s="34">
        <v>8</v>
      </c>
      <c r="BA38" s="37">
        <f t="shared" si="18"/>
        <v>55</v>
      </c>
      <c r="BB38" s="37">
        <f t="shared" si="19"/>
        <v>14</v>
      </c>
      <c r="BC38" s="34">
        <v>46</v>
      </c>
      <c r="BD38" s="34">
        <v>36</v>
      </c>
      <c r="BE38" s="37">
        <f t="shared" si="20"/>
        <v>82</v>
      </c>
      <c r="BF38" s="37">
        <f t="shared" si="21"/>
        <v>21</v>
      </c>
      <c r="BG38" s="37">
        <f t="shared" si="22"/>
        <v>35</v>
      </c>
      <c r="BH38" s="34"/>
      <c r="BI38" s="37">
        <f t="shared" si="23"/>
        <v>35</v>
      </c>
      <c r="BJ38" s="34">
        <v>2</v>
      </c>
      <c r="BK38" s="34">
        <v>10</v>
      </c>
      <c r="BL38" s="34">
        <v>4</v>
      </c>
      <c r="BM38" s="34">
        <v>8</v>
      </c>
      <c r="BN38" s="37">
        <f t="shared" si="24"/>
        <v>24</v>
      </c>
      <c r="BO38" s="37">
        <f t="shared" si="25"/>
        <v>6</v>
      </c>
      <c r="BP38" s="34">
        <v>5</v>
      </c>
      <c r="BQ38" s="34">
        <v>6</v>
      </c>
      <c r="BR38" s="37">
        <f t="shared" si="26"/>
        <v>11</v>
      </c>
      <c r="BS38" s="37">
        <f t="shared" si="27"/>
        <v>3</v>
      </c>
      <c r="BT38" s="37">
        <f t="shared" si="28"/>
        <v>9</v>
      </c>
      <c r="BU38" s="34"/>
      <c r="BV38" s="37">
        <f t="shared" si="29"/>
        <v>9</v>
      </c>
      <c r="BW38" s="34">
        <v>9</v>
      </c>
      <c r="BX38" s="34">
        <v>9</v>
      </c>
      <c r="BY38" s="34">
        <v>10</v>
      </c>
      <c r="BZ38" s="34">
        <v>7</v>
      </c>
      <c r="CA38" s="37">
        <f t="shared" si="30"/>
        <v>35</v>
      </c>
      <c r="CB38" s="37">
        <f t="shared" si="31"/>
        <v>9</v>
      </c>
      <c r="CC38" s="34">
        <v>28</v>
      </c>
      <c r="CD38" s="34">
        <v>31</v>
      </c>
      <c r="CE38" s="37">
        <f t="shared" si="32"/>
        <v>59</v>
      </c>
      <c r="CF38" s="37">
        <f t="shared" si="33"/>
        <v>15</v>
      </c>
      <c r="CG38" s="37">
        <f t="shared" si="34"/>
        <v>24</v>
      </c>
      <c r="CH38" s="34"/>
      <c r="CI38" s="37">
        <f t="shared" si="35"/>
        <v>24</v>
      </c>
      <c r="CJ38" s="34">
        <v>16</v>
      </c>
      <c r="CK38" s="34">
        <v>20</v>
      </c>
      <c r="CL38" s="34">
        <v>14</v>
      </c>
      <c r="CM38" s="34">
        <v>18</v>
      </c>
      <c r="CN38" s="37">
        <f t="shared" si="36"/>
        <v>68</v>
      </c>
      <c r="CO38" s="37">
        <f t="shared" si="37"/>
        <v>17</v>
      </c>
      <c r="CP38" s="34">
        <v>50</v>
      </c>
      <c r="CQ38" s="34">
        <v>23</v>
      </c>
      <c r="CR38" s="37">
        <f t="shared" si="38"/>
        <v>73</v>
      </c>
      <c r="CS38" s="37">
        <f t="shared" si="39"/>
        <v>18</v>
      </c>
      <c r="CT38" s="37">
        <f t="shared" si="40"/>
        <v>35</v>
      </c>
      <c r="CU38" s="34"/>
      <c r="CV38" s="37">
        <f t="shared" si="41"/>
        <v>35</v>
      </c>
      <c r="CW38" s="35">
        <v>172</v>
      </c>
    </row>
    <row r="39" spans="1:101" ht="18" customHeight="1">
      <c r="A39" s="32">
        <v>35</v>
      </c>
      <c r="B39" s="32">
        <v>1055</v>
      </c>
      <c r="C39" s="33" t="s">
        <v>144</v>
      </c>
      <c r="D39" s="32" t="s">
        <v>21</v>
      </c>
      <c r="E39" s="3" t="s">
        <v>34</v>
      </c>
      <c r="F39" s="38">
        <v>36266</v>
      </c>
      <c r="G39" s="38">
        <v>40730</v>
      </c>
      <c r="H39" s="40">
        <v>445442200671</v>
      </c>
      <c r="I39" s="4" t="s">
        <v>49</v>
      </c>
      <c r="J39" s="34">
        <v>6</v>
      </c>
      <c r="K39" s="34">
        <v>14</v>
      </c>
      <c r="L39" s="34">
        <v>8</v>
      </c>
      <c r="M39" s="34">
        <v>15</v>
      </c>
      <c r="N39" s="37">
        <f t="shared" si="0"/>
        <v>43</v>
      </c>
      <c r="O39" s="37">
        <f t="shared" si="1"/>
        <v>11</v>
      </c>
      <c r="P39" s="34">
        <v>36</v>
      </c>
      <c r="Q39" s="34">
        <v>15</v>
      </c>
      <c r="R39" s="37">
        <f t="shared" si="2"/>
        <v>51</v>
      </c>
      <c r="S39" s="37">
        <f t="shared" si="3"/>
        <v>13</v>
      </c>
      <c r="T39" s="37">
        <f t="shared" si="4"/>
        <v>24</v>
      </c>
      <c r="U39" s="34"/>
      <c r="V39" s="37">
        <f t="shared" si="5"/>
        <v>24</v>
      </c>
      <c r="W39" s="34">
        <v>7</v>
      </c>
      <c r="X39" s="34">
        <v>8</v>
      </c>
      <c r="Y39" s="34">
        <v>10</v>
      </c>
      <c r="Z39" s="34">
        <v>7</v>
      </c>
      <c r="AA39" s="37">
        <f t="shared" si="6"/>
        <v>32</v>
      </c>
      <c r="AB39" s="37">
        <f t="shared" si="7"/>
        <v>8</v>
      </c>
      <c r="AC39" s="34">
        <v>29</v>
      </c>
      <c r="AD39" s="34">
        <v>21</v>
      </c>
      <c r="AE39" s="37">
        <f t="shared" si="8"/>
        <v>50</v>
      </c>
      <c r="AF39" s="37">
        <f t="shared" si="9"/>
        <v>13</v>
      </c>
      <c r="AG39" s="37">
        <f t="shared" si="10"/>
        <v>21</v>
      </c>
      <c r="AH39" s="34"/>
      <c r="AI39" s="37">
        <f t="shared" si="11"/>
        <v>21</v>
      </c>
      <c r="AJ39" s="34">
        <v>9</v>
      </c>
      <c r="AK39" s="34">
        <v>11</v>
      </c>
      <c r="AL39" s="34">
        <v>10</v>
      </c>
      <c r="AM39" s="34">
        <v>10</v>
      </c>
      <c r="AN39" s="37">
        <f t="shared" si="12"/>
        <v>40</v>
      </c>
      <c r="AO39" s="37">
        <f t="shared" si="13"/>
        <v>10</v>
      </c>
      <c r="AP39" s="34">
        <v>45</v>
      </c>
      <c r="AQ39" s="34">
        <v>10</v>
      </c>
      <c r="AR39" s="37">
        <f t="shared" si="14"/>
        <v>55</v>
      </c>
      <c r="AS39" s="37">
        <f t="shared" si="15"/>
        <v>14</v>
      </c>
      <c r="AT39" s="37">
        <f t="shared" si="16"/>
        <v>24</v>
      </c>
      <c r="AU39" s="34"/>
      <c r="AV39" s="37">
        <f t="shared" si="17"/>
        <v>24</v>
      </c>
      <c r="AW39" s="34">
        <v>3</v>
      </c>
      <c r="AX39" s="34">
        <v>16</v>
      </c>
      <c r="AY39" s="34">
        <v>16</v>
      </c>
      <c r="AZ39" s="34">
        <v>11</v>
      </c>
      <c r="BA39" s="37">
        <f t="shared" si="18"/>
        <v>46</v>
      </c>
      <c r="BB39" s="37">
        <f t="shared" si="19"/>
        <v>12</v>
      </c>
      <c r="BC39" s="34">
        <v>30</v>
      </c>
      <c r="BD39" s="34">
        <v>26</v>
      </c>
      <c r="BE39" s="37">
        <f t="shared" si="20"/>
        <v>56</v>
      </c>
      <c r="BF39" s="37">
        <f t="shared" si="21"/>
        <v>14</v>
      </c>
      <c r="BG39" s="37">
        <f t="shared" si="22"/>
        <v>26</v>
      </c>
      <c r="BH39" s="34"/>
      <c r="BI39" s="37">
        <f t="shared" si="23"/>
        <v>26</v>
      </c>
      <c r="BJ39" s="34">
        <v>3</v>
      </c>
      <c r="BK39" s="34">
        <v>3</v>
      </c>
      <c r="BL39" s="34">
        <v>6</v>
      </c>
      <c r="BM39" s="34">
        <v>5</v>
      </c>
      <c r="BN39" s="37">
        <f t="shared" si="24"/>
        <v>17</v>
      </c>
      <c r="BO39" s="37">
        <f t="shared" si="25"/>
        <v>4</v>
      </c>
      <c r="BP39" s="34">
        <v>3</v>
      </c>
      <c r="BQ39" s="34">
        <v>1</v>
      </c>
      <c r="BR39" s="37">
        <f t="shared" si="26"/>
        <v>4</v>
      </c>
      <c r="BS39" s="37">
        <f t="shared" si="27"/>
        <v>1</v>
      </c>
      <c r="BT39" s="37">
        <f t="shared" si="28"/>
        <v>5</v>
      </c>
      <c r="BU39" s="34"/>
      <c r="BV39" s="37">
        <f t="shared" si="29"/>
        <v>5</v>
      </c>
      <c r="BW39" s="34">
        <v>9</v>
      </c>
      <c r="BX39" s="34">
        <v>10</v>
      </c>
      <c r="BY39" s="34">
        <v>9</v>
      </c>
      <c r="BZ39" s="34">
        <v>6</v>
      </c>
      <c r="CA39" s="37">
        <f t="shared" si="30"/>
        <v>34</v>
      </c>
      <c r="CB39" s="37">
        <f t="shared" si="31"/>
        <v>9</v>
      </c>
      <c r="CC39" s="34">
        <v>17</v>
      </c>
      <c r="CD39" s="34">
        <v>11</v>
      </c>
      <c r="CE39" s="37">
        <f t="shared" si="32"/>
        <v>28</v>
      </c>
      <c r="CF39" s="37">
        <f t="shared" si="33"/>
        <v>7</v>
      </c>
      <c r="CG39" s="37">
        <f t="shared" si="34"/>
        <v>16</v>
      </c>
      <c r="CH39" s="34"/>
      <c r="CI39" s="37">
        <f t="shared" si="35"/>
        <v>16</v>
      </c>
      <c r="CJ39" s="34">
        <v>9</v>
      </c>
      <c r="CK39" s="34">
        <v>23</v>
      </c>
      <c r="CL39" s="34">
        <v>12</v>
      </c>
      <c r="CM39" s="34">
        <v>16</v>
      </c>
      <c r="CN39" s="37">
        <f t="shared" si="36"/>
        <v>60</v>
      </c>
      <c r="CO39" s="37">
        <f t="shared" si="37"/>
        <v>15</v>
      </c>
      <c r="CP39" s="34">
        <v>38</v>
      </c>
      <c r="CQ39" s="34">
        <v>35</v>
      </c>
      <c r="CR39" s="37">
        <f t="shared" si="38"/>
        <v>73</v>
      </c>
      <c r="CS39" s="37">
        <f t="shared" si="39"/>
        <v>18</v>
      </c>
      <c r="CT39" s="37">
        <f t="shared" si="40"/>
        <v>33</v>
      </c>
      <c r="CU39" s="34"/>
      <c r="CV39" s="37">
        <f t="shared" si="41"/>
        <v>33</v>
      </c>
      <c r="CW39" s="35">
        <v>164</v>
      </c>
    </row>
    <row r="40" spans="1:101" ht="18" customHeight="1">
      <c r="A40" s="32">
        <v>36</v>
      </c>
      <c r="B40" s="32">
        <v>1020</v>
      </c>
      <c r="C40" s="33" t="s">
        <v>145</v>
      </c>
      <c r="D40" s="32" t="s">
        <v>21</v>
      </c>
      <c r="E40" s="3" t="s">
        <v>34</v>
      </c>
      <c r="F40" s="38">
        <v>36959</v>
      </c>
      <c r="G40" s="38">
        <v>40711</v>
      </c>
      <c r="H40" s="40">
        <v>735541355990</v>
      </c>
      <c r="I40" s="4" t="s">
        <v>107</v>
      </c>
      <c r="J40" s="34">
        <v>18</v>
      </c>
      <c r="K40" s="34">
        <v>14</v>
      </c>
      <c r="L40" s="34">
        <v>10</v>
      </c>
      <c r="M40" s="34">
        <v>8</v>
      </c>
      <c r="N40" s="37">
        <f t="shared" si="0"/>
        <v>50</v>
      </c>
      <c r="O40" s="37">
        <f t="shared" si="1"/>
        <v>13</v>
      </c>
      <c r="P40" s="34">
        <v>68</v>
      </c>
      <c r="Q40" s="34">
        <v>42</v>
      </c>
      <c r="R40" s="37">
        <f t="shared" si="2"/>
        <v>110</v>
      </c>
      <c r="S40" s="37">
        <f t="shared" si="3"/>
        <v>28</v>
      </c>
      <c r="T40" s="37">
        <f t="shared" si="4"/>
        <v>41</v>
      </c>
      <c r="U40" s="34"/>
      <c r="V40" s="37">
        <f t="shared" si="5"/>
        <v>41</v>
      </c>
      <c r="W40" s="34">
        <v>5</v>
      </c>
      <c r="X40" s="34">
        <v>10</v>
      </c>
      <c r="Y40" s="34">
        <v>17</v>
      </c>
      <c r="Z40" s="34">
        <v>9</v>
      </c>
      <c r="AA40" s="37">
        <f t="shared" si="6"/>
        <v>41</v>
      </c>
      <c r="AB40" s="37">
        <f t="shared" si="7"/>
        <v>10</v>
      </c>
      <c r="AC40" s="34">
        <v>39</v>
      </c>
      <c r="AD40" s="34">
        <v>39</v>
      </c>
      <c r="AE40" s="37">
        <f t="shared" si="8"/>
        <v>78</v>
      </c>
      <c r="AF40" s="37">
        <f t="shared" si="9"/>
        <v>20</v>
      </c>
      <c r="AG40" s="37">
        <f t="shared" si="10"/>
        <v>30</v>
      </c>
      <c r="AH40" s="34"/>
      <c r="AI40" s="37">
        <f t="shared" si="11"/>
        <v>30</v>
      </c>
      <c r="AJ40" s="34">
        <v>3</v>
      </c>
      <c r="AK40" s="34">
        <v>16</v>
      </c>
      <c r="AL40" s="34">
        <v>13</v>
      </c>
      <c r="AM40" s="34">
        <v>17</v>
      </c>
      <c r="AN40" s="37">
        <f t="shared" si="12"/>
        <v>49</v>
      </c>
      <c r="AO40" s="37">
        <f t="shared" si="13"/>
        <v>12</v>
      </c>
      <c r="AP40" s="34">
        <v>44</v>
      </c>
      <c r="AQ40" s="34">
        <v>24</v>
      </c>
      <c r="AR40" s="37">
        <f t="shared" si="14"/>
        <v>68</v>
      </c>
      <c r="AS40" s="37">
        <f t="shared" si="15"/>
        <v>17</v>
      </c>
      <c r="AT40" s="37">
        <f t="shared" si="16"/>
        <v>29</v>
      </c>
      <c r="AU40" s="34"/>
      <c r="AV40" s="37">
        <f t="shared" si="17"/>
        <v>29</v>
      </c>
      <c r="AW40" s="34">
        <v>20</v>
      </c>
      <c r="AX40" s="34">
        <v>23</v>
      </c>
      <c r="AY40" s="34">
        <v>16</v>
      </c>
      <c r="AZ40" s="34">
        <v>17</v>
      </c>
      <c r="BA40" s="37">
        <f t="shared" si="18"/>
        <v>76</v>
      </c>
      <c r="BB40" s="37">
        <f t="shared" si="19"/>
        <v>19</v>
      </c>
      <c r="BC40" s="34">
        <v>48</v>
      </c>
      <c r="BD40" s="34">
        <v>72</v>
      </c>
      <c r="BE40" s="37">
        <f t="shared" si="20"/>
        <v>120</v>
      </c>
      <c r="BF40" s="37">
        <f t="shared" si="21"/>
        <v>30</v>
      </c>
      <c r="BG40" s="37">
        <f t="shared" si="22"/>
        <v>49</v>
      </c>
      <c r="BH40" s="34"/>
      <c r="BI40" s="37">
        <f t="shared" si="23"/>
        <v>49</v>
      </c>
      <c r="BJ40" s="34">
        <v>7</v>
      </c>
      <c r="BK40" s="34">
        <v>11</v>
      </c>
      <c r="BL40" s="34">
        <v>8</v>
      </c>
      <c r="BM40" s="34">
        <v>10</v>
      </c>
      <c r="BN40" s="37">
        <f t="shared" si="24"/>
        <v>36</v>
      </c>
      <c r="BO40" s="37">
        <f t="shared" si="25"/>
        <v>9</v>
      </c>
      <c r="BP40" s="34">
        <v>12</v>
      </c>
      <c r="BQ40" s="34">
        <v>19</v>
      </c>
      <c r="BR40" s="37">
        <f t="shared" si="26"/>
        <v>31</v>
      </c>
      <c r="BS40" s="37">
        <f t="shared" si="27"/>
        <v>8</v>
      </c>
      <c r="BT40" s="37">
        <f t="shared" si="28"/>
        <v>17</v>
      </c>
      <c r="BU40" s="34"/>
      <c r="BV40" s="37">
        <f t="shared" si="29"/>
        <v>17</v>
      </c>
      <c r="BW40" s="34">
        <v>9</v>
      </c>
      <c r="BX40" s="34">
        <v>10</v>
      </c>
      <c r="BY40" s="34">
        <v>8</v>
      </c>
      <c r="BZ40" s="34">
        <v>8</v>
      </c>
      <c r="CA40" s="37">
        <f t="shared" si="30"/>
        <v>35</v>
      </c>
      <c r="CB40" s="37">
        <f t="shared" si="31"/>
        <v>9</v>
      </c>
      <c r="CC40" s="34">
        <v>25</v>
      </c>
      <c r="CD40" s="34">
        <v>26</v>
      </c>
      <c r="CE40" s="37">
        <f t="shared" si="32"/>
        <v>51</v>
      </c>
      <c r="CF40" s="37">
        <f t="shared" si="33"/>
        <v>13</v>
      </c>
      <c r="CG40" s="37">
        <f t="shared" si="34"/>
        <v>22</v>
      </c>
      <c r="CH40" s="34"/>
      <c r="CI40" s="37">
        <f t="shared" si="35"/>
        <v>22</v>
      </c>
      <c r="CJ40" s="34">
        <v>22</v>
      </c>
      <c r="CK40" s="34">
        <v>25</v>
      </c>
      <c r="CL40" s="34">
        <v>16</v>
      </c>
      <c r="CM40" s="34">
        <v>17</v>
      </c>
      <c r="CN40" s="37">
        <f t="shared" si="36"/>
        <v>80</v>
      </c>
      <c r="CO40" s="37">
        <f t="shared" si="37"/>
        <v>20</v>
      </c>
      <c r="CP40" s="34">
        <v>42</v>
      </c>
      <c r="CQ40" s="34">
        <v>24</v>
      </c>
      <c r="CR40" s="37">
        <f t="shared" si="38"/>
        <v>66</v>
      </c>
      <c r="CS40" s="37">
        <f t="shared" si="39"/>
        <v>17</v>
      </c>
      <c r="CT40" s="37">
        <f t="shared" si="40"/>
        <v>37</v>
      </c>
      <c r="CU40" s="34"/>
      <c r="CV40" s="37">
        <f t="shared" si="41"/>
        <v>37</v>
      </c>
      <c r="CW40" s="35">
        <v>216</v>
      </c>
    </row>
    <row r="41" spans="1:101" ht="18" customHeight="1">
      <c r="A41" s="32">
        <v>37</v>
      </c>
      <c r="B41" s="32">
        <v>996</v>
      </c>
      <c r="C41" s="33" t="s">
        <v>146</v>
      </c>
      <c r="D41" s="32" t="s">
        <v>21</v>
      </c>
      <c r="E41" s="3" t="s">
        <v>36</v>
      </c>
      <c r="F41" s="38">
        <v>37054</v>
      </c>
      <c r="G41" s="38">
        <v>40709</v>
      </c>
      <c r="H41" s="40">
        <v>272466644970</v>
      </c>
      <c r="I41" s="4" t="s">
        <v>83</v>
      </c>
      <c r="J41" s="34">
        <v>19</v>
      </c>
      <c r="K41" s="34">
        <v>14</v>
      </c>
      <c r="L41" s="34">
        <v>14</v>
      </c>
      <c r="M41" s="34">
        <v>3</v>
      </c>
      <c r="N41" s="37">
        <f t="shared" si="0"/>
        <v>50</v>
      </c>
      <c r="O41" s="37">
        <f t="shared" si="1"/>
        <v>13</v>
      </c>
      <c r="P41" s="34">
        <v>74</v>
      </c>
      <c r="Q41" s="34">
        <v>61</v>
      </c>
      <c r="R41" s="37">
        <f t="shared" si="2"/>
        <v>135</v>
      </c>
      <c r="S41" s="37">
        <f t="shared" si="3"/>
        <v>34</v>
      </c>
      <c r="T41" s="37">
        <f t="shared" si="4"/>
        <v>47</v>
      </c>
      <c r="U41" s="34"/>
      <c r="V41" s="37">
        <f t="shared" si="5"/>
        <v>47</v>
      </c>
      <c r="W41" s="34">
        <v>12</v>
      </c>
      <c r="X41" s="34">
        <v>15</v>
      </c>
      <c r="Y41" s="34">
        <v>16</v>
      </c>
      <c r="Z41" s="34">
        <v>11</v>
      </c>
      <c r="AA41" s="37">
        <f t="shared" si="6"/>
        <v>54</v>
      </c>
      <c r="AB41" s="37">
        <f t="shared" si="7"/>
        <v>14</v>
      </c>
      <c r="AC41" s="34">
        <v>52</v>
      </c>
      <c r="AD41" s="34">
        <v>40</v>
      </c>
      <c r="AE41" s="37">
        <f t="shared" si="8"/>
        <v>92</v>
      </c>
      <c r="AF41" s="37">
        <f t="shared" si="9"/>
        <v>23</v>
      </c>
      <c r="AG41" s="37">
        <f t="shared" si="10"/>
        <v>37</v>
      </c>
      <c r="AH41" s="34"/>
      <c r="AI41" s="37">
        <f t="shared" si="11"/>
        <v>37</v>
      </c>
      <c r="AJ41" s="34">
        <v>15</v>
      </c>
      <c r="AK41" s="34">
        <v>17</v>
      </c>
      <c r="AL41" s="34">
        <v>16</v>
      </c>
      <c r="AM41" s="34">
        <v>16</v>
      </c>
      <c r="AN41" s="37">
        <f t="shared" si="12"/>
        <v>64</v>
      </c>
      <c r="AO41" s="37">
        <f t="shared" si="13"/>
        <v>16</v>
      </c>
      <c r="AP41" s="34">
        <v>54</v>
      </c>
      <c r="AQ41" s="34">
        <v>29</v>
      </c>
      <c r="AR41" s="37">
        <f t="shared" si="14"/>
        <v>83</v>
      </c>
      <c r="AS41" s="37">
        <f t="shared" si="15"/>
        <v>21</v>
      </c>
      <c r="AT41" s="37">
        <f t="shared" si="16"/>
        <v>37</v>
      </c>
      <c r="AU41" s="34"/>
      <c r="AV41" s="37">
        <f t="shared" si="17"/>
        <v>37</v>
      </c>
      <c r="AW41" s="34">
        <v>24</v>
      </c>
      <c r="AX41" s="34">
        <v>23</v>
      </c>
      <c r="AY41" s="34">
        <v>21</v>
      </c>
      <c r="AZ41" s="34">
        <v>25</v>
      </c>
      <c r="BA41" s="37">
        <f t="shared" si="18"/>
        <v>93</v>
      </c>
      <c r="BB41" s="37">
        <f t="shared" si="19"/>
        <v>23</v>
      </c>
      <c r="BC41" s="34">
        <v>56</v>
      </c>
      <c r="BD41" s="34">
        <v>54</v>
      </c>
      <c r="BE41" s="37">
        <f t="shared" si="20"/>
        <v>110</v>
      </c>
      <c r="BF41" s="37">
        <f t="shared" si="21"/>
        <v>28</v>
      </c>
      <c r="BG41" s="37">
        <f t="shared" si="22"/>
        <v>51</v>
      </c>
      <c r="BH41" s="34"/>
      <c r="BI41" s="37">
        <f t="shared" si="23"/>
        <v>51</v>
      </c>
      <c r="BJ41" s="34">
        <v>7</v>
      </c>
      <c r="BK41" s="34">
        <v>12</v>
      </c>
      <c r="BL41" s="34">
        <v>6</v>
      </c>
      <c r="BM41" s="34">
        <v>9</v>
      </c>
      <c r="BN41" s="37">
        <f t="shared" si="24"/>
        <v>34</v>
      </c>
      <c r="BO41" s="37">
        <f t="shared" si="25"/>
        <v>9</v>
      </c>
      <c r="BP41" s="34">
        <v>20</v>
      </c>
      <c r="BQ41" s="34">
        <v>22</v>
      </c>
      <c r="BR41" s="37">
        <f t="shared" si="26"/>
        <v>42</v>
      </c>
      <c r="BS41" s="37">
        <f t="shared" si="27"/>
        <v>11</v>
      </c>
      <c r="BT41" s="37">
        <f t="shared" si="28"/>
        <v>20</v>
      </c>
      <c r="BU41" s="34"/>
      <c r="BV41" s="37">
        <f t="shared" si="29"/>
        <v>20</v>
      </c>
      <c r="BW41" s="34">
        <v>10</v>
      </c>
      <c r="BX41" s="34">
        <v>10</v>
      </c>
      <c r="BY41" s="34">
        <v>11</v>
      </c>
      <c r="BZ41" s="34">
        <v>7</v>
      </c>
      <c r="CA41" s="37">
        <f t="shared" si="30"/>
        <v>38</v>
      </c>
      <c r="CB41" s="37">
        <f t="shared" si="31"/>
        <v>10</v>
      </c>
      <c r="CC41" s="34">
        <v>30</v>
      </c>
      <c r="CD41" s="34">
        <v>25</v>
      </c>
      <c r="CE41" s="37">
        <f t="shared" si="32"/>
        <v>55</v>
      </c>
      <c r="CF41" s="37">
        <f t="shared" si="33"/>
        <v>14</v>
      </c>
      <c r="CG41" s="37">
        <f t="shared" si="34"/>
        <v>24</v>
      </c>
      <c r="CH41" s="34"/>
      <c r="CI41" s="37">
        <f t="shared" si="35"/>
        <v>24</v>
      </c>
      <c r="CJ41" s="34">
        <v>23</v>
      </c>
      <c r="CK41" s="34">
        <v>25</v>
      </c>
      <c r="CL41" s="34">
        <v>18</v>
      </c>
      <c r="CM41" s="34">
        <v>18</v>
      </c>
      <c r="CN41" s="37">
        <f t="shared" si="36"/>
        <v>84</v>
      </c>
      <c r="CO41" s="37">
        <f t="shared" si="37"/>
        <v>21</v>
      </c>
      <c r="CP41" s="34">
        <v>60</v>
      </c>
      <c r="CQ41" s="34">
        <v>40</v>
      </c>
      <c r="CR41" s="37">
        <f t="shared" si="38"/>
        <v>100</v>
      </c>
      <c r="CS41" s="37">
        <f t="shared" si="39"/>
        <v>25</v>
      </c>
      <c r="CT41" s="37">
        <f t="shared" si="40"/>
        <v>46</v>
      </c>
      <c r="CU41" s="34"/>
      <c r="CV41" s="37">
        <f t="shared" si="41"/>
        <v>46</v>
      </c>
      <c r="CW41" s="35">
        <v>190</v>
      </c>
    </row>
    <row r="42" spans="1:101" ht="18" customHeight="1">
      <c r="A42" s="32">
        <v>38</v>
      </c>
      <c r="B42" s="32">
        <v>1036</v>
      </c>
      <c r="C42" s="33" t="s">
        <v>147</v>
      </c>
      <c r="D42" s="32" t="s">
        <v>21</v>
      </c>
      <c r="E42" s="3" t="s">
        <v>34</v>
      </c>
      <c r="F42" s="38">
        <v>37130</v>
      </c>
      <c r="G42" s="38">
        <v>40715</v>
      </c>
      <c r="H42" s="40">
        <v>943539220039</v>
      </c>
      <c r="I42" s="4" t="s">
        <v>87</v>
      </c>
      <c r="J42" s="34">
        <v>20</v>
      </c>
      <c r="K42" s="34">
        <v>22</v>
      </c>
      <c r="L42" s="34">
        <v>11</v>
      </c>
      <c r="M42" s="34">
        <v>25</v>
      </c>
      <c r="N42" s="37">
        <f t="shared" si="0"/>
        <v>78</v>
      </c>
      <c r="O42" s="37">
        <f t="shared" si="1"/>
        <v>20</v>
      </c>
      <c r="P42" s="34">
        <v>80</v>
      </c>
      <c r="Q42" s="34">
        <v>55</v>
      </c>
      <c r="R42" s="37">
        <f t="shared" si="2"/>
        <v>135</v>
      </c>
      <c r="S42" s="37">
        <f t="shared" si="3"/>
        <v>34</v>
      </c>
      <c r="T42" s="37">
        <f t="shared" si="4"/>
        <v>54</v>
      </c>
      <c r="U42" s="34"/>
      <c r="V42" s="37">
        <f t="shared" si="5"/>
        <v>54</v>
      </c>
      <c r="W42" s="34">
        <v>11</v>
      </c>
      <c r="X42" s="34">
        <v>12</v>
      </c>
      <c r="Y42" s="34">
        <v>16</v>
      </c>
      <c r="Z42" s="34">
        <v>17</v>
      </c>
      <c r="AA42" s="37">
        <f t="shared" si="6"/>
        <v>56</v>
      </c>
      <c r="AB42" s="37">
        <f t="shared" si="7"/>
        <v>14</v>
      </c>
      <c r="AC42" s="34">
        <v>60</v>
      </c>
      <c r="AD42" s="34">
        <v>1</v>
      </c>
      <c r="AE42" s="37">
        <f t="shared" si="8"/>
        <v>61</v>
      </c>
      <c r="AF42" s="37">
        <f t="shared" si="9"/>
        <v>15</v>
      </c>
      <c r="AG42" s="37">
        <f t="shared" si="10"/>
        <v>29</v>
      </c>
      <c r="AH42" s="34"/>
      <c r="AI42" s="37">
        <f t="shared" si="11"/>
        <v>29</v>
      </c>
      <c r="AJ42" s="34">
        <v>17</v>
      </c>
      <c r="AK42" s="34">
        <v>20</v>
      </c>
      <c r="AL42" s="34">
        <v>16</v>
      </c>
      <c r="AM42" s="34">
        <v>15</v>
      </c>
      <c r="AN42" s="37">
        <f t="shared" si="12"/>
        <v>68</v>
      </c>
      <c r="AO42" s="37">
        <f t="shared" si="13"/>
        <v>17</v>
      </c>
      <c r="AP42" s="34">
        <v>47</v>
      </c>
      <c r="AQ42" s="34">
        <v>27</v>
      </c>
      <c r="AR42" s="37">
        <f t="shared" si="14"/>
        <v>74</v>
      </c>
      <c r="AS42" s="37">
        <f t="shared" si="15"/>
        <v>19</v>
      </c>
      <c r="AT42" s="37">
        <f t="shared" si="16"/>
        <v>36</v>
      </c>
      <c r="AU42" s="34"/>
      <c r="AV42" s="37">
        <f t="shared" si="17"/>
        <v>36</v>
      </c>
      <c r="AW42" s="34">
        <v>25</v>
      </c>
      <c r="AX42" s="34">
        <v>25</v>
      </c>
      <c r="AY42" s="34">
        <v>25</v>
      </c>
      <c r="AZ42" s="34">
        <v>24</v>
      </c>
      <c r="BA42" s="37">
        <f t="shared" si="18"/>
        <v>99</v>
      </c>
      <c r="BB42" s="37">
        <f t="shared" si="19"/>
        <v>25</v>
      </c>
      <c r="BC42" s="34">
        <v>62</v>
      </c>
      <c r="BD42" s="34">
        <v>56</v>
      </c>
      <c r="BE42" s="37">
        <f t="shared" si="20"/>
        <v>118</v>
      </c>
      <c r="BF42" s="37">
        <f t="shared" si="21"/>
        <v>30</v>
      </c>
      <c r="BG42" s="37">
        <f t="shared" si="22"/>
        <v>55</v>
      </c>
      <c r="BH42" s="34"/>
      <c r="BI42" s="37">
        <f t="shared" si="23"/>
        <v>55</v>
      </c>
      <c r="BJ42" s="34">
        <v>10</v>
      </c>
      <c r="BK42" s="34">
        <v>12</v>
      </c>
      <c r="BL42" s="34">
        <v>9</v>
      </c>
      <c r="BM42" s="34">
        <v>13</v>
      </c>
      <c r="BN42" s="37">
        <f t="shared" si="24"/>
        <v>44</v>
      </c>
      <c r="BO42" s="37">
        <f t="shared" si="25"/>
        <v>11</v>
      </c>
      <c r="BP42" s="34">
        <v>18</v>
      </c>
      <c r="BQ42" s="34">
        <v>18</v>
      </c>
      <c r="BR42" s="37">
        <f t="shared" si="26"/>
        <v>36</v>
      </c>
      <c r="BS42" s="37">
        <f t="shared" si="27"/>
        <v>9</v>
      </c>
      <c r="BT42" s="37">
        <f t="shared" si="28"/>
        <v>20</v>
      </c>
      <c r="BU42" s="34"/>
      <c r="BV42" s="37">
        <f t="shared" si="29"/>
        <v>20</v>
      </c>
      <c r="BW42" s="34">
        <v>11</v>
      </c>
      <c r="BX42" s="34">
        <v>9</v>
      </c>
      <c r="BY42" s="34">
        <v>10</v>
      </c>
      <c r="BZ42" s="34">
        <v>11</v>
      </c>
      <c r="CA42" s="37">
        <f t="shared" si="30"/>
        <v>41</v>
      </c>
      <c r="CB42" s="37">
        <f t="shared" si="31"/>
        <v>10</v>
      </c>
      <c r="CC42" s="34">
        <v>34</v>
      </c>
      <c r="CD42" s="34">
        <v>37</v>
      </c>
      <c r="CE42" s="37">
        <f t="shared" si="32"/>
        <v>71</v>
      </c>
      <c r="CF42" s="37">
        <f t="shared" si="33"/>
        <v>18</v>
      </c>
      <c r="CG42" s="37">
        <f t="shared" si="34"/>
        <v>28</v>
      </c>
      <c r="CH42" s="34"/>
      <c r="CI42" s="37">
        <f t="shared" si="35"/>
        <v>28</v>
      </c>
      <c r="CJ42" s="34">
        <v>24</v>
      </c>
      <c r="CK42" s="34">
        <v>24</v>
      </c>
      <c r="CL42" s="34">
        <v>19</v>
      </c>
      <c r="CM42" s="34">
        <v>20</v>
      </c>
      <c r="CN42" s="37">
        <f t="shared" si="36"/>
        <v>87</v>
      </c>
      <c r="CO42" s="37">
        <f t="shared" si="37"/>
        <v>22</v>
      </c>
      <c r="CP42" s="34">
        <v>94</v>
      </c>
      <c r="CQ42" s="34">
        <v>40</v>
      </c>
      <c r="CR42" s="37">
        <f t="shared" si="38"/>
        <v>134</v>
      </c>
      <c r="CS42" s="37">
        <f t="shared" si="39"/>
        <v>34</v>
      </c>
      <c r="CT42" s="37">
        <f t="shared" si="40"/>
        <v>56</v>
      </c>
      <c r="CU42" s="34"/>
      <c r="CV42" s="37">
        <f t="shared" si="41"/>
        <v>56</v>
      </c>
      <c r="CW42" s="35">
        <v>172</v>
      </c>
    </row>
    <row r="43" spans="1:101" ht="18" customHeight="1">
      <c r="A43" s="32">
        <v>39</v>
      </c>
      <c r="B43" s="32">
        <v>1200</v>
      </c>
      <c r="C43" s="33" t="s">
        <v>202</v>
      </c>
      <c r="D43" s="32" t="s">
        <v>21</v>
      </c>
      <c r="E43" s="3" t="s">
        <v>37</v>
      </c>
      <c r="F43" s="38">
        <v>36784</v>
      </c>
      <c r="G43" s="38">
        <v>41816</v>
      </c>
      <c r="H43" s="40">
        <v>601253629341</v>
      </c>
      <c r="I43" s="4" t="s">
        <v>87</v>
      </c>
      <c r="J43" s="34">
        <v>19</v>
      </c>
      <c r="K43" s="34">
        <v>15</v>
      </c>
      <c r="L43" s="34">
        <v>9</v>
      </c>
      <c r="M43" s="34">
        <v>20</v>
      </c>
      <c r="N43" s="37">
        <f t="shared" si="0"/>
        <v>63</v>
      </c>
      <c r="O43" s="37">
        <f t="shared" si="1"/>
        <v>16</v>
      </c>
      <c r="P43" s="34">
        <v>52</v>
      </c>
      <c r="Q43" s="34">
        <v>37</v>
      </c>
      <c r="R43" s="37">
        <f t="shared" si="2"/>
        <v>89</v>
      </c>
      <c r="S43" s="37">
        <f t="shared" si="3"/>
        <v>22</v>
      </c>
      <c r="T43" s="37">
        <f t="shared" si="4"/>
        <v>38</v>
      </c>
      <c r="U43" s="34"/>
      <c r="V43" s="37">
        <f t="shared" si="5"/>
        <v>38</v>
      </c>
      <c r="W43" s="34">
        <v>2</v>
      </c>
      <c r="X43" s="34">
        <v>6</v>
      </c>
      <c r="Y43" s="34">
        <v>11</v>
      </c>
      <c r="Z43" s="34">
        <v>11</v>
      </c>
      <c r="AA43" s="37">
        <f t="shared" si="6"/>
        <v>30</v>
      </c>
      <c r="AB43" s="37">
        <f t="shared" si="7"/>
        <v>8</v>
      </c>
      <c r="AC43" s="34">
        <v>34</v>
      </c>
      <c r="AD43" s="34">
        <v>27</v>
      </c>
      <c r="AE43" s="37">
        <f t="shared" si="8"/>
        <v>61</v>
      </c>
      <c r="AF43" s="37">
        <f t="shared" si="9"/>
        <v>15</v>
      </c>
      <c r="AG43" s="37">
        <f t="shared" si="10"/>
        <v>23</v>
      </c>
      <c r="AH43" s="34"/>
      <c r="AI43" s="37">
        <f t="shared" si="11"/>
        <v>23</v>
      </c>
      <c r="AJ43" s="34">
        <v>15</v>
      </c>
      <c r="AK43" s="34">
        <v>156</v>
      </c>
      <c r="AL43" s="34">
        <v>15</v>
      </c>
      <c r="AM43" s="34">
        <v>10</v>
      </c>
      <c r="AN43" s="37">
        <f t="shared" si="12"/>
        <v>196</v>
      </c>
      <c r="AO43" s="37">
        <f t="shared" si="13"/>
        <v>49</v>
      </c>
      <c r="AP43" s="34">
        <v>42</v>
      </c>
      <c r="AQ43" s="34">
        <v>13</v>
      </c>
      <c r="AR43" s="37">
        <f t="shared" si="14"/>
        <v>55</v>
      </c>
      <c r="AS43" s="37">
        <f t="shared" si="15"/>
        <v>14</v>
      </c>
      <c r="AT43" s="37">
        <f t="shared" si="16"/>
        <v>63</v>
      </c>
      <c r="AU43" s="34"/>
      <c r="AV43" s="37">
        <f t="shared" si="17"/>
        <v>63</v>
      </c>
      <c r="AW43" s="34">
        <v>25</v>
      </c>
      <c r="AX43" s="34">
        <v>19</v>
      </c>
      <c r="AY43" s="34">
        <v>19</v>
      </c>
      <c r="AZ43" s="34">
        <v>15</v>
      </c>
      <c r="BA43" s="37">
        <f t="shared" si="18"/>
        <v>78</v>
      </c>
      <c r="BB43" s="37">
        <f t="shared" si="19"/>
        <v>20</v>
      </c>
      <c r="BC43" s="34">
        <v>48</v>
      </c>
      <c r="BD43" s="34">
        <v>46</v>
      </c>
      <c r="BE43" s="37">
        <f t="shared" si="20"/>
        <v>94</v>
      </c>
      <c r="BF43" s="37">
        <f t="shared" si="21"/>
        <v>24</v>
      </c>
      <c r="BG43" s="37">
        <f t="shared" si="22"/>
        <v>44</v>
      </c>
      <c r="BH43" s="34"/>
      <c r="BI43" s="37">
        <f t="shared" si="23"/>
        <v>44</v>
      </c>
      <c r="BJ43" s="34">
        <v>12</v>
      </c>
      <c r="BK43" s="34">
        <v>11</v>
      </c>
      <c r="BL43" s="34">
        <v>6</v>
      </c>
      <c r="BM43" s="34">
        <v>6</v>
      </c>
      <c r="BN43" s="37">
        <f t="shared" si="24"/>
        <v>35</v>
      </c>
      <c r="BO43" s="37">
        <f t="shared" si="25"/>
        <v>9</v>
      </c>
      <c r="BP43" s="34">
        <v>21.18</v>
      </c>
      <c r="BQ43" s="34">
        <v>5</v>
      </c>
      <c r="BR43" s="37">
        <f t="shared" si="26"/>
        <v>26.18</v>
      </c>
      <c r="BS43" s="37">
        <f t="shared" si="27"/>
        <v>7</v>
      </c>
      <c r="BT43" s="37">
        <f t="shared" si="28"/>
        <v>16</v>
      </c>
      <c r="BU43" s="34"/>
      <c r="BV43" s="37">
        <f t="shared" si="29"/>
        <v>16</v>
      </c>
      <c r="BW43" s="34">
        <v>8</v>
      </c>
      <c r="BX43" s="34">
        <v>9</v>
      </c>
      <c r="BY43" s="34">
        <v>7</v>
      </c>
      <c r="BZ43" s="34">
        <v>7</v>
      </c>
      <c r="CA43" s="37">
        <f t="shared" si="30"/>
        <v>31</v>
      </c>
      <c r="CB43" s="37">
        <f t="shared" si="31"/>
        <v>8</v>
      </c>
      <c r="CC43" s="34">
        <v>20</v>
      </c>
      <c r="CD43" s="34">
        <v>211</v>
      </c>
      <c r="CE43" s="37">
        <f t="shared" si="32"/>
        <v>231</v>
      </c>
      <c r="CF43" s="37">
        <f t="shared" si="33"/>
        <v>58</v>
      </c>
      <c r="CG43" s="37">
        <f t="shared" si="34"/>
        <v>66</v>
      </c>
      <c r="CH43" s="34"/>
      <c r="CI43" s="37">
        <f t="shared" si="35"/>
        <v>66</v>
      </c>
      <c r="CJ43" s="34">
        <v>21</v>
      </c>
      <c r="CK43" s="34">
        <v>21</v>
      </c>
      <c r="CL43" s="34">
        <v>15</v>
      </c>
      <c r="CM43" s="34">
        <v>18</v>
      </c>
      <c r="CN43" s="37">
        <f t="shared" si="36"/>
        <v>75</v>
      </c>
      <c r="CO43" s="37">
        <f t="shared" si="37"/>
        <v>19</v>
      </c>
      <c r="CP43" s="34">
        <v>34</v>
      </c>
      <c r="CQ43" s="34">
        <v>23</v>
      </c>
      <c r="CR43" s="37">
        <f t="shared" si="38"/>
        <v>57</v>
      </c>
      <c r="CS43" s="37">
        <f t="shared" si="39"/>
        <v>14</v>
      </c>
      <c r="CT43" s="37">
        <f t="shared" si="40"/>
        <v>33</v>
      </c>
      <c r="CU43" s="34"/>
      <c r="CV43" s="37">
        <f t="shared" si="41"/>
        <v>33</v>
      </c>
      <c r="CW43" s="35">
        <v>194</v>
      </c>
    </row>
    <row r="44" spans="1:101" ht="18" customHeight="1">
      <c r="A44" s="32">
        <v>40</v>
      </c>
      <c r="B44" s="32">
        <v>1042</v>
      </c>
      <c r="C44" s="33" t="s">
        <v>148</v>
      </c>
      <c r="D44" s="32" t="s">
        <v>21</v>
      </c>
      <c r="E44" s="3" t="s">
        <v>36</v>
      </c>
      <c r="F44" s="38">
        <v>36900</v>
      </c>
      <c r="G44" s="38">
        <v>40718</v>
      </c>
      <c r="H44" s="40">
        <v>315812575922</v>
      </c>
      <c r="I44" s="4" t="s">
        <v>45</v>
      </c>
      <c r="J44" s="34">
        <v>16</v>
      </c>
      <c r="K44" s="34">
        <v>14</v>
      </c>
      <c r="L44" s="34">
        <v>9</v>
      </c>
      <c r="M44" s="34">
        <v>21</v>
      </c>
      <c r="N44" s="37">
        <f t="shared" si="0"/>
        <v>60</v>
      </c>
      <c r="O44" s="37">
        <f t="shared" si="1"/>
        <v>15</v>
      </c>
      <c r="P44" s="34">
        <v>49</v>
      </c>
      <c r="Q44" s="34">
        <v>37</v>
      </c>
      <c r="R44" s="37">
        <f t="shared" si="2"/>
        <v>86</v>
      </c>
      <c r="S44" s="37">
        <f t="shared" si="3"/>
        <v>22</v>
      </c>
      <c r="T44" s="37">
        <f t="shared" si="4"/>
        <v>37</v>
      </c>
      <c r="U44" s="34"/>
      <c r="V44" s="37">
        <f t="shared" si="5"/>
        <v>37</v>
      </c>
      <c r="W44" s="34">
        <v>12</v>
      </c>
      <c r="X44" s="34">
        <v>13</v>
      </c>
      <c r="Y44" s="34">
        <v>17</v>
      </c>
      <c r="Z44" s="34">
        <v>10</v>
      </c>
      <c r="AA44" s="37">
        <f t="shared" si="6"/>
        <v>52</v>
      </c>
      <c r="AB44" s="37">
        <f t="shared" si="7"/>
        <v>13</v>
      </c>
      <c r="AC44" s="34">
        <v>45</v>
      </c>
      <c r="AD44" s="34">
        <v>29</v>
      </c>
      <c r="AE44" s="37">
        <f t="shared" si="8"/>
        <v>74</v>
      </c>
      <c r="AF44" s="37">
        <f t="shared" si="9"/>
        <v>19</v>
      </c>
      <c r="AG44" s="37">
        <f t="shared" si="10"/>
        <v>32</v>
      </c>
      <c r="AH44" s="34"/>
      <c r="AI44" s="37">
        <f t="shared" si="11"/>
        <v>32</v>
      </c>
      <c r="AJ44" s="34">
        <v>13</v>
      </c>
      <c r="AK44" s="34">
        <v>19</v>
      </c>
      <c r="AL44" s="34">
        <v>9</v>
      </c>
      <c r="AM44" s="34">
        <v>19</v>
      </c>
      <c r="AN44" s="37">
        <f t="shared" si="12"/>
        <v>60</v>
      </c>
      <c r="AO44" s="37">
        <f t="shared" si="13"/>
        <v>15</v>
      </c>
      <c r="AP44" s="34">
        <v>43</v>
      </c>
      <c r="AQ44" s="34">
        <v>30</v>
      </c>
      <c r="AR44" s="37">
        <f t="shared" si="14"/>
        <v>73</v>
      </c>
      <c r="AS44" s="37">
        <f t="shared" si="15"/>
        <v>18</v>
      </c>
      <c r="AT44" s="37">
        <f t="shared" si="16"/>
        <v>33</v>
      </c>
      <c r="AU44" s="34"/>
      <c r="AV44" s="37">
        <f t="shared" si="17"/>
        <v>33</v>
      </c>
      <c r="AW44" s="34">
        <v>25</v>
      </c>
      <c r="AX44" s="34">
        <v>20</v>
      </c>
      <c r="AY44" s="34">
        <v>10</v>
      </c>
      <c r="AZ44" s="34">
        <v>24</v>
      </c>
      <c r="BA44" s="37">
        <f t="shared" si="18"/>
        <v>79</v>
      </c>
      <c r="BB44" s="37">
        <f t="shared" si="19"/>
        <v>20</v>
      </c>
      <c r="BC44" s="34">
        <v>40</v>
      </c>
      <c r="BD44" s="34">
        <v>30</v>
      </c>
      <c r="BE44" s="37">
        <f t="shared" si="20"/>
        <v>70</v>
      </c>
      <c r="BF44" s="37">
        <f t="shared" si="21"/>
        <v>18</v>
      </c>
      <c r="BG44" s="37">
        <f t="shared" si="22"/>
        <v>38</v>
      </c>
      <c r="BH44" s="34"/>
      <c r="BI44" s="37">
        <f t="shared" si="23"/>
        <v>38</v>
      </c>
      <c r="BJ44" s="34">
        <v>9</v>
      </c>
      <c r="BK44" s="34">
        <v>13</v>
      </c>
      <c r="BL44" s="34">
        <v>8</v>
      </c>
      <c r="BM44" s="34">
        <v>7</v>
      </c>
      <c r="BN44" s="37">
        <f t="shared" si="24"/>
        <v>37</v>
      </c>
      <c r="BO44" s="37">
        <f t="shared" si="25"/>
        <v>9</v>
      </c>
      <c r="BP44" s="34">
        <v>18</v>
      </c>
      <c r="BQ44" s="34">
        <v>12</v>
      </c>
      <c r="BR44" s="37">
        <f t="shared" si="26"/>
        <v>30</v>
      </c>
      <c r="BS44" s="37">
        <f t="shared" si="27"/>
        <v>8</v>
      </c>
      <c r="BT44" s="37">
        <f t="shared" si="28"/>
        <v>17</v>
      </c>
      <c r="BU44" s="34"/>
      <c r="BV44" s="37">
        <f t="shared" si="29"/>
        <v>17</v>
      </c>
      <c r="BW44" s="34">
        <v>9</v>
      </c>
      <c r="BX44" s="34">
        <v>10</v>
      </c>
      <c r="BY44" s="34">
        <v>9</v>
      </c>
      <c r="BZ44" s="34">
        <v>9</v>
      </c>
      <c r="CA44" s="37">
        <f t="shared" si="30"/>
        <v>37</v>
      </c>
      <c r="CB44" s="37">
        <f t="shared" si="31"/>
        <v>9</v>
      </c>
      <c r="CC44" s="34">
        <v>24</v>
      </c>
      <c r="CD44" s="34">
        <v>215</v>
      </c>
      <c r="CE44" s="37">
        <f t="shared" si="32"/>
        <v>239</v>
      </c>
      <c r="CF44" s="37">
        <f t="shared" si="33"/>
        <v>60</v>
      </c>
      <c r="CG44" s="37">
        <f t="shared" si="34"/>
        <v>69</v>
      </c>
      <c r="CH44" s="34"/>
      <c r="CI44" s="37">
        <f t="shared" si="35"/>
        <v>69</v>
      </c>
      <c r="CJ44" s="34">
        <v>23</v>
      </c>
      <c r="CK44" s="34">
        <v>16</v>
      </c>
      <c r="CL44" s="34">
        <v>16</v>
      </c>
      <c r="CM44" s="34">
        <v>15</v>
      </c>
      <c r="CN44" s="37">
        <f t="shared" si="36"/>
        <v>70</v>
      </c>
      <c r="CO44" s="37">
        <f t="shared" si="37"/>
        <v>18</v>
      </c>
      <c r="CP44" s="34">
        <v>40</v>
      </c>
      <c r="CQ44" s="34">
        <v>28</v>
      </c>
      <c r="CR44" s="37">
        <f t="shared" si="38"/>
        <v>68</v>
      </c>
      <c r="CS44" s="37">
        <f t="shared" si="39"/>
        <v>17</v>
      </c>
      <c r="CT44" s="37">
        <f t="shared" si="40"/>
        <v>35</v>
      </c>
      <c r="CU44" s="34"/>
      <c r="CV44" s="37">
        <f t="shared" si="41"/>
        <v>35</v>
      </c>
      <c r="CW44" s="35">
        <v>193</v>
      </c>
    </row>
    <row r="45" spans="1:101" ht="18" customHeight="1">
      <c r="A45" s="32">
        <v>41</v>
      </c>
      <c r="B45" s="32">
        <v>1010</v>
      </c>
      <c r="C45" s="33" t="s">
        <v>149</v>
      </c>
      <c r="D45" s="32" t="s">
        <v>21</v>
      </c>
      <c r="E45" s="3" t="s">
        <v>37</v>
      </c>
      <c r="F45" s="38">
        <v>37026</v>
      </c>
      <c r="G45" s="38">
        <v>40711</v>
      </c>
      <c r="H45" s="40">
        <v>371527117432</v>
      </c>
      <c r="I45" s="4" t="s">
        <v>108</v>
      </c>
      <c r="J45" s="34">
        <v>6</v>
      </c>
      <c r="K45" s="34">
        <v>8</v>
      </c>
      <c r="L45" s="34">
        <v>10</v>
      </c>
      <c r="M45" s="34">
        <v>0</v>
      </c>
      <c r="N45" s="37">
        <f t="shared" si="0"/>
        <v>24</v>
      </c>
      <c r="O45" s="37">
        <f t="shared" si="1"/>
        <v>6</v>
      </c>
      <c r="P45" s="34">
        <v>58</v>
      </c>
      <c r="Q45" s="34">
        <v>42</v>
      </c>
      <c r="R45" s="37">
        <f t="shared" si="2"/>
        <v>100</v>
      </c>
      <c r="S45" s="37">
        <f t="shared" si="3"/>
        <v>25</v>
      </c>
      <c r="T45" s="37">
        <f t="shared" si="4"/>
        <v>31</v>
      </c>
      <c r="U45" s="34"/>
      <c r="V45" s="37">
        <f t="shared" si="5"/>
        <v>31</v>
      </c>
      <c r="W45" s="34">
        <v>2</v>
      </c>
      <c r="X45" s="34">
        <v>7</v>
      </c>
      <c r="Y45" s="34">
        <v>10</v>
      </c>
      <c r="Z45" s="34">
        <v>0</v>
      </c>
      <c r="AA45" s="37">
        <f t="shared" si="6"/>
        <v>19</v>
      </c>
      <c r="AB45" s="37">
        <f t="shared" si="7"/>
        <v>5</v>
      </c>
      <c r="AC45" s="34">
        <v>33</v>
      </c>
      <c r="AD45" s="34">
        <v>14</v>
      </c>
      <c r="AE45" s="37">
        <f t="shared" si="8"/>
        <v>47</v>
      </c>
      <c r="AF45" s="37">
        <f t="shared" si="9"/>
        <v>12</v>
      </c>
      <c r="AG45" s="37">
        <f t="shared" si="10"/>
        <v>17</v>
      </c>
      <c r="AH45" s="34"/>
      <c r="AI45" s="37">
        <f t="shared" si="11"/>
        <v>17</v>
      </c>
      <c r="AJ45" s="34">
        <v>19</v>
      </c>
      <c r="AK45" s="34">
        <v>17</v>
      </c>
      <c r="AL45" s="34">
        <v>17</v>
      </c>
      <c r="AM45" s="34">
        <v>0</v>
      </c>
      <c r="AN45" s="37">
        <f t="shared" si="12"/>
        <v>53</v>
      </c>
      <c r="AO45" s="37">
        <f t="shared" si="13"/>
        <v>13</v>
      </c>
      <c r="AP45" s="34">
        <v>23</v>
      </c>
      <c r="AQ45" s="34">
        <v>20</v>
      </c>
      <c r="AR45" s="37">
        <f t="shared" si="14"/>
        <v>43</v>
      </c>
      <c r="AS45" s="37">
        <f t="shared" si="15"/>
        <v>11</v>
      </c>
      <c r="AT45" s="37">
        <f t="shared" si="16"/>
        <v>24</v>
      </c>
      <c r="AU45" s="34"/>
      <c r="AV45" s="37">
        <f t="shared" si="17"/>
        <v>24</v>
      </c>
      <c r="AW45" s="34">
        <v>10</v>
      </c>
      <c r="AX45" s="34">
        <v>10</v>
      </c>
      <c r="AY45" s="34">
        <v>10</v>
      </c>
      <c r="AZ45" s="34">
        <v>0</v>
      </c>
      <c r="BA45" s="37">
        <f t="shared" si="18"/>
        <v>30</v>
      </c>
      <c r="BB45" s="37">
        <f t="shared" si="19"/>
        <v>8</v>
      </c>
      <c r="BC45" s="34">
        <v>36</v>
      </c>
      <c r="BD45" s="34">
        <v>8</v>
      </c>
      <c r="BE45" s="37">
        <f t="shared" si="20"/>
        <v>44</v>
      </c>
      <c r="BF45" s="37">
        <f t="shared" si="21"/>
        <v>11</v>
      </c>
      <c r="BG45" s="37">
        <f t="shared" si="22"/>
        <v>19</v>
      </c>
      <c r="BH45" s="34"/>
      <c r="BI45" s="37">
        <f t="shared" si="23"/>
        <v>19</v>
      </c>
      <c r="BJ45" s="34">
        <v>6</v>
      </c>
      <c r="BK45" s="34">
        <v>8</v>
      </c>
      <c r="BL45" s="34">
        <v>4</v>
      </c>
      <c r="BM45" s="34">
        <v>0</v>
      </c>
      <c r="BN45" s="37">
        <f t="shared" si="24"/>
        <v>18</v>
      </c>
      <c r="BO45" s="37">
        <f t="shared" si="25"/>
        <v>5</v>
      </c>
      <c r="BP45" s="34">
        <v>10</v>
      </c>
      <c r="BQ45" s="34">
        <v>5</v>
      </c>
      <c r="BR45" s="37">
        <f t="shared" si="26"/>
        <v>15</v>
      </c>
      <c r="BS45" s="37">
        <f t="shared" si="27"/>
        <v>4</v>
      </c>
      <c r="BT45" s="37">
        <f t="shared" si="28"/>
        <v>9</v>
      </c>
      <c r="BU45" s="34"/>
      <c r="BV45" s="37">
        <f t="shared" si="29"/>
        <v>9</v>
      </c>
      <c r="BW45" s="34">
        <v>6</v>
      </c>
      <c r="BX45" s="34">
        <v>9</v>
      </c>
      <c r="BY45" s="34">
        <v>6</v>
      </c>
      <c r="BZ45" s="34">
        <v>0</v>
      </c>
      <c r="CA45" s="37">
        <f t="shared" si="30"/>
        <v>21</v>
      </c>
      <c r="CB45" s="37">
        <f t="shared" si="31"/>
        <v>5</v>
      </c>
      <c r="CC45" s="34">
        <v>21</v>
      </c>
      <c r="CD45" s="34">
        <v>27</v>
      </c>
      <c r="CE45" s="37">
        <f t="shared" si="32"/>
        <v>48</v>
      </c>
      <c r="CF45" s="37">
        <f t="shared" si="33"/>
        <v>12</v>
      </c>
      <c r="CG45" s="37">
        <f t="shared" si="34"/>
        <v>17</v>
      </c>
      <c r="CH45" s="34"/>
      <c r="CI45" s="37">
        <f t="shared" si="35"/>
        <v>17</v>
      </c>
      <c r="CJ45" s="34">
        <v>23</v>
      </c>
      <c r="CK45" s="34">
        <v>17</v>
      </c>
      <c r="CL45" s="34">
        <v>11</v>
      </c>
      <c r="CM45" s="34">
        <v>0</v>
      </c>
      <c r="CN45" s="37">
        <f t="shared" si="36"/>
        <v>51</v>
      </c>
      <c r="CO45" s="37">
        <f t="shared" si="37"/>
        <v>13</v>
      </c>
      <c r="CP45" s="34">
        <v>52</v>
      </c>
      <c r="CQ45" s="34">
        <v>30</v>
      </c>
      <c r="CR45" s="37">
        <f t="shared" si="38"/>
        <v>82</v>
      </c>
      <c r="CS45" s="37">
        <f t="shared" si="39"/>
        <v>21</v>
      </c>
      <c r="CT45" s="37">
        <f t="shared" si="40"/>
        <v>34</v>
      </c>
      <c r="CU45" s="34"/>
      <c r="CV45" s="37">
        <f t="shared" si="41"/>
        <v>34</v>
      </c>
      <c r="CW45" s="35">
        <v>164</v>
      </c>
    </row>
    <row r="46" spans="1:101" ht="18" customHeight="1">
      <c r="A46" s="32">
        <v>42</v>
      </c>
      <c r="B46" s="32">
        <v>1035</v>
      </c>
      <c r="C46" s="33" t="s">
        <v>150</v>
      </c>
      <c r="D46" s="32" t="s">
        <v>21</v>
      </c>
      <c r="E46" s="3" t="s">
        <v>34</v>
      </c>
      <c r="F46" s="38">
        <v>37039</v>
      </c>
      <c r="G46" s="38">
        <v>40714</v>
      </c>
      <c r="H46" s="40">
        <v>881479533149</v>
      </c>
      <c r="I46" s="4" t="s">
        <v>109</v>
      </c>
      <c r="J46" s="34">
        <v>15</v>
      </c>
      <c r="K46" s="34">
        <v>14</v>
      </c>
      <c r="L46" s="34">
        <v>0</v>
      </c>
      <c r="M46" s="34">
        <v>16</v>
      </c>
      <c r="N46" s="37">
        <f t="shared" si="0"/>
        <v>45</v>
      </c>
      <c r="O46" s="37">
        <f t="shared" si="1"/>
        <v>11</v>
      </c>
      <c r="P46" s="34">
        <v>49</v>
      </c>
      <c r="Q46" s="34"/>
      <c r="R46" s="37">
        <f t="shared" si="2"/>
        <v>49</v>
      </c>
      <c r="S46" s="37">
        <f t="shared" si="3"/>
        <v>12</v>
      </c>
      <c r="T46" s="37">
        <f t="shared" si="4"/>
        <v>23</v>
      </c>
      <c r="U46" s="34"/>
      <c r="V46" s="37">
        <f t="shared" si="5"/>
        <v>23</v>
      </c>
      <c r="W46" s="34">
        <v>6</v>
      </c>
      <c r="X46" s="34">
        <v>7</v>
      </c>
      <c r="Y46" s="34">
        <v>0</v>
      </c>
      <c r="Z46" s="34">
        <v>6</v>
      </c>
      <c r="AA46" s="37">
        <f t="shared" si="6"/>
        <v>19</v>
      </c>
      <c r="AB46" s="37">
        <f t="shared" si="7"/>
        <v>5</v>
      </c>
      <c r="AC46" s="34">
        <v>60</v>
      </c>
      <c r="AD46" s="34"/>
      <c r="AE46" s="37">
        <f t="shared" si="8"/>
        <v>60</v>
      </c>
      <c r="AF46" s="37">
        <f t="shared" si="9"/>
        <v>15</v>
      </c>
      <c r="AG46" s="37">
        <f t="shared" si="10"/>
        <v>20</v>
      </c>
      <c r="AH46" s="34"/>
      <c r="AI46" s="37">
        <f t="shared" si="11"/>
        <v>20</v>
      </c>
      <c r="AJ46" s="34">
        <v>18</v>
      </c>
      <c r="AK46" s="34">
        <v>18</v>
      </c>
      <c r="AL46" s="34">
        <v>9</v>
      </c>
      <c r="AM46" s="34">
        <v>14</v>
      </c>
      <c r="AN46" s="37">
        <f t="shared" si="12"/>
        <v>59</v>
      </c>
      <c r="AO46" s="37">
        <f t="shared" si="13"/>
        <v>15</v>
      </c>
      <c r="AP46" s="34">
        <v>37</v>
      </c>
      <c r="AQ46" s="34">
        <v>9</v>
      </c>
      <c r="AR46" s="37">
        <f t="shared" si="14"/>
        <v>46</v>
      </c>
      <c r="AS46" s="37">
        <f t="shared" si="15"/>
        <v>12</v>
      </c>
      <c r="AT46" s="37">
        <f t="shared" si="16"/>
        <v>27</v>
      </c>
      <c r="AU46" s="34"/>
      <c r="AV46" s="37">
        <f t="shared" si="17"/>
        <v>27</v>
      </c>
      <c r="AW46" s="34">
        <v>10</v>
      </c>
      <c r="AX46" s="34">
        <v>10</v>
      </c>
      <c r="AY46" s="34">
        <v>10</v>
      </c>
      <c r="AZ46" s="34">
        <v>13</v>
      </c>
      <c r="BA46" s="37">
        <f t="shared" si="18"/>
        <v>43</v>
      </c>
      <c r="BB46" s="37">
        <f t="shared" si="19"/>
        <v>11</v>
      </c>
      <c r="BC46" s="34">
        <v>40</v>
      </c>
      <c r="BD46" s="34">
        <v>35</v>
      </c>
      <c r="BE46" s="37">
        <f t="shared" si="20"/>
        <v>75</v>
      </c>
      <c r="BF46" s="37">
        <f t="shared" si="21"/>
        <v>19</v>
      </c>
      <c r="BG46" s="37">
        <f t="shared" si="22"/>
        <v>30</v>
      </c>
      <c r="BH46" s="34"/>
      <c r="BI46" s="37">
        <f t="shared" si="23"/>
        <v>30</v>
      </c>
      <c r="BJ46" s="34">
        <v>6</v>
      </c>
      <c r="BK46" s="34">
        <v>13</v>
      </c>
      <c r="BL46" s="34">
        <v>0</v>
      </c>
      <c r="BM46" s="34">
        <v>8</v>
      </c>
      <c r="BN46" s="37">
        <f t="shared" si="24"/>
        <v>27</v>
      </c>
      <c r="BO46" s="37">
        <f t="shared" si="25"/>
        <v>7</v>
      </c>
      <c r="BP46" s="34">
        <v>20</v>
      </c>
      <c r="BQ46" s="34">
        <v>10</v>
      </c>
      <c r="BR46" s="37">
        <f t="shared" si="26"/>
        <v>30</v>
      </c>
      <c r="BS46" s="37">
        <f t="shared" si="27"/>
        <v>8</v>
      </c>
      <c r="BT46" s="37">
        <f t="shared" si="28"/>
        <v>15</v>
      </c>
      <c r="BU46" s="34"/>
      <c r="BV46" s="37">
        <f t="shared" si="29"/>
        <v>15</v>
      </c>
      <c r="BW46" s="34">
        <v>7</v>
      </c>
      <c r="BX46" s="34">
        <v>8</v>
      </c>
      <c r="BY46" s="34">
        <v>7</v>
      </c>
      <c r="BZ46" s="34">
        <v>7</v>
      </c>
      <c r="CA46" s="37">
        <f t="shared" si="30"/>
        <v>29</v>
      </c>
      <c r="CB46" s="37">
        <f t="shared" si="31"/>
        <v>7</v>
      </c>
      <c r="CC46" s="34">
        <v>28</v>
      </c>
      <c r="CD46" s="34">
        <v>0</v>
      </c>
      <c r="CE46" s="37">
        <f t="shared" si="32"/>
        <v>28</v>
      </c>
      <c r="CF46" s="37">
        <f t="shared" si="33"/>
        <v>7</v>
      </c>
      <c r="CG46" s="37">
        <f t="shared" si="34"/>
        <v>14</v>
      </c>
      <c r="CH46" s="34"/>
      <c r="CI46" s="37">
        <f t="shared" si="35"/>
        <v>14</v>
      </c>
      <c r="CJ46" s="34">
        <v>22</v>
      </c>
      <c r="CK46" s="34">
        <v>18</v>
      </c>
      <c r="CL46" s="34">
        <v>19</v>
      </c>
      <c r="CM46" s="34">
        <v>20</v>
      </c>
      <c r="CN46" s="37">
        <f t="shared" si="36"/>
        <v>79</v>
      </c>
      <c r="CO46" s="37">
        <f t="shared" si="37"/>
        <v>20</v>
      </c>
      <c r="CP46" s="34">
        <v>56</v>
      </c>
      <c r="CQ46" s="34">
        <v>0</v>
      </c>
      <c r="CR46" s="37">
        <f t="shared" si="38"/>
        <v>56</v>
      </c>
      <c r="CS46" s="37">
        <f t="shared" si="39"/>
        <v>14</v>
      </c>
      <c r="CT46" s="37">
        <f t="shared" si="40"/>
        <v>34</v>
      </c>
      <c r="CU46" s="34"/>
      <c r="CV46" s="37">
        <f t="shared" si="41"/>
        <v>34</v>
      </c>
      <c r="CW46" s="35">
        <v>188</v>
      </c>
    </row>
    <row r="47" spans="1:101" ht="18" customHeight="1">
      <c r="A47" s="32">
        <v>43</v>
      </c>
      <c r="B47" s="32">
        <v>1009</v>
      </c>
      <c r="C47" s="33" t="s">
        <v>151</v>
      </c>
      <c r="D47" s="32" t="s">
        <v>21</v>
      </c>
      <c r="E47" s="3" t="s">
        <v>37</v>
      </c>
      <c r="F47" s="38">
        <v>37054</v>
      </c>
      <c r="G47" s="38">
        <v>40711</v>
      </c>
      <c r="H47" s="40">
        <v>695562891703</v>
      </c>
      <c r="I47" s="4" t="s">
        <v>51</v>
      </c>
      <c r="J47" s="34">
        <v>19</v>
      </c>
      <c r="K47" s="34">
        <v>19</v>
      </c>
      <c r="L47" s="34">
        <v>13</v>
      </c>
      <c r="M47" s="34">
        <v>25</v>
      </c>
      <c r="N47" s="37">
        <f t="shared" si="0"/>
        <v>76</v>
      </c>
      <c r="O47" s="37">
        <f t="shared" si="1"/>
        <v>19</v>
      </c>
      <c r="P47" s="34">
        <v>92</v>
      </c>
      <c r="Q47" s="34">
        <v>72</v>
      </c>
      <c r="R47" s="37">
        <f t="shared" si="2"/>
        <v>164</v>
      </c>
      <c r="S47" s="37">
        <f t="shared" si="3"/>
        <v>41</v>
      </c>
      <c r="T47" s="37">
        <f t="shared" si="4"/>
        <v>60</v>
      </c>
      <c r="U47" s="34"/>
      <c r="V47" s="37">
        <f t="shared" si="5"/>
        <v>60</v>
      </c>
      <c r="W47" s="34">
        <v>10</v>
      </c>
      <c r="X47" s="34">
        <v>18</v>
      </c>
      <c r="Y47" s="34">
        <v>21</v>
      </c>
      <c r="Z47" s="34">
        <v>22</v>
      </c>
      <c r="AA47" s="37">
        <f t="shared" si="6"/>
        <v>71</v>
      </c>
      <c r="AB47" s="37">
        <f t="shared" si="7"/>
        <v>18</v>
      </c>
      <c r="AC47" s="34">
        <v>71</v>
      </c>
      <c r="AD47" s="34">
        <v>57</v>
      </c>
      <c r="AE47" s="37">
        <f t="shared" si="8"/>
        <v>128</v>
      </c>
      <c r="AF47" s="37">
        <f t="shared" si="9"/>
        <v>32</v>
      </c>
      <c r="AG47" s="37">
        <f t="shared" si="10"/>
        <v>50</v>
      </c>
      <c r="AH47" s="34"/>
      <c r="AI47" s="37">
        <f t="shared" si="11"/>
        <v>50</v>
      </c>
      <c r="AJ47" s="34">
        <v>15</v>
      </c>
      <c r="AK47" s="34">
        <v>25</v>
      </c>
      <c r="AL47" s="34">
        <v>19</v>
      </c>
      <c r="AM47" s="34">
        <v>24</v>
      </c>
      <c r="AN47" s="37">
        <f t="shared" si="12"/>
        <v>83</v>
      </c>
      <c r="AO47" s="37">
        <f t="shared" si="13"/>
        <v>21</v>
      </c>
      <c r="AP47" s="34">
        <v>52</v>
      </c>
      <c r="AQ47" s="34">
        <v>60</v>
      </c>
      <c r="AR47" s="37">
        <f t="shared" si="14"/>
        <v>112</v>
      </c>
      <c r="AS47" s="37">
        <f t="shared" si="15"/>
        <v>28</v>
      </c>
      <c r="AT47" s="37">
        <f t="shared" si="16"/>
        <v>49</v>
      </c>
      <c r="AU47" s="34"/>
      <c r="AV47" s="37">
        <f t="shared" si="17"/>
        <v>49</v>
      </c>
      <c r="AW47" s="34">
        <v>25</v>
      </c>
      <c r="AX47" s="34">
        <v>25</v>
      </c>
      <c r="AY47" s="34">
        <v>25</v>
      </c>
      <c r="AZ47" s="34">
        <v>24</v>
      </c>
      <c r="BA47" s="37">
        <f t="shared" si="18"/>
        <v>99</v>
      </c>
      <c r="BB47" s="37">
        <f t="shared" si="19"/>
        <v>25</v>
      </c>
      <c r="BC47" s="34">
        <v>92</v>
      </c>
      <c r="BD47" s="34">
        <v>74</v>
      </c>
      <c r="BE47" s="37">
        <f t="shared" si="20"/>
        <v>166</v>
      </c>
      <c r="BF47" s="37">
        <f t="shared" si="21"/>
        <v>42</v>
      </c>
      <c r="BG47" s="37">
        <f t="shared" si="22"/>
        <v>67</v>
      </c>
      <c r="BH47" s="34"/>
      <c r="BI47" s="37">
        <f t="shared" si="23"/>
        <v>67</v>
      </c>
      <c r="BJ47" s="34">
        <v>12</v>
      </c>
      <c r="BK47" s="34">
        <v>13</v>
      </c>
      <c r="BL47" s="34">
        <v>11</v>
      </c>
      <c r="BM47" s="34">
        <v>13</v>
      </c>
      <c r="BN47" s="37">
        <f t="shared" si="24"/>
        <v>49</v>
      </c>
      <c r="BO47" s="37">
        <f t="shared" si="25"/>
        <v>12</v>
      </c>
      <c r="BP47" s="34">
        <v>38</v>
      </c>
      <c r="BQ47" s="34">
        <v>27</v>
      </c>
      <c r="BR47" s="37">
        <f t="shared" si="26"/>
        <v>65</v>
      </c>
      <c r="BS47" s="37">
        <f t="shared" si="27"/>
        <v>16</v>
      </c>
      <c r="BT47" s="37">
        <f t="shared" si="28"/>
        <v>28</v>
      </c>
      <c r="BU47" s="34"/>
      <c r="BV47" s="37">
        <f t="shared" si="29"/>
        <v>28</v>
      </c>
      <c r="BW47" s="34">
        <v>12</v>
      </c>
      <c r="BX47" s="34">
        <v>12</v>
      </c>
      <c r="BY47" s="34">
        <v>12</v>
      </c>
      <c r="BZ47" s="34">
        <v>12</v>
      </c>
      <c r="CA47" s="37">
        <f t="shared" si="30"/>
        <v>48</v>
      </c>
      <c r="CB47" s="37">
        <f t="shared" si="31"/>
        <v>12</v>
      </c>
      <c r="CC47" s="34">
        <v>40</v>
      </c>
      <c r="CD47" s="34">
        <v>48</v>
      </c>
      <c r="CE47" s="37">
        <f t="shared" si="32"/>
        <v>88</v>
      </c>
      <c r="CF47" s="37">
        <f t="shared" si="33"/>
        <v>22</v>
      </c>
      <c r="CG47" s="37">
        <f t="shared" si="34"/>
        <v>34</v>
      </c>
      <c r="CH47" s="34"/>
      <c r="CI47" s="37">
        <f t="shared" si="35"/>
        <v>34</v>
      </c>
      <c r="CJ47" s="34">
        <v>24</v>
      </c>
      <c r="CK47" s="34">
        <v>25</v>
      </c>
      <c r="CL47" s="34">
        <v>20</v>
      </c>
      <c r="CM47" s="34">
        <v>21</v>
      </c>
      <c r="CN47" s="37">
        <f t="shared" si="36"/>
        <v>90</v>
      </c>
      <c r="CO47" s="37">
        <f t="shared" si="37"/>
        <v>23</v>
      </c>
      <c r="CP47" s="34">
        <v>96</v>
      </c>
      <c r="CQ47" s="34">
        <v>76</v>
      </c>
      <c r="CR47" s="37">
        <f t="shared" si="38"/>
        <v>172</v>
      </c>
      <c r="CS47" s="37">
        <f t="shared" si="39"/>
        <v>43</v>
      </c>
      <c r="CT47" s="37">
        <f t="shared" si="40"/>
        <v>66</v>
      </c>
      <c r="CU47" s="34"/>
      <c r="CV47" s="37">
        <f t="shared" si="41"/>
        <v>66</v>
      </c>
      <c r="CW47" s="35">
        <v>203</v>
      </c>
    </row>
    <row r="48" spans="1:101" ht="18" customHeight="1">
      <c r="A48" s="32">
        <v>44</v>
      </c>
      <c r="B48" s="32">
        <v>1014</v>
      </c>
      <c r="C48" s="33" t="s">
        <v>152</v>
      </c>
      <c r="D48" s="32" t="s">
        <v>21</v>
      </c>
      <c r="E48" s="3" t="s">
        <v>35</v>
      </c>
      <c r="F48" s="38">
        <v>36901</v>
      </c>
      <c r="G48" s="38">
        <v>40711</v>
      </c>
      <c r="H48" s="40">
        <v>850127400888</v>
      </c>
      <c r="I48" s="4" t="s">
        <v>110</v>
      </c>
      <c r="J48" s="34">
        <v>15</v>
      </c>
      <c r="K48" s="34">
        <v>13</v>
      </c>
      <c r="L48" s="34">
        <v>9</v>
      </c>
      <c r="M48" s="34">
        <v>19</v>
      </c>
      <c r="N48" s="37">
        <f t="shared" si="0"/>
        <v>56</v>
      </c>
      <c r="O48" s="37">
        <f t="shared" si="1"/>
        <v>14</v>
      </c>
      <c r="P48" s="34">
        <v>73</v>
      </c>
      <c r="Q48" s="34">
        <v>48</v>
      </c>
      <c r="R48" s="37">
        <f t="shared" si="2"/>
        <v>121</v>
      </c>
      <c r="S48" s="37">
        <f t="shared" si="3"/>
        <v>30</v>
      </c>
      <c r="T48" s="37">
        <f t="shared" si="4"/>
        <v>44</v>
      </c>
      <c r="U48" s="34"/>
      <c r="V48" s="37">
        <f t="shared" si="5"/>
        <v>44</v>
      </c>
      <c r="W48" s="34">
        <v>5</v>
      </c>
      <c r="X48" s="34">
        <v>10</v>
      </c>
      <c r="Y48" s="34">
        <v>14</v>
      </c>
      <c r="Z48" s="34">
        <v>10</v>
      </c>
      <c r="AA48" s="37">
        <f t="shared" si="6"/>
        <v>39</v>
      </c>
      <c r="AB48" s="37">
        <f t="shared" si="7"/>
        <v>10</v>
      </c>
      <c r="AC48" s="34">
        <v>71</v>
      </c>
      <c r="AD48" s="34">
        <v>31</v>
      </c>
      <c r="AE48" s="37">
        <f t="shared" si="8"/>
        <v>102</v>
      </c>
      <c r="AF48" s="37">
        <f t="shared" si="9"/>
        <v>26</v>
      </c>
      <c r="AG48" s="37">
        <f t="shared" si="10"/>
        <v>36</v>
      </c>
      <c r="AH48" s="34"/>
      <c r="AI48" s="37">
        <f t="shared" si="11"/>
        <v>36</v>
      </c>
      <c r="AJ48" s="34">
        <v>16</v>
      </c>
      <c r="AK48" s="34">
        <v>15</v>
      </c>
      <c r="AL48" s="34">
        <v>15</v>
      </c>
      <c r="AM48" s="34">
        <v>19</v>
      </c>
      <c r="AN48" s="37">
        <f t="shared" si="12"/>
        <v>65</v>
      </c>
      <c r="AO48" s="37">
        <f t="shared" si="13"/>
        <v>16</v>
      </c>
      <c r="AP48" s="34">
        <v>50</v>
      </c>
      <c r="AQ48" s="34">
        <v>39</v>
      </c>
      <c r="AR48" s="37">
        <f t="shared" si="14"/>
        <v>89</v>
      </c>
      <c r="AS48" s="37">
        <f t="shared" si="15"/>
        <v>22</v>
      </c>
      <c r="AT48" s="37">
        <f t="shared" si="16"/>
        <v>38</v>
      </c>
      <c r="AU48" s="34"/>
      <c r="AV48" s="37">
        <f t="shared" si="17"/>
        <v>38</v>
      </c>
      <c r="AW48" s="34">
        <v>23</v>
      </c>
      <c r="AX48" s="34">
        <v>24</v>
      </c>
      <c r="AY48" s="34">
        <v>23</v>
      </c>
      <c r="AZ48" s="34">
        <v>20</v>
      </c>
      <c r="BA48" s="37">
        <f t="shared" si="18"/>
        <v>90</v>
      </c>
      <c r="BB48" s="37">
        <f t="shared" si="19"/>
        <v>23</v>
      </c>
      <c r="BC48" s="34">
        <v>84</v>
      </c>
      <c r="BD48" s="34">
        <v>46</v>
      </c>
      <c r="BE48" s="37">
        <f t="shared" si="20"/>
        <v>130</v>
      </c>
      <c r="BF48" s="37">
        <f t="shared" si="21"/>
        <v>33</v>
      </c>
      <c r="BG48" s="37">
        <f t="shared" si="22"/>
        <v>56</v>
      </c>
      <c r="BH48" s="34"/>
      <c r="BI48" s="37">
        <f t="shared" si="23"/>
        <v>56</v>
      </c>
      <c r="BJ48" s="34">
        <v>12</v>
      </c>
      <c r="BK48" s="34">
        <v>8</v>
      </c>
      <c r="BL48" s="34">
        <v>10</v>
      </c>
      <c r="BM48" s="34">
        <v>7</v>
      </c>
      <c r="BN48" s="37">
        <f t="shared" si="24"/>
        <v>37</v>
      </c>
      <c r="BO48" s="37">
        <f t="shared" si="25"/>
        <v>9</v>
      </c>
      <c r="BP48" s="34">
        <v>33</v>
      </c>
      <c r="BQ48" s="34">
        <v>5</v>
      </c>
      <c r="BR48" s="37">
        <f t="shared" si="26"/>
        <v>38</v>
      </c>
      <c r="BS48" s="37">
        <f t="shared" si="27"/>
        <v>10</v>
      </c>
      <c r="BT48" s="37">
        <f t="shared" si="28"/>
        <v>19</v>
      </c>
      <c r="BU48" s="34"/>
      <c r="BV48" s="37">
        <f t="shared" si="29"/>
        <v>19</v>
      </c>
      <c r="BW48" s="34">
        <v>7</v>
      </c>
      <c r="BX48" s="34">
        <v>10</v>
      </c>
      <c r="BY48" s="34">
        <v>10</v>
      </c>
      <c r="BZ48" s="34">
        <v>10</v>
      </c>
      <c r="CA48" s="37">
        <f t="shared" si="30"/>
        <v>37</v>
      </c>
      <c r="CB48" s="37">
        <f t="shared" si="31"/>
        <v>9</v>
      </c>
      <c r="CC48" s="34">
        <v>28</v>
      </c>
      <c r="CD48" s="34">
        <v>23</v>
      </c>
      <c r="CE48" s="37">
        <f t="shared" si="32"/>
        <v>51</v>
      </c>
      <c r="CF48" s="37">
        <f t="shared" si="33"/>
        <v>13</v>
      </c>
      <c r="CG48" s="37">
        <f t="shared" si="34"/>
        <v>22</v>
      </c>
      <c r="CH48" s="34"/>
      <c r="CI48" s="37">
        <f t="shared" si="35"/>
        <v>22</v>
      </c>
      <c r="CJ48" s="34">
        <v>22</v>
      </c>
      <c r="CK48" s="34">
        <v>15</v>
      </c>
      <c r="CL48" s="34">
        <v>18</v>
      </c>
      <c r="CM48" s="34">
        <v>19</v>
      </c>
      <c r="CN48" s="37">
        <f t="shared" si="36"/>
        <v>74</v>
      </c>
      <c r="CO48" s="37">
        <f t="shared" si="37"/>
        <v>19</v>
      </c>
      <c r="CP48" s="34">
        <v>74</v>
      </c>
      <c r="CQ48" s="34">
        <v>35</v>
      </c>
      <c r="CR48" s="37">
        <f t="shared" si="38"/>
        <v>109</v>
      </c>
      <c r="CS48" s="37">
        <f t="shared" si="39"/>
        <v>27</v>
      </c>
      <c r="CT48" s="37">
        <f t="shared" si="40"/>
        <v>46</v>
      </c>
      <c r="CU48" s="34"/>
      <c r="CV48" s="37">
        <f t="shared" si="41"/>
        <v>46</v>
      </c>
      <c r="CW48" s="35">
        <v>172</v>
      </c>
    </row>
    <row r="49" spans="1:101" ht="18" customHeight="1">
      <c r="A49" s="32">
        <v>45</v>
      </c>
      <c r="B49" s="32">
        <v>1016</v>
      </c>
      <c r="C49" s="33" t="s">
        <v>153</v>
      </c>
      <c r="D49" s="32" t="s">
        <v>21</v>
      </c>
      <c r="E49" s="3" t="s">
        <v>37</v>
      </c>
      <c r="F49" s="38">
        <v>36969</v>
      </c>
      <c r="G49" s="38">
        <v>40711</v>
      </c>
      <c r="H49" s="40">
        <v>898489692590</v>
      </c>
      <c r="I49" s="4" t="s">
        <v>45</v>
      </c>
      <c r="J49" s="34">
        <v>23</v>
      </c>
      <c r="K49" s="34">
        <v>23</v>
      </c>
      <c r="L49" s="34">
        <v>17</v>
      </c>
      <c r="M49" s="34">
        <v>25</v>
      </c>
      <c r="N49" s="37">
        <f t="shared" si="0"/>
        <v>88</v>
      </c>
      <c r="O49" s="37">
        <f t="shared" si="1"/>
        <v>22</v>
      </c>
      <c r="P49" s="34">
        <v>91</v>
      </c>
      <c r="Q49" s="34">
        <v>98</v>
      </c>
      <c r="R49" s="37">
        <f t="shared" si="2"/>
        <v>189</v>
      </c>
      <c r="S49" s="37">
        <f t="shared" si="3"/>
        <v>47</v>
      </c>
      <c r="T49" s="37">
        <f t="shared" si="4"/>
        <v>69</v>
      </c>
      <c r="U49" s="34"/>
      <c r="V49" s="37">
        <f t="shared" si="5"/>
        <v>69</v>
      </c>
      <c r="W49" s="34">
        <v>14</v>
      </c>
      <c r="X49" s="34">
        <v>22</v>
      </c>
      <c r="Y49" s="34">
        <v>22</v>
      </c>
      <c r="Z49" s="34">
        <v>22</v>
      </c>
      <c r="AA49" s="37">
        <f t="shared" si="6"/>
        <v>80</v>
      </c>
      <c r="AB49" s="37">
        <f t="shared" si="7"/>
        <v>20</v>
      </c>
      <c r="AC49" s="34">
        <v>91</v>
      </c>
      <c r="AD49" s="34">
        <v>68</v>
      </c>
      <c r="AE49" s="37">
        <f t="shared" si="8"/>
        <v>159</v>
      </c>
      <c r="AF49" s="37">
        <f t="shared" si="9"/>
        <v>40</v>
      </c>
      <c r="AG49" s="37">
        <f t="shared" si="10"/>
        <v>60</v>
      </c>
      <c r="AH49" s="34"/>
      <c r="AI49" s="37">
        <f t="shared" si="11"/>
        <v>60</v>
      </c>
      <c r="AJ49" s="34">
        <v>23</v>
      </c>
      <c r="AK49" s="34">
        <v>25</v>
      </c>
      <c r="AL49" s="34">
        <v>23</v>
      </c>
      <c r="AM49" s="34">
        <v>25</v>
      </c>
      <c r="AN49" s="37">
        <f t="shared" si="12"/>
        <v>96</v>
      </c>
      <c r="AO49" s="37">
        <f t="shared" si="13"/>
        <v>24</v>
      </c>
      <c r="AP49" s="34">
        <v>92</v>
      </c>
      <c r="AQ49" s="34">
        <v>64</v>
      </c>
      <c r="AR49" s="37">
        <f t="shared" si="14"/>
        <v>156</v>
      </c>
      <c r="AS49" s="37">
        <f t="shared" si="15"/>
        <v>39</v>
      </c>
      <c r="AT49" s="37">
        <f t="shared" si="16"/>
        <v>63</v>
      </c>
      <c r="AU49" s="34"/>
      <c r="AV49" s="37">
        <f t="shared" si="17"/>
        <v>63</v>
      </c>
      <c r="AW49" s="34">
        <v>25</v>
      </c>
      <c r="AX49" s="34">
        <v>25</v>
      </c>
      <c r="AY49" s="34">
        <v>25</v>
      </c>
      <c r="AZ49" s="34">
        <v>25</v>
      </c>
      <c r="BA49" s="37">
        <f t="shared" si="18"/>
        <v>100</v>
      </c>
      <c r="BB49" s="37">
        <f t="shared" si="19"/>
        <v>25</v>
      </c>
      <c r="BC49" s="34">
        <v>96</v>
      </c>
      <c r="BD49" s="34">
        <v>72</v>
      </c>
      <c r="BE49" s="37">
        <f t="shared" si="20"/>
        <v>168</v>
      </c>
      <c r="BF49" s="37">
        <f t="shared" si="21"/>
        <v>42</v>
      </c>
      <c r="BG49" s="37">
        <f t="shared" si="22"/>
        <v>67</v>
      </c>
      <c r="BH49" s="34"/>
      <c r="BI49" s="37">
        <f t="shared" si="23"/>
        <v>67</v>
      </c>
      <c r="BJ49" s="34">
        <v>12</v>
      </c>
      <c r="BK49" s="34">
        <v>13</v>
      </c>
      <c r="BL49" s="34">
        <v>12</v>
      </c>
      <c r="BM49" s="34">
        <v>13</v>
      </c>
      <c r="BN49" s="37">
        <f t="shared" si="24"/>
        <v>50</v>
      </c>
      <c r="BO49" s="37">
        <f t="shared" si="25"/>
        <v>13</v>
      </c>
      <c r="BP49" s="34">
        <v>38</v>
      </c>
      <c r="BQ49" s="34">
        <v>22</v>
      </c>
      <c r="BR49" s="37">
        <f t="shared" si="26"/>
        <v>60</v>
      </c>
      <c r="BS49" s="37">
        <f t="shared" si="27"/>
        <v>15</v>
      </c>
      <c r="BT49" s="37">
        <f t="shared" si="28"/>
        <v>28</v>
      </c>
      <c r="BU49" s="34"/>
      <c r="BV49" s="37">
        <f t="shared" si="29"/>
        <v>28</v>
      </c>
      <c r="BW49" s="34">
        <v>12</v>
      </c>
      <c r="BX49" s="34">
        <v>12</v>
      </c>
      <c r="BY49" s="34">
        <v>12</v>
      </c>
      <c r="BZ49" s="34">
        <v>12</v>
      </c>
      <c r="CA49" s="37">
        <f t="shared" si="30"/>
        <v>48</v>
      </c>
      <c r="CB49" s="37">
        <f t="shared" si="31"/>
        <v>12</v>
      </c>
      <c r="CC49" s="34">
        <v>38</v>
      </c>
      <c r="CD49" s="34">
        <v>48</v>
      </c>
      <c r="CE49" s="37">
        <f t="shared" si="32"/>
        <v>86</v>
      </c>
      <c r="CF49" s="37">
        <f t="shared" si="33"/>
        <v>22</v>
      </c>
      <c r="CG49" s="37">
        <f t="shared" si="34"/>
        <v>34</v>
      </c>
      <c r="CH49" s="34"/>
      <c r="CI49" s="37">
        <f t="shared" si="35"/>
        <v>34</v>
      </c>
      <c r="CJ49" s="34">
        <v>25</v>
      </c>
      <c r="CK49" s="34">
        <v>25</v>
      </c>
      <c r="CL49" s="34">
        <v>24</v>
      </c>
      <c r="CM49" s="34">
        <v>24</v>
      </c>
      <c r="CN49" s="37">
        <f t="shared" si="36"/>
        <v>98</v>
      </c>
      <c r="CO49" s="37">
        <f t="shared" si="37"/>
        <v>25</v>
      </c>
      <c r="CP49" s="34">
        <v>48</v>
      </c>
      <c r="CQ49" s="34">
        <v>92</v>
      </c>
      <c r="CR49" s="37">
        <f t="shared" si="38"/>
        <v>140</v>
      </c>
      <c r="CS49" s="37">
        <f t="shared" si="39"/>
        <v>35</v>
      </c>
      <c r="CT49" s="37">
        <f t="shared" si="40"/>
        <v>60</v>
      </c>
      <c r="CU49" s="34"/>
      <c r="CV49" s="37">
        <f t="shared" si="41"/>
        <v>60</v>
      </c>
      <c r="CW49" s="35">
        <v>164</v>
      </c>
    </row>
    <row r="50" spans="1:101" ht="18" customHeight="1">
      <c r="A50" s="32">
        <v>46</v>
      </c>
      <c r="B50" s="32">
        <v>1045</v>
      </c>
      <c r="C50" s="33" t="s">
        <v>154</v>
      </c>
      <c r="D50" s="32" t="s">
        <v>21</v>
      </c>
      <c r="E50" s="3" t="s">
        <v>34</v>
      </c>
      <c r="F50" s="38">
        <v>36491</v>
      </c>
      <c r="G50" s="38">
        <v>40719</v>
      </c>
      <c r="H50" s="40">
        <v>503667542668</v>
      </c>
      <c r="I50" s="4" t="s">
        <v>111</v>
      </c>
      <c r="J50" s="34">
        <v>0</v>
      </c>
      <c r="K50" s="34">
        <v>0</v>
      </c>
      <c r="L50" s="34">
        <v>0</v>
      </c>
      <c r="M50" s="34">
        <v>0</v>
      </c>
      <c r="N50" s="37">
        <f t="shared" si="0"/>
        <v>0</v>
      </c>
      <c r="O50" s="37">
        <f t="shared" si="1"/>
        <v>0</v>
      </c>
      <c r="P50" s="34">
        <v>39</v>
      </c>
      <c r="Q50" s="34">
        <v>20</v>
      </c>
      <c r="R50" s="37">
        <f t="shared" si="2"/>
        <v>59</v>
      </c>
      <c r="S50" s="37">
        <f t="shared" si="3"/>
        <v>15</v>
      </c>
      <c r="T50" s="37">
        <f t="shared" si="4"/>
        <v>15</v>
      </c>
      <c r="U50" s="34"/>
      <c r="V50" s="37">
        <f t="shared" si="5"/>
        <v>15</v>
      </c>
      <c r="W50" s="34">
        <v>0</v>
      </c>
      <c r="X50" s="34">
        <v>0</v>
      </c>
      <c r="Y50" s="34">
        <v>0</v>
      </c>
      <c r="Z50" s="34">
        <v>0</v>
      </c>
      <c r="AA50" s="37">
        <f t="shared" si="6"/>
        <v>0</v>
      </c>
      <c r="AB50" s="37">
        <f t="shared" si="7"/>
        <v>0</v>
      </c>
      <c r="AC50" s="34">
        <v>43</v>
      </c>
      <c r="AD50" s="34">
        <v>23</v>
      </c>
      <c r="AE50" s="37">
        <f t="shared" si="8"/>
        <v>66</v>
      </c>
      <c r="AF50" s="37">
        <f t="shared" si="9"/>
        <v>17</v>
      </c>
      <c r="AG50" s="37">
        <f t="shared" si="10"/>
        <v>17</v>
      </c>
      <c r="AH50" s="34"/>
      <c r="AI50" s="37">
        <f t="shared" si="11"/>
        <v>17</v>
      </c>
      <c r="AJ50" s="34">
        <v>0</v>
      </c>
      <c r="AK50" s="34">
        <v>0</v>
      </c>
      <c r="AL50" s="34">
        <v>0</v>
      </c>
      <c r="AM50" s="34">
        <v>0</v>
      </c>
      <c r="AN50" s="37">
        <f t="shared" si="12"/>
        <v>0</v>
      </c>
      <c r="AO50" s="37">
        <f t="shared" si="13"/>
        <v>0</v>
      </c>
      <c r="AP50" s="34">
        <v>25</v>
      </c>
      <c r="AQ50" s="34">
        <v>26</v>
      </c>
      <c r="AR50" s="37">
        <f t="shared" si="14"/>
        <v>51</v>
      </c>
      <c r="AS50" s="37">
        <f t="shared" si="15"/>
        <v>13</v>
      </c>
      <c r="AT50" s="37">
        <f t="shared" si="16"/>
        <v>13</v>
      </c>
      <c r="AU50" s="34"/>
      <c r="AV50" s="37">
        <f t="shared" si="17"/>
        <v>13</v>
      </c>
      <c r="AW50" s="34">
        <v>0</v>
      </c>
      <c r="AX50" s="34">
        <v>0</v>
      </c>
      <c r="AY50" s="34">
        <v>0</v>
      </c>
      <c r="AZ50" s="34">
        <v>0</v>
      </c>
      <c r="BA50" s="37">
        <f t="shared" si="18"/>
        <v>0</v>
      </c>
      <c r="BB50" s="37">
        <f t="shared" si="19"/>
        <v>0</v>
      </c>
      <c r="BC50" s="34">
        <v>32</v>
      </c>
      <c r="BD50" s="34">
        <v>38</v>
      </c>
      <c r="BE50" s="37">
        <f t="shared" si="20"/>
        <v>70</v>
      </c>
      <c r="BF50" s="37">
        <f t="shared" si="21"/>
        <v>18</v>
      </c>
      <c r="BG50" s="37">
        <f t="shared" si="22"/>
        <v>18</v>
      </c>
      <c r="BH50" s="34"/>
      <c r="BI50" s="37">
        <f t="shared" si="23"/>
        <v>18</v>
      </c>
      <c r="BJ50" s="34">
        <v>0</v>
      </c>
      <c r="BK50" s="34">
        <v>0</v>
      </c>
      <c r="BL50" s="34">
        <v>0</v>
      </c>
      <c r="BM50" s="34">
        <v>0</v>
      </c>
      <c r="BN50" s="37">
        <f t="shared" si="24"/>
        <v>0</v>
      </c>
      <c r="BO50" s="37">
        <f t="shared" si="25"/>
        <v>0</v>
      </c>
      <c r="BP50" s="34">
        <v>3</v>
      </c>
      <c r="BQ50" s="34">
        <v>1</v>
      </c>
      <c r="BR50" s="37">
        <f t="shared" si="26"/>
        <v>4</v>
      </c>
      <c r="BS50" s="37">
        <f t="shared" si="27"/>
        <v>1</v>
      </c>
      <c r="BT50" s="37">
        <f t="shared" si="28"/>
        <v>1</v>
      </c>
      <c r="BU50" s="34"/>
      <c r="BV50" s="37">
        <f t="shared" si="29"/>
        <v>1</v>
      </c>
      <c r="BW50" s="34">
        <v>0</v>
      </c>
      <c r="BX50" s="34">
        <v>0</v>
      </c>
      <c r="BY50" s="34">
        <v>0</v>
      </c>
      <c r="BZ50" s="34">
        <v>0</v>
      </c>
      <c r="CA50" s="37">
        <f t="shared" si="30"/>
        <v>0</v>
      </c>
      <c r="CB50" s="37">
        <f t="shared" si="31"/>
        <v>0</v>
      </c>
      <c r="CC50" s="34">
        <v>13</v>
      </c>
      <c r="CD50" s="34">
        <v>7</v>
      </c>
      <c r="CE50" s="37">
        <f t="shared" si="32"/>
        <v>20</v>
      </c>
      <c r="CF50" s="37">
        <f t="shared" si="33"/>
        <v>5</v>
      </c>
      <c r="CG50" s="37">
        <f t="shared" si="34"/>
        <v>5</v>
      </c>
      <c r="CH50" s="34"/>
      <c r="CI50" s="37">
        <f t="shared" si="35"/>
        <v>5</v>
      </c>
      <c r="CJ50" s="34">
        <v>0</v>
      </c>
      <c r="CK50" s="34">
        <v>0</v>
      </c>
      <c r="CL50" s="34">
        <v>0</v>
      </c>
      <c r="CM50" s="34">
        <v>0</v>
      </c>
      <c r="CN50" s="37">
        <f t="shared" si="36"/>
        <v>0</v>
      </c>
      <c r="CO50" s="37">
        <f t="shared" si="37"/>
        <v>0</v>
      </c>
      <c r="CP50" s="34">
        <v>46</v>
      </c>
      <c r="CQ50" s="34">
        <v>15</v>
      </c>
      <c r="CR50" s="37">
        <f t="shared" si="38"/>
        <v>61</v>
      </c>
      <c r="CS50" s="37">
        <f t="shared" si="39"/>
        <v>15</v>
      </c>
      <c r="CT50" s="37">
        <f t="shared" si="40"/>
        <v>15</v>
      </c>
      <c r="CU50" s="34"/>
      <c r="CV50" s="37">
        <f t="shared" si="41"/>
        <v>15</v>
      </c>
      <c r="CW50" s="35">
        <v>216</v>
      </c>
    </row>
    <row r="51" spans="1:101" ht="18" customHeight="1">
      <c r="A51" s="32">
        <v>47</v>
      </c>
      <c r="B51" s="32">
        <v>1018</v>
      </c>
      <c r="C51" s="33" t="s">
        <v>155</v>
      </c>
      <c r="D51" s="32" t="s">
        <v>21</v>
      </c>
      <c r="E51" s="3" t="s">
        <v>34</v>
      </c>
      <c r="F51" s="38">
        <v>37024</v>
      </c>
      <c r="G51" s="38">
        <v>40711</v>
      </c>
      <c r="H51" s="40">
        <v>397824567698</v>
      </c>
      <c r="I51" s="4" t="s">
        <v>82</v>
      </c>
      <c r="J51" s="34">
        <v>19</v>
      </c>
      <c r="K51" s="34">
        <v>19</v>
      </c>
      <c r="L51" s="34">
        <v>10</v>
      </c>
      <c r="M51" s="34">
        <v>20</v>
      </c>
      <c r="N51" s="37">
        <f t="shared" si="0"/>
        <v>68</v>
      </c>
      <c r="O51" s="37">
        <f t="shared" si="1"/>
        <v>17</v>
      </c>
      <c r="P51" s="34">
        <v>75</v>
      </c>
      <c r="Q51" s="34">
        <v>79</v>
      </c>
      <c r="R51" s="37">
        <f t="shared" si="2"/>
        <v>154</v>
      </c>
      <c r="S51" s="37">
        <f t="shared" si="3"/>
        <v>39</v>
      </c>
      <c r="T51" s="37">
        <f t="shared" si="4"/>
        <v>56</v>
      </c>
      <c r="U51" s="34"/>
      <c r="V51" s="37">
        <f t="shared" si="5"/>
        <v>56</v>
      </c>
      <c r="W51" s="34">
        <v>12</v>
      </c>
      <c r="X51" s="34">
        <v>15</v>
      </c>
      <c r="Y51" s="34">
        <v>13</v>
      </c>
      <c r="Z51" s="34">
        <v>15</v>
      </c>
      <c r="AA51" s="37">
        <f t="shared" si="6"/>
        <v>55</v>
      </c>
      <c r="AB51" s="37">
        <f t="shared" si="7"/>
        <v>14</v>
      </c>
      <c r="AC51" s="34">
        <v>71</v>
      </c>
      <c r="AD51" s="34">
        <v>46</v>
      </c>
      <c r="AE51" s="37">
        <f t="shared" si="8"/>
        <v>117</v>
      </c>
      <c r="AF51" s="37">
        <f t="shared" si="9"/>
        <v>29</v>
      </c>
      <c r="AG51" s="37">
        <f t="shared" si="10"/>
        <v>43</v>
      </c>
      <c r="AH51" s="34"/>
      <c r="AI51" s="37">
        <f t="shared" si="11"/>
        <v>43</v>
      </c>
      <c r="AJ51" s="34">
        <v>14</v>
      </c>
      <c r="AK51" s="34">
        <v>15</v>
      </c>
      <c r="AL51" s="34">
        <v>9</v>
      </c>
      <c r="AM51" s="34">
        <v>15</v>
      </c>
      <c r="AN51" s="37">
        <f t="shared" si="12"/>
        <v>53</v>
      </c>
      <c r="AO51" s="37">
        <f t="shared" si="13"/>
        <v>13</v>
      </c>
      <c r="AP51" s="34">
        <v>42</v>
      </c>
      <c r="AQ51" s="34">
        <v>38</v>
      </c>
      <c r="AR51" s="37">
        <f t="shared" si="14"/>
        <v>80</v>
      </c>
      <c r="AS51" s="37">
        <f t="shared" si="15"/>
        <v>20</v>
      </c>
      <c r="AT51" s="37">
        <f t="shared" si="16"/>
        <v>33</v>
      </c>
      <c r="AU51" s="34"/>
      <c r="AV51" s="37">
        <f t="shared" si="17"/>
        <v>33</v>
      </c>
      <c r="AW51" s="34">
        <v>10</v>
      </c>
      <c r="AX51" s="34">
        <v>10</v>
      </c>
      <c r="AY51" s="34">
        <v>10</v>
      </c>
      <c r="AZ51" s="34">
        <v>19</v>
      </c>
      <c r="BA51" s="37">
        <f t="shared" si="18"/>
        <v>49</v>
      </c>
      <c r="BB51" s="37">
        <f t="shared" si="19"/>
        <v>12</v>
      </c>
      <c r="BC51" s="34">
        <v>70</v>
      </c>
      <c r="BD51" s="34">
        <v>56</v>
      </c>
      <c r="BE51" s="37">
        <f t="shared" si="20"/>
        <v>126</v>
      </c>
      <c r="BF51" s="37">
        <f t="shared" si="21"/>
        <v>32</v>
      </c>
      <c r="BG51" s="37">
        <f t="shared" si="22"/>
        <v>44</v>
      </c>
      <c r="BH51" s="34"/>
      <c r="BI51" s="37">
        <f t="shared" si="23"/>
        <v>44</v>
      </c>
      <c r="BJ51" s="34">
        <v>11</v>
      </c>
      <c r="BK51" s="34">
        <v>13</v>
      </c>
      <c r="BL51" s="34">
        <v>11</v>
      </c>
      <c r="BM51" s="34">
        <v>12</v>
      </c>
      <c r="BN51" s="37">
        <f t="shared" si="24"/>
        <v>47</v>
      </c>
      <c r="BO51" s="37">
        <f t="shared" si="25"/>
        <v>12</v>
      </c>
      <c r="BP51" s="34">
        <v>30</v>
      </c>
      <c r="BQ51" s="34">
        <v>9</v>
      </c>
      <c r="BR51" s="37">
        <f t="shared" si="26"/>
        <v>39</v>
      </c>
      <c r="BS51" s="37">
        <f t="shared" si="27"/>
        <v>10</v>
      </c>
      <c r="BT51" s="37">
        <f t="shared" si="28"/>
        <v>22</v>
      </c>
      <c r="BU51" s="34"/>
      <c r="BV51" s="37">
        <f t="shared" si="29"/>
        <v>22</v>
      </c>
      <c r="BW51" s="34">
        <v>9</v>
      </c>
      <c r="BX51" s="34">
        <v>7</v>
      </c>
      <c r="BY51" s="34">
        <v>10</v>
      </c>
      <c r="BZ51" s="34">
        <v>10</v>
      </c>
      <c r="CA51" s="37">
        <f t="shared" si="30"/>
        <v>36</v>
      </c>
      <c r="CB51" s="37">
        <f t="shared" si="31"/>
        <v>9</v>
      </c>
      <c r="CC51" s="34">
        <v>21</v>
      </c>
      <c r="CD51" s="34">
        <v>27</v>
      </c>
      <c r="CE51" s="37">
        <f t="shared" si="32"/>
        <v>48</v>
      </c>
      <c r="CF51" s="37">
        <f t="shared" si="33"/>
        <v>12</v>
      </c>
      <c r="CG51" s="37">
        <f t="shared" si="34"/>
        <v>21</v>
      </c>
      <c r="CH51" s="34"/>
      <c r="CI51" s="37">
        <f t="shared" si="35"/>
        <v>21</v>
      </c>
      <c r="CJ51" s="34">
        <v>23</v>
      </c>
      <c r="CK51" s="34">
        <v>18</v>
      </c>
      <c r="CL51" s="34">
        <v>20</v>
      </c>
      <c r="CM51" s="34">
        <v>20</v>
      </c>
      <c r="CN51" s="37">
        <f t="shared" si="36"/>
        <v>81</v>
      </c>
      <c r="CO51" s="37">
        <f t="shared" si="37"/>
        <v>20</v>
      </c>
      <c r="CP51" s="34">
        <v>70</v>
      </c>
      <c r="CQ51" s="34">
        <v>76</v>
      </c>
      <c r="CR51" s="37">
        <f t="shared" si="38"/>
        <v>146</v>
      </c>
      <c r="CS51" s="37">
        <f t="shared" si="39"/>
        <v>37</v>
      </c>
      <c r="CT51" s="37">
        <f t="shared" si="40"/>
        <v>57</v>
      </c>
      <c r="CU51" s="34"/>
      <c r="CV51" s="37">
        <f t="shared" si="41"/>
        <v>57</v>
      </c>
      <c r="CW51" s="35">
        <v>190</v>
      </c>
    </row>
    <row r="52" spans="1:101" ht="18" customHeight="1">
      <c r="A52" s="32">
        <v>48</v>
      </c>
      <c r="B52" s="32">
        <v>1047</v>
      </c>
      <c r="C52" s="33" t="s">
        <v>156</v>
      </c>
      <c r="D52" s="32" t="s">
        <v>21</v>
      </c>
      <c r="E52" s="3" t="s">
        <v>34</v>
      </c>
      <c r="F52" s="38">
        <v>36794</v>
      </c>
      <c r="G52" s="38">
        <v>40721</v>
      </c>
      <c r="H52" s="40">
        <v>267376744969</v>
      </c>
      <c r="I52" s="4" t="s">
        <v>52</v>
      </c>
      <c r="J52" s="34">
        <v>18</v>
      </c>
      <c r="K52" s="34">
        <v>13</v>
      </c>
      <c r="L52" s="34">
        <v>11</v>
      </c>
      <c r="M52" s="34">
        <v>19</v>
      </c>
      <c r="N52" s="37">
        <f t="shared" si="0"/>
        <v>61</v>
      </c>
      <c r="O52" s="37">
        <f t="shared" si="1"/>
        <v>15</v>
      </c>
      <c r="P52" s="34">
        <v>35</v>
      </c>
      <c r="Q52" s="34">
        <v>74</v>
      </c>
      <c r="R52" s="37">
        <f t="shared" si="2"/>
        <v>109</v>
      </c>
      <c r="S52" s="37">
        <f t="shared" si="3"/>
        <v>27</v>
      </c>
      <c r="T52" s="37">
        <f t="shared" si="4"/>
        <v>42</v>
      </c>
      <c r="U52" s="34"/>
      <c r="V52" s="37">
        <f t="shared" si="5"/>
        <v>42</v>
      </c>
      <c r="W52" s="34">
        <v>3</v>
      </c>
      <c r="X52" s="34">
        <v>10</v>
      </c>
      <c r="Y52" s="34">
        <v>8</v>
      </c>
      <c r="Z52" s="34">
        <v>6</v>
      </c>
      <c r="AA52" s="37">
        <f t="shared" si="6"/>
        <v>27</v>
      </c>
      <c r="AB52" s="37">
        <f t="shared" si="7"/>
        <v>7</v>
      </c>
      <c r="AC52" s="34">
        <v>55</v>
      </c>
      <c r="AD52" s="34">
        <v>39</v>
      </c>
      <c r="AE52" s="37">
        <f t="shared" si="8"/>
        <v>94</v>
      </c>
      <c r="AF52" s="37">
        <f t="shared" si="9"/>
        <v>24</v>
      </c>
      <c r="AG52" s="37">
        <f t="shared" si="10"/>
        <v>31</v>
      </c>
      <c r="AH52" s="34"/>
      <c r="AI52" s="37">
        <f t="shared" si="11"/>
        <v>31</v>
      </c>
      <c r="AJ52" s="34">
        <v>14</v>
      </c>
      <c r="AK52" s="34">
        <v>13</v>
      </c>
      <c r="AL52" s="34">
        <v>9</v>
      </c>
      <c r="AM52" s="34">
        <v>23</v>
      </c>
      <c r="AN52" s="37">
        <f t="shared" si="12"/>
        <v>59</v>
      </c>
      <c r="AO52" s="37">
        <f t="shared" si="13"/>
        <v>15</v>
      </c>
      <c r="AP52" s="34">
        <v>47</v>
      </c>
      <c r="AQ52" s="34">
        <v>30</v>
      </c>
      <c r="AR52" s="37">
        <f t="shared" si="14"/>
        <v>77</v>
      </c>
      <c r="AS52" s="37">
        <f t="shared" si="15"/>
        <v>19</v>
      </c>
      <c r="AT52" s="37">
        <f t="shared" si="16"/>
        <v>34</v>
      </c>
      <c r="AU52" s="34"/>
      <c r="AV52" s="37">
        <f t="shared" si="17"/>
        <v>34</v>
      </c>
      <c r="AW52" s="34">
        <v>20</v>
      </c>
      <c r="AX52" s="34">
        <v>25</v>
      </c>
      <c r="AY52" s="34">
        <v>24</v>
      </c>
      <c r="AZ52" s="34">
        <v>19</v>
      </c>
      <c r="BA52" s="37">
        <f t="shared" si="18"/>
        <v>88</v>
      </c>
      <c r="BB52" s="37">
        <f t="shared" si="19"/>
        <v>22</v>
      </c>
      <c r="BC52" s="34">
        <v>44</v>
      </c>
      <c r="BD52" s="34">
        <v>54</v>
      </c>
      <c r="BE52" s="37">
        <f t="shared" si="20"/>
        <v>98</v>
      </c>
      <c r="BF52" s="37">
        <f t="shared" si="21"/>
        <v>25</v>
      </c>
      <c r="BG52" s="37">
        <f t="shared" si="22"/>
        <v>47</v>
      </c>
      <c r="BH52" s="34"/>
      <c r="BI52" s="37">
        <f t="shared" si="23"/>
        <v>47</v>
      </c>
      <c r="BJ52" s="34">
        <v>5</v>
      </c>
      <c r="BK52" s="34">
        <v>11</v>
      </c>
      <c r="BL52" s="34">
        <v>10</v>
      </c>
      <c r="BM52" s="34">
        <v>7</v>
      </c>
      <c r="BN52" s="37">
        <f t="shared" si="24"/>
        <v>33</v>
      </c>
      <c r="BO52" s="37">
        <f t="shared" si="25"/>
        <v>8</v>
      </c>
      <c r="BP52" s="34">
        <v>13</v>
      </c>
      <c r="BQ52" s="34">
        <v>6</v>
      </c>
      <c r="BR52" s="37">
        <f t="shared" si="26"/>
        <v>19</v>
      </c>
      <c r="BS52" s="37">
        <f t="shared" si="27"/>
        <v>5</v>
      </c>
      <c r="BT52" s="37">
        <f t="shared" si="28"/>
        <v>13</v>
      </c>
      <c r="BU52" s="34"/>
      <c r="BV52" s="37">
        <f t="shared" si="29"/>
        <v>13</v>
      </c>
      <c r="BW52" s="34">
        <v>6</v>
      </c>
      <c r="BX52" s="34">
        <v>8</v>
      </c>
      <c r="BY52" s="34">
        <v>8</v>
      </c>
      <c r="BZ52" s="34">
        <v>8</v>
      </c>
      <c r="CA52" s="37">
        <f t="shared" si="30"/>
        <v>30</v>
      </c>
      <c r="CB52" s="37">
        <f t="shared" si="31"/>
        <v>8</v>
      </c>
      <c r="CC52" s="34">
        <v>18</v>
      </c>
      <c r="CD52" s="34">
        <v>10</v>
      </c>
      <c r="CE52" s="37">
        <f t="shared" si="32"/>
        <v>28</v>
      </c>
      <c r="CF52" s="37">
        <f t="shared" si="33"/>
        <v>7</v>
      </c>
      <c r="CG52" s="37">
        <f t="shared" si="34"/>
        <v>15</v>
      </c>
      <c r="CH52" s="34"/>
      <c r="CI52" s="37">
        <f t="shared" si="35"/>
        <v>15</v>
      </c>
      <c r="CJ52" s="34">
        <v>21</v>
      </c>
      <c r="CK52" s="34">
        <v>23</v>
      </c>
      <c r="CL52" s="34">
        <v>11</v>
      </c>
      <c r="CM52" s="34">
        <v>16</v>
      </c>
      <c r="CN52" s="37">
        <f t="shared" si="36"/>
        <v>71</v>
      </c>
      <c r="CO52" s="37">
        <f t="shared" si="37"/>
        <v>18</v>
      </c>
      <c r="CP52" s="34">
        <v>40</v>
      </c>
      <c r="CQ52" s="34">
        <v>32</v>
      </c>
      <c r="CR52" s="37">
        <f t="shared" si="38"/>
        <v>72</v>
      </c>
      <c r="CS52" s="37">
        <f t="shared" si="39"/>
        <v>18</v>
      </c>
      <c r="CT52" s="37">
        <f t="shared" si="40"/>
        <v>36</v>
      </c>
      <c r="CU52" s="34"/>
      <c r="CV52" s="37">
        <f t="shared" si="41"/>
        <v>36</v>
      </c>
      <c r="CW52" s="35">
        <v>172</v>
      </c>
    </row>
    <row r="53" spans="1:101" ht="18" customHeight="1">
      <c r="A53" s="32">
        <v>49</v>
      </c>
      <c r="B53" s="32">
        <v>992</v>
      </c>
      <c r="C53" s="33" t="s">
        <v>157</v>
      </c>
      <c r="D53" s="32" t="s">
        <v>21</v>
      </c>
      <c r="E53" s="3" t="s">
        <v>36</v>
      </c>
      <c r="F53" s="38">
        <v>36897</v>
      </c>
      <c r="G53" s="38">
        <v>40707</v>
      </c>
      <c r="H53" s="40">
        <v>591253167102</v>
      </c>
      <c r="I53" s="4" t="s">
        <v>83</v>
      </c>
      <c r="J53" s="34">
        <v>17</v>
      </c>
      <c r="K53" s="34">
        <v>19</v>
      </c>
      <c r="L53" s="34">
        <v>10</v>
      </c>
      <c r="M53" s="34">
        <v>25</v>
      </c>
      <c r="N53" s="37">
        <f t="shared" si="0"/>
        <v>71</v>
      </c>
      <c r="O53" s="37">
        <f t="shared" si="1"/>
        <v>18</v>
      </c>
      <c r="P53" s="34">
        <v>75</v>
      </c>
      <c r="Q53" s="34">
        <v>56</v>
      </c>
      <c r="R53" s="37">
        <f t="shared" si="2"/>
        <v>131</v>
      </c>
      <c r="S53" s="37">
        <f t="shared" si="3"/>
        <v>33</v>
      </c>
      <c r="T53" s="37">
        <f t="shared" si="4"/>
        <v>51</v>
      </c>
      <c r="U53" s="34"/>
      <c r="V53" s="37">
        <f t="shared" si="5"/>
        <v>51</v>
      </c>
      <c r="W53" s="34">
        <v>13</v>
      </c>
      <c r="X53" s="34">
        <v>14</v>
      </c>
      <c r="Y53" s="34">
        <v>17</v>
      </c>
      <c r="Z53" s="34">
        <v>20</v>
      </c>
      <c r="AA53" s="37">
        <f t="shared" si="6"/>
        <v>64</v>
      </c>
      <c r="AB53" s="37">
        <f t="shared" si="7"/>
        <v>16</v>
      </c>
      <c r="AC53" s="34">
        <v>52</v>
      </c>
      <c r="AD53" s="34">
        <v>41</v>
      </c>
      <c r="AE53" s="37">
        <f t="shared" si="8"/>
        <v>93</v>
      </c>
      <c r="AF53" s="37">
        <f t="shared" si="9"/>
        <v>23</v>
      </c>
      <c r="AG53" s="37">
        <f t="shared" si="10"/>
        <v>39</v>
      </c>
      <c r="AH53" s="34"/>
      <c r="AI53" s="37">
        <f t="shared" si="11"/>
        <v>39</v>
      </c>
      <c r="AJ53" s="34">
        <v>14</v>
      </c>
      <c r="AK53" s="34">
        <v>14</v>
      </c>
      <c r="AL53" s="34">
        <v>14</v>
      </c>
      <c r="AM53" s="34">
        <v>24</v>
      </c>
      <c r="AN53" s="37">
        <f t="shared" si="12"/>
        <v>66</v>
      </c>
      <c r="AO53" s="37">
        <f t="shared" si="13"/>
        <v>17</v>
      </c>
      <c r="AP53" s="34">
        <v>64</v>
      </c>
      <c r="AQ53" s="34">
        <v>45</v>
      </c>
      <c r="AR53" s="37">
        <f t="shared" si="14"/>
        <v>109</v>
      </c>
      <c r="AS53" s="37">
        <f t="shared" si="15"/>
        <v>27</v>
      </c>
      <c r="AT53" s="37">
        <f t="shared" si="16"/>
        <v>44</v>
      </c>
      <c r="AU53" s="34"/>
      <c r="AV53" s="37">
        <f t="shared" si="17"/>
        <v>44</v>
      </c>
      <c r="AW53" s="34">
        <v>10</v>
      </c>
      <c r="AX53" s="34">
        <v>10</v>
      </c>
      <c r="AY53" s="34">
        <v>20</v>
      </c>
      <c r="AZ53" s="34">
        <v>21</v>
      </c>
      <c r="BA53" s="37">
        <f t="shared" si="18"/>
        <v>61</v>
      </c>
      <c r="BB53" s="37">
        <f t="shared" si="19"/>
        <v>15</v>
      </c>
      <c r="BC53" s="34">
        <v>46</v>
      </c>
      <c r="BD53" s="34">
        <v>48</v>
      </c>
      <c r="BE53" s="37">
        <f t="shared" si="20"/>
        <v>94</v>
      </c>
      <c r="BF53" s="37">
        <f t="shared" si="21"/>
        <v>24</v>
      </c>
      <c r="BG53" s="37">
        <f t="shared" si="22"/>
        <v>39</v>
      </c>
      <c r="BH53" s="34"/>
      <c r="BI53" s="37">
        <f t="shared" si="23"/>
        <v>39</v>
      </c>
      <c r="BJ53" s="34">
        <v>10</v>
      </c>
      <c r="BK53" s="34">
        <v>12</v>
      </c>
      <c r="BL53" s="34">
        <v>9</v>
      </c>
      <c r="BM53" s="34">
        <v>10</v>
      </c>
      <c r="BN53" s="37">
        <f t="shared" si="24"/>
        <v>41</v>
      </c>
      <c r="BO53" s="37">
        <f t="shared" si="25"/>
        <v>10</v>
      </c>
      <c r="BP53" s="34">
        <v>21</v>
      </c>
      <c r="BQ53" s="34">
        <v>20</v>
      </c>
      <c r="BR53" s="37">
        <f t="shared" si="26"/>
        <v>41</v>
      </c>
      <c r="BS53" s="37">
        <f t="shared" si="27"/>
        <v>10</v>
      </c>
      <c r="BT53" s="37">
        <f t="shared" si="28"/>
        <v>20</v>
      </c>
      <c r="BU53" s="34"/>
      <c r="BV53" s="37">
        <f t="shared" si="29"/>
        <v>20</v>
      </c>
      <c r="BW53" s="34">
        <v>9</v>
      </c>
      <c r="BX53" s="34">
        <v>8</v>
      </c>
      <c r="BY53" s="34">
        <v>9</v>
      </c>
      <c r="BZ53" s="34">
        <v>8</v>
      </c>
      <c r="CA53" s="37">
        <f t="shared" si="30"/>
        <v>34</v>
      </c>
      <c r="CB53" s="37">
        <f t="shared" si="31"/>
        <v>9</v>
      </c>
      <c r="CC53" s="34">
        <v>19</v>
      </c>
      <c r="CD53" s="34">
        <v>20</v>
      </c>
      <c r="CE53" s="37">
        <f t="shared" si="32"/>
        <v>39</v>
      </c>
      <c r="CF53" s="37">
        <f t="shared" si="33"/>
        <v>10</v>
      </c>
      <c r="CG53" s="37">
        <f t="shared" si="34"/>
        <v>19</v>
      </c>
      <c r="CH53" s="34"/>
      <c r="CI53" s="37">
        <f t="shared" si="35"/>
        <v>19</v>
      </c>
      <c r="CJ53" s="34">
        <v>18</v>
      </c>
      <c r="CK53" s="34">
        <v>19</v>
      </c>
      <c r="CL53" s="34">
        <v>11</v>
      </c>
      <c r="CM53" s="34">
        <v>17</v>
      </c>
      <c r="CN53" s="37">
        <f t="shared" si="36"/>
        <v>65</v>
      </c>
      <c r="CO53" s="37">
        <f t="shared" si="37"/>
        <v>16</v>
      </c>
      <c r="CP53" s="34">
        <v>56</v>
      </c>
      <c r="CQ53" s="34">
        <v>60</v>
      </c>
      <c r="CR53" s="37">
        <f t="shared" si="38"/>
        <v>116</v>
      </c>
      <c r="CS53" s="37">
        <f t="shared" si="39"/>
        <v>29</v>
      </c>
      <c r="CT53" s="37">
        <f t="shared" si="40"/>
        <v>45</v>
      </c>
      <c r="CU53" s="34"/>
      <c r="CV53" s="37">
        <f t="shared" si="41"/>
        <v>45</v>
      </c>
      <c r="CW53" s="35">
        <v>194</v>
      </c>
    </row>
    <row r="54" spans="1:101" ht="18" customHeight="1">
      <c r="A54" s="32">
        <v>50</v>
      </c>
      <c r="B54" s="32">
        <v>999</v>
      </c>
      <c r="C54" s="33" t="s">
        <v>158</v>
      </c>
      <c r="D54" s="32" t="s">
        <v>21</v>
      </c>
      <c r="E54" s="3" t="s">
        <v>34</v>
      </c>
      <c r="F54" s="38">
        <v>37109</v>
      </c>
      <c r="G54" s="38">
        <v>40710</v>
      </c>
      <c r="H54" s="40">
        <v>334283388096</v>
      </c>
      <c r="I54" s="4" t="s">
        <v>112</v>
      </c>
      <c r="J54" s="34">
        <v>22</v>
      </c>
      <c r="K54" s="34">
        <v>22</v>
      </c>
      <c r="L54" s="34">
        <v>13</v>
      </c>
      <c r="M54" s="34">
        <v>25</v>
      </c>
      <c r="N54" s="37">
        <f t="shared" si="0"/>
        <v>82</v>
      </c>
      <c r="O54" s="37">
        <f t="shared" si="1"/>
        <v>21</v>
      </c>
      <c r="P54" s="34">
        <v>88</v>
      </c>
      <c r="Q54" s="34">
        <v>91</v>
      </c>
      <c r="R54" s="37">
        <f t="shared" si="2"/>
        <v>179</v>
      </c>
      <c r="S54" s="37">
        <f t="shared" si="3"/>
        <v>45</v>
      </c>
      <c r="T54" s="37">
        <f t="shared" si="4"/>
        <v>66</v>
      </c>
      <c r="U54" s="34"/>
      <c r="V54" s="37">
        <f t="shared" si="5"/>
        <v>66</v>
      </c>
      <c r="W54" s="34">
        <v>18</v>
      </c>
      <c r="X54" s="34">
        <v>22</v>
      </c>
      <c r="Y54" s="34">
        <v>21</v>
      </c>
      <c r="Z54" s="34">
        <v>22</v>
      </c>
      <c r="AA54" s="37">
        <f t="shared" si="6"/>
        <v>83</v>
      </c>
      <c r="AB54" s="37">
        <f t="shared" si="7"/>
        <v>21</v>
      </c>
      <c r="AC54" s="34">
        <v>96</v>
      </c>
      <c r="AD54" s="34">
        <v>61</v>
      </c>
      <c r="AE54" s="37">
        <f t="shared" si="8"/>
        <v>157</v>
      </c>
      <c r="AF54" s="37">
        <f t="shared" si="9"/>
        <v>39</v>
      </c>
      <c r="AG54" s="37">
        <f t="shared" si="10"/>
        <v>60</v>
      </c>
      <c r="AH54" s="34"/>
      <c r="AI54" s="37">
        <f t="shared" si="11"/>
        <v>60</v>
      </c>
      <c r="AJ54" s="34">
        <v>19</v>
      </c>
      <c r="AK54" s="34">
        <v>19</v>
      </c>
      <c r="AL54" s="34">
        <v>24</v>
      </c>
      <c r="AM54" s="34">
        <v>25</v>
      </c>
      <c r="AN54" s="37">
        <f t="shared" si="12"/>
        <v>87</v>
      </c>
      <c r="AO54" s="37">
        <f t="shared" si="13"/>
        <v>22</v>
      </c>
      <c r="AP54" s="34">
        <v>83</v>
      </c>
      <c r="AQ54" s="34">
        <v>66</v>
      </c>
      <c r="AR54" s="37">
        <f t="shared" si="14"/>
        <v>149</v>
      </c>
      <c r="AS54" s="37">
        <f t="shared" si="15"/>
        <v>37</v>
      </c>
      <c r="AT54" s="37">
        <f t="shared" si="16"/>
        <v>59</v>
      </c>
      <c r="AU54" s="34"/>
      <c r="AV54" s="37">
        <f t="shared" si="17"/>
        <v>59</v>
      </c>
      <c r="AW54" s="34">
        <v>25</v>
      </c>
      <c r="AX54" s="34">
        <v>25</v>
      </c>
      <c r="AY54" s="34">
        <v>25</v>
      </c>
      <c r="AZ54" s="34">
        <v>24</v>
      </c>
      <c r="BA54" s="37">
        <f t="shared" si="18"/>
        <v>99</v>
      </c>
      <c r="BB54" s="37">
        <f t="shared" si="19"/>
        <v>25</v>
      </c>
      <c r="BC54" s="34">
        <v>92</v>
      </c>
      <c r="BD54" s="34">
        <v>78</v>
      </c>
      <c r="BE54" s="37">
        <f t="shared" si="20"/>
        <v>170</v>
      </c>
      <c r="BF54" s="37">
        <f t="shared" si="21"/>
        <v>43</v>
      </c>
      <c r="BG54" s="37">
        <f t="shared" si="22"/>
        <v>68</v>
      </c>
      <c r="BH54" s="34"/>
      <c r="BI54" s="37">
        <f t="shared" si="23"/>
        <v>68</v>
      </c>
      <c r="BJ54" s="34">
        <v>13</v>
      </c>
      <c r="BK54" s="34">
        <v>13</v>
      </c>
      <c r="BL54" s="34">
        <v>10</v>
      </c>
      <c r="BM54" s="34">
        <v>13</v>
      </c>
      <c r="BN54" s="37">
        <f t="shared" si="24"/>
        <v>49</v>
      </c>
      <c r="BO54" s="37">
        <f t="shared" si="25"/>
        <v>12</v>
      </c>
      <c r="BP54" s="34">
        <v>45</v>
      </c>
      <c r="BQ54" s="34">
        <v>34</v>
      </c>
      <c r="BR54" s="37">
        <f t="shared" si="26"/>
        <v>79</v>
      </c>
      <c r="BS54" s="37">
        <f t="shared" si="27"/>
        <v>20</v>
      </c>
      <c r="BT54" s="37">
        <f t="shared" si="28"/>
        <v>32</v>
      </c>
      <c r="BU54" s="34"/>
      <c r="BV54" s="37">
        <f t="shared" si="29"/>
        <v>32</v>
      </c>
      <c r="BW54" s="34">
        <v>12</v>
      </c>
      <c r="BX54" s="34">
        <v>12</v>
      </c>
      <c r="BY54" s="34">
        <v>12</v>
      </c>
      <c r="BZ54" s="34">
        <v>12</v>
      </c>
      <c r="CA54" s="37">
        <f t="shared" si="30"/>
        <v>48</v>
      </c>
      <c r="CB54" s="37">
        <f t="shared" si="31"/>
        <v>12</v>
      </c>
      <c r="CC54" s="34">
        <v>50</v>
      </c>
      <c r="CD54" s="34">
        <v>48</v>
      </c>
      <c r="CE54" s="37">
        <f t="shared" si="32"/>
        <v>98</v>
      </c>
      <c r="CF54" s="37">
        <f t="shared" si="33"/>
        <v>25</v>
      </c>
      <c r="CG54" s="37">
        <f t="shared" si="34"/>
        <v>37</v>
      </c>
      <c r="CH54" s="34"/>
      <c r="CI54" s="37">
        <f t="shared" si="35"/>
        <v>37</v>
      </c>
      <c r="CJ54" s="34">
        <v>25</v>
      </c>
      <c r="CK54" s="34">
        <v>25</v>
      </c>
      <c r="CL54" s="34">
        <v>23</v>
      </c>
      <c r="CM54" s="34">
        <v>24</v>
      </c>
      <c r="CN54" s="37">
        <f t="shared" si="36"/>
        <v>97</v>
      </c>
      <c r="CO54" s="37">
        <f t="shared" si="37"/>
        <v>24</v>
      </c>
      <c r="CP54" s="34">
        <v>96</v>
      </c>
      <c r="CQ54" s="34">
        <v>86</v>
      </c>
      <c r="CR54" s="37">
        <f t="shared" si="38"/>
        <v>182</v>
      </c>
      <c r="CS54" s="37">
        <f t="shared" si="39"/>
        <v>46</v>
      </c>
      <c r="CT54" s="37">
        <f t="shared" si="40"/>
        <v>70</v>
      </c>
      <c r="CU54" s="34"/>
      <c r="CV54" s="37">
        <f t="shared" si="41"/>
        <v>70</v>
      </c>
      <c r="CW54" s="35">
        <v>193</v>
      </c>
    </row>
    <row r="55" spans="1:101" ht="18" customHeight="1">
      <c r="A55" s="32">
        <v>51</v>
      </c>
      <c r="B55" s="32">
        <v>1007</v>
      </c>
      <c r="C55" s="33" t="s">
        <v>159</v>
      </c>
      <c r="D55" s="32" t="s">
        <v>21</v>
      </c>
      <c r="E55" s="3" t="s">
        <v>36</v>
      </c>
      <c r="F55" s="38">
        <v>36864</v>
      </c>
      <c r="G55" s="38">
        <v>40711</v>
      </c>
      <c r="H55" s="40">
        <v>801495024053</v>
      </c>
      <c r="I55" s="4" t="s">
        <v>80</v>
      </c>
      <c r="J55" s="34">
        <v>20</v>
      </c>
      <c r="K55" s="34">
        <v>22</v>
      </c>
      <c r="L55" s="34">
        <v>17</v>
      </c>
      <c r="M55" s="34">
        <v>25</v>
      </c>
      <c r="N55" s="37">
        <f t="shared" si="0"/>
        <v>84</v>
      </c>
      <c r="O55" s="37">
        <f t="shared" si="1"/>
        <v>21</v>
      </c>
      <c r="P55" s="34">
        <v>84</v>
      </c>
      <c r="Q55" s="34">
        <v>93</v>
      </c>
      <c r="R55" s="37">
        <f t="shared" si="2"/>
        <v>177</v>
      </c>
      <c r="S55" s="37">
        <f t="shared" si="3"/>
        <v>44</v>
      </c>
      <c r="T55" s="37">
        <f t="shared" si="4"/>
        <v>65</v>
      </c>
      <c r="U55" s="34"/>
      <c r="V55" s="37">
        <f t="shared" si="5"/>
        <v>65</v>
      </c>
      <c r="W55" s="34">
        <v>16</v>
      </c>
      <c r="X55" s="34">
        <v>20</v>
      </c>
      <c r="Y55" s="34">
        <v>16</v>
      </c>
      <c r="Z55" s="34">
        <v>17</v>
      </c>
      <c r="AA55" s="37">
        <f t="shared" si="6"/>
        <v>69</v>
      </c>
      <c r="AB55" s="37">
        <f t="shared" si="7"/>
        <v>17</v>
      </c>
      <c r="AC55" s="34">
        <v>82</v>
      </c>
      <c r="AD55" s="34">
        <v>47</v>
      </c>
      <c r="AE55" s="37">
        <f t="shared" si="8"/>
        <v>129</v>
      </c>
      <c r="AF55" s="37">
        <f t="shared" si="9"/>
        <v>32</v>
      </c>
      <c r="AG55" s="37">
        <f t="shared" si="10"/>
        <v>49</v>
      </c>
      <c r="AH55" s="34"/>
      <c r="AI55" s="37">
        <f t="shared" si="11"/>
        <v>49</v>
      </c>
      <c r="AJ55" s="34">
        <v>15</v>
      </c>
      <c r="AK55" s="34">
        <v>21</v>
      </c>
      <c r="AL55" s="34">
        <v>21</v>
      </c>
      <c r="AM55" s="34">
        <v>24</v>
      </c>
      <c r="AN55" s="37">
        <f t="shared" si="12"/>
        <v>81</v>
      </c>
      <c r="AO55" s="37">
        <f t="shared" si="13"/>
        <v>20</v>
      </c>
      <c r="AP55" s="34">
        <v>67</v>
      </c>
      <c r="AQ55" s="34">
        <v>60</v>
      </c>
      <c r="AR55" s="37">
        <f t="shared" si="14"/>
        <v>127</v>
      </c>
      <c r="AS55" s="37">
        <f t="shared" si="15"/>
        <v>32</v>
      </c>
      <c r="AT55" s="37">
        <f t="shared" si="16"/>
        <v>52</v>
      </c>
      <c r="AU55" s="34"/>
      <c r="AV55" s="37">
        <f t="shared" si="17"/>
        <v>52</v>
      </c>
      <c r="AW55" s="34">
        <v>25</v>
      </c>
      <c r="AX55" s="34">
        <v>25</v>
      </c>
      <c r="AY55" s="34">
        <v>25</v>
      </c>
      <c r="AZ55" s="34">
        <v>22</v>
      </c>
      <c r="BA55" s="37">
        <f t="shared" si="18"/>
        <v>97</v>
      </c>
      <c r="BB55" s="37">
        <f t="shared" si="19"/>
        <v>24</v>
      </c>
      <c r="BC55" s="34">
        <v>97</v>
      </c>
      <c r="BD55" s="34">
        <v>76</v>
      </c>
      <c r="BE55" s="37">
        <f t="shared" si="20"/>
        <v>173</v>
      </c>
      <c r="BF55" s="37">
        <f t="shared" si="21"/>
        <v>43</v>
      </c>
      <c r="BG55" s="37">
        <f t="shared" si="22"/>
        <v>67</v>
      </c>
      <c r="BH55" s="34"/>
      <c r="BI55" s="37">
        <f t="shared" si="23"/>
        <v>67</v>
      </c>
      <c r="BJ55" s="34">
        <v>11</v>
      </c>
      <c r="BK55" s="34">
        <v>11</v>
      </c>
      <c r="BL55" s="34">
        <v>11</v>
      </c>
      <c r="BM55" s="34">
        <v>8</v>
      </c>
      <c r="BN55" s="37">
        <f t="shared" si="24"/>
        <v>41</v>
      </c>
      <c r="BO55" s="37">
        <f t="shared" si="25"/>
        <v>10</v>
      </c>
      <c r="BP55" s="34">
        <v>37</v>
      </c>
      <c r="BQ55" s="34">
        <v>23</v>
      </c>
      <c r="BR55" s="37">
        <f t="shared" si="26"/>
        <v>60</v>
      </c>
      <c r="BS55" s="37">
        <f t="shared" si="27"/>
        <v>15</v>
      </c>
      <c r="BT55" s="37">
        <f t="shared" si="28"/>
        <v>25</v>
      </c>
      <c r="BU55" s="34"/>
      <c r="BV55" s="37">
        <f t="shared" si="29"/>
        <v>25</v>
      </c>
      <c r="BW55" s="34">
        <v>12</v>
      </c>
      <c r="BX55" s="34">
        <v>11</v>
      </c>
      <c r="BY55" s="34">
        <v>12</v>
      </c>
      <c r="BZ55" s="34">
        <v>11</v>
      </c>
      <c r="CA55" s="37">
        <f t="shared" si="30"/>
        <v>46</v>
      </c>
      <c r="CB55" s="37">
        <f t="shared" si="31"/>
        <v>12</v>
      </c>
      <c r="CC55" s="34">
        <v>37</v>
      </c>
      <c r="CD55" s="34">
        <v>48</v>
      </c>
      <c r="CE55" s="37">
        <f t="shared" si="32"/>
        <v>85</v>
      </c>
      <c r="CF55" s="37">
        <f t="shared" si="33"/>
        <v>21</v>
      </c>
      <c r="CG55" s="37">
        <f t="shared" si="34"/>
        <v>33</v>
      </c>
      <c r="CH55" s="34"/>
      <c r="CI55" s="37">
        <f t="shared" si="35"/>
        <v>33</v>
      </c>
      <c r="CJ55" s="34">
        <v>24</v>
      </c>
      <c r="CK55" s="34">
        <v>25</v>
      </c>
      <c r="CL55" s="34">
        <v>22</v>
      </c>
      <c r="CM55" s="34">
        <v>23</v>
      </c>
      <c r="CN55" s="37">
        <f t="shared" si="36"/>
        <v>94</v>
      </c>
      <c r="CO55" s="37">
        <f t="shared" si="37"/>
        <v>24</v>
      </c>
      <c r="CP55" s="34">
        <v>96</v>
      </c>
      <c r="CQ55" s="34">
        <v>81</v>
      </c>
      <c r="CR55" s="37">
        <f t="shared" si="38"/>
        <v>177</v>
      </c>
      <c r="CS55" s="37">
        <f t="shared" si="39"/>
        <v>44</v>
      </c>
      <c r="CT55" s="37">
        <f t="shared" si="40"/>
        <v>68</v>
      </c>
      <c r="CU55" s="34"/>
      <c r="CV55" s="37">
        <f t="shared" si="41"/>
        <v>68</v>
      </c>
      <c r="CW55" s="35">
        <v>164</v>
      </c>
    </row>
    <row r="56" spans="1:101" ht="18" customHeight="1">
      <c r="A56" s="32">
        <v>52</v>
      </c>
      <c r="B56" s="32">
        <v>1015</v>
      </c>
      <c r="C56" s="33" t="s">
        <v>160</v>
      </c>
      <c r="D56" s="32" t="s">
        <v>21</v>
      </c>
      <c r="E56" s="3" t="s">
        <v>34</v>
      </c>
      <c r="F56" s="38">
        <v>37047</v>
      </c>
      <c r="G56" s="38">
        <v>40711</v>
      </c>
      <c r="H56" s="40">
        <v>345490264646</v>
      </c>
      <c r="I56" s="4" t="s">
        <v>85</v>
      </c>
      <c r="J56" s="34">
        <v>18</v>
      </c>
      <c r="K56" s="34">
        <v>17</v>
      </c>
      <c r="L56" s="34">
        <v>9</v>
      </c>
      <c r="M56" s="34">
        <v>14</v>
      </c>
      <c r="N56" s="37">
        <f t="shared" si="0"/>
        <v>58</v>
      </c>
      <c r="O56" s="37">
        <f t="shared" si="1"/>
        <v>15</v>
      </c>
      <c r="P56" s="34">
        <v>36</v>
      </c>
      <c r="Q56" s="34">
        <v>43</v>
      </c>
      <c r="R56" s="37">
        <f t="shared" si="2"/>
        <v>79</v>
      </c>
      <c r="S56" s="37">
        <f t="shared" si="3"/>
        <v>20</v>
      </c>
      <c r="T56" s="37">
        <f t="shared" si="4"/>
        <v>35</v>
      </c>
      <c r="U56" s="34"/>
      <c r="V56" s="37">
        <f t="shared" si="5"/>
        <v>35</v>
      </c>
      <c r="W56" s="34">
        <v>5</v>
      </c>
      <c r="X56" s="34">
        <v>10</v>
      </c>
      <c r="Y56" s="34">
        <v>16</v>
      </c>
      <c r="Z56" s="34">
        <v>13</v>
      </c>
      <c r="AA56" s="37">
        <f t="shared" si="6"/>
        <v>44</v>
      </c>
      <c r="AB56" s="37">
        <f t="shared" si="7"/>
        <v>11</v>
      </c>
      <c r="AC56" s="34">
        <v>59</v>
      </c>
      <c r="AD56" s="34">
        <v>31</v>
      </c>
      <c r="AE56" s="37">
        <f t="shared" si="8"/>
        <v>90</v>
      </c>
      <c r="AF56" s="37">
        <f t="shared" si="9"/>
        <v>23</v>
      </c>
      <c r="AG56" s="37">
        <f t="shared" si="10"/>
        <v>34</v>
      </c>
      <c r="AH56" s="34"/>
      <c r="AI56" s="37">
        <f t="shared" si="11"/>
        <v>34</v>
      </c>
      <c r="AJ56" s="34">
        <v>10</v>
      </c>
      <c r="AK56" s="34">
        <v>10</v>
      </c>
      <c r="AL56" s="34">
        <v>9</v>
      </c>
      <c r="AM56" s="34">
        <v>18</v>
      </c>
      <c r="AN56" s="37">
        <f t="shared" si="12"/>
        <v>47</v>
      </c>
      <c r="AO56" s="37">
        <f t="shared" si="13"/>
        <v>12</v>
      </c>
      <c r="AP56" s="34">
        <v>52</v>
      </c>
      <c r="AQ56" s="34">
        <v>31</v>
      </c>
      <c r="AR56" s="37">
        <f t="shared" si="14"/>
        <v>83</v>
      </c>
      <c r="AS56" s="37">
        <f t="shared" si="15"/>
        <v>21</v>
      </c>
      <c r="AT56" s="37">
        <f t="shared" si="16"/>
        <v>33</v>
      </c>
      <c r="AU56" s="34"/>
      <c r="AV56" s="37">
        <f t="shared" si="17"/>
        <v>33</v>
      </c>
      <c r="AW56" s="34">
        <v>19</v>
      </c>
      <c r="AX56" s="34">
        <v>23</v>
      </c>
      <c r="AY56" s="34">
        <v>16</v>
      </c>
      <c r="AZ56" s="34">
        <v>13</v>
      </c>
      <c r="BA56" s="37">
        <f t="shared" si="18"/>
        <v>71</v>
      </c>
      <c r="BB56" s="37">
        <f t="shared" si="19"/>
        <v>18</v>
      </c>
      <c r="BC56" s="34">
        <v>60</v>
      </c>
      <c r="BD56" s="34">
        <v>44</v>
      </c>
      <c r="BE56" s="37">
        <f t="shared" si="20"/>
        <v>104</v>
      </c>
      <c r="BF56" s="37">
        <f t="shared" si="21"/>
        <v>26</v>
      </c>
      <c r="BG56" s="37">
        <f t="shared" si="22"/>
        <v>44</v>
      </c>
      <c r="BH56" s="34"/>
      <c r="BI56" s="37">
        <f t="shared" si="23"/>
        <v>44</v>
      </c>
      <c r="BJ56" s="34">
        <v>5</v>
      </c>
      <c r="BK56" s="34">
        <v>11</v>
      </c>
      <c r="BL56" s="34">
        <v>5</v>
      </c>
      <c r="BM56" s="34">
        <v>9</v>
      </c>
      <c r="BN56" s="37">
        <f t="shared" si="24"/>
        <v>30</v>
      </c>
      <c r="BO56" s="37">
        <f t="shared" si="25"/>
        <v>8</v>
      </c>
      <c r="BP56" s="34">
        <v>20</v>
      </c>
      <c r="BQ56" s="34">
        <v>5</v>
      </c>
      <c r="BR56" s="37">
        <f t="shared" si="26"/>
        <v>25</v>
      </c>
      <c r="BS56" s="37">
        <f t="shared" si="27"/>
        <v>6</v>
      </c>
      <c r="BT56" s="37">
        <f t="shared" si="28"/>
        <v>14</v>
      </c>
      <c r="BU56" s="34"/>
      <c r="BV56" s="37">
        <f t="shared" si="29"/>
        <v>14</v>
      </c>
      <c r="BW56" s="34">
        <v>9</v>
      </c>
      <c r="BX56" s="34">
        <v>10</v>
      </c>
      <c r="BY56" s="34">
        <v>8</v>
      </c>
      <c r="BZ56" s="34">
        <v>8</v>
      </c>
      <c r="CA56" s="37">
        <f t="shared" si="30"/>
        <v>35</v>
      </c>
      <c r="CB56" s="37">
        <f t="shared" si="31"/>
        <v>9</v>
      </c>
      <c r="CC56" s="34">
        <v>20</v>
      </c>
      <c r="CD56" s="34">
        <v>16</v>
      </c>
      <c r="CE56" s="37">
        <f t="shared" si="32"/>
        <v>36</v>
      </c>
      <c r="CF56" s="37">
        <f t="shared" si="33"/>
        <v>9</v>
      </c>
      <c r="CG56" s="37">
        <f t="shared" si="34"/>
        <v>18</v>
      </c>
      <c r="CH56" s="34"/>
      <c r="CI56" s="37">
        <f t="shared" si="35"/>
        <v>18</v>
      </c>
      <c r="CJ56" s="34">
        <v>22</v>
      </c>
      <c r="CK56" s="34">
        <v>16</v>
      </c>
      <c r="CL56" s="34">
        <v>16</v>
      </c>
      <c r="CM56" s="34">
        <v>18</v>
      </c>
      <c r="CN56" s="37">
        <f t="shared" si="36"/>
        <v>72</v>
      </c>
      <c r="CO56" s="37">
        <f t="shared" si="37"/>
        <v>18</v>
      </c>
      <c r="CP56" s="34">
        <v>62</v>
      </c>
      <c r="CQ56" s="34">
        <v>55</v>
      </c>
      <c r="CR56" s="37">
        <f t="shared" si="38"/>
        <v>117</v>
      </c>
      <c r="CS56" s="37">
        <f t="shared" si="39"/>
        <v>29</v>
      </c>
      <c r="CT56" s="37">
        <f t="shared" si="40"/>
        <v>47</v>
      </c>
      <c r="CU56" s="34"/>
      <c r="CV56" s="37">
        <f t="shared" si="41"/>
        <v>47</v>
      </c>
      <c r="CW56" s="35">
        <v>188</v>
      </c>
    </row>
    <row r="57" spans="1:101" ht="18" customHeight="1">
      <c r="A57" s="32">
        <v>53</v>
      </c>
      <c r="B57" s="32"/>
      <c r="C57" s="33"/>
      <c r="D57" s="32"/>
      <c r="E57" s="3"/>
      <c r="F57" s="38"/>
      <c r="G57" s="38"/>
      <c r="H57" s="40"/>
      <c r="I57" s="4"/>
      <c r="J57" s="34"/>
      <c r="K57" s="34"/>
      <c r="L57" s="34"/>
      <c r="M57" s="34"/>
      <c r="N57" s="37"/>
      <c r="O57" s="37"/>
      <c r="P57" s="34"/>
      <c r="Q57" s="34"/>
      <c r="R57" s="37"/>
      <c r="S57" s="37"/>
      <c r="T57" s="37"/>
      <c r="U57" s="34"/>
      <c r="V57" s="37"/>
      <c r="W57" s="34"/>
      <c r="X57" s="34"/>
      <c r="Y57" s="34"/>
      <c r="Z57" s="34"/>
      <c r="AA57" s="37"/>
      <c r="AB57" s="37"/>
      <c r="AC57" s="34"/>
      <c r="AD57" s="34"/>
      <c r="AE57" s="37"/>
      <c r="AF57" s="37"/>
      <c r="AG57" s="37"/>
      <c r="AH57" s="34"/>
      <c r="AI57" s="37"/>
      <c r="AJ57" s="34"/>
      <c r="AK57" s="34"/>
      <c r="AL57" s="34"/>
      <c r="AM57" s="34"/>
      <c r="AN57" s="37"/>
      <c r="AO57" s="37"/>
      <c r="AP57" s="34"/>
      <c r="AQ57" s="34"/>
      <c r="AR57" s="37"/>
      <c r="AS57" s="37"/>
      <c r="AT57" s="37"/>
      <c r="AU57" s="34"/>
      <c r="AV57" s="37"/>
      <c r="AW57" s="34"/>
      <c r="AX57" s="34"/>
      <c r="AY57" s="34"/>
      <c r="AZ57" s="34"/>
      <c r="BA57" s="37"/>
      <c r="BB57" s="37"/>
      <c r="BC57" s="34"/>
      <c r="BD57" s="34"/>
      <c r="BE57" s="37"/>
      <c r="BF57" s="37"/>
      <c r="BG57" s="37"/>
      <c r="BH57" s="34"/>
      <c r="BI57" s="37"/>
      <c r="BJ57" s="34"/>
      <c r="BK57" s="34"/>
      <c r="BL57" s="34"/>
      <c r="BM57" s="34"/>
      <c r="BN57" s="37"/>
      <c r="BO57" s="37"/>
      <c r="BP57" s="34"/>
      <c r="BQ57" s="34"/>
      <c r="BR57" s="37"/>
      <c r="BS57" s="37"/>
      <c r="BT57" s="37"/>
      <c r="BU57" s="34"/>
      <c r="BV57" s="37"/>
      <c r="BW57" s="34"/>
      <c r="BX57" s="34"/>
      <c r="BY57" s="34"/>
      <c r="BZ57" s="34"/>
      <c r="CA57" s="37"/>
      <c r="CB57" s="37"/>
      <c r="CC57" s="34"/>
      <c r="CD57" s="34"/>
      <c r="CE57" s="37"/>
      <c r="CF57" s="37"/>
      <c r="CG57" s="37"/>
      <c r="CH57" s="34"/>
      <c r="CI57" s="37"/>
      <c r="CJ57" s="34"/>
      <c r="CK57" s="34"/>
      <c r="CL57" s="34"/>
      <c r="CM57" s="34"/>
      <c r="CN57" s="37"/>
      <c r="CO57" s="37"/>
      <c r="CP57" s="34"/>
      <c r="CQ57" s="34"/>
      <c r="CR57" s="37"/>
      <c r="CS57" s="37"/>
      <c r="CT57" s="37"/>
      <c r="CU57" s="34"/>
      <c r="CV57" s="37"/>
      <c r="CW57" s="35">
        <v>203</v>
      </c>
    </row>
    <row r="58" spans="1:101" ht="18" customHeight="1">
      <c r="A58" s="32">
        <v>54</v>
      </c>
      <c r="B58" s="32"/>
      <c r="C58" s="33"/>
      <c r="D58" s="32"/>
      <c r="E58" s="3"/>
      <c r="F58" s="38"/>
      <c r="G58" s="38"/>
      <c r="H58" s="40"/>
      <c r="I58" s="4"/>
      <c r="J58" s="34"/>
      <c r="K58" s="34"/>
      <c r="L58" s="34"/>
      <c r="M58" s="34"/>
      <c r="N58" s="37"/>
      <c r="O58" s="37"/>
      <c r="P58" s="34"/>
      <c r="Q58" s="34"/>
      <c r="R58" s="37"/>
      <c r="S58" s="37"/>
      <c r="T58" s="37"/>
      <c r="U58" s="34"/>
      <c r="V58" s="37"/>
      <c r="W58" s="34"/>
      <c r="X58" s="34"/>
      <c r="Y58" s="34"/>
      <c r="Z58" s="34"/>
      <c r="AA58" s="37"/>
      <c r="AB58" s="37"/>
      <c r="AC58" s="34"/>
      <c r="AD58" s="34"/>
      <c r="AE58" s="37"/>
      <c r="AF58" s="37"/>
      <c r="AG58" s="37"/>
      <c r="AH58" s="34"/>
      <c r="AI58" s="37"/>
      <c r="AJ58" s="34"/>
      <c r="AK58" s="34"/>
      <c r="AL58" s="34"/>
      <c r="AM58" s="34"/>
      <c r="AN58" s="37"/>
      <c r="AO58" s="37"/>
      <c r="AP58" s="34"/>
      <c r="AQ58" s="34"/>
      <c r="AR58" s="37"/>
      <c r="AS58" s="37"/>
      <c r="AT58" s="37"/>
      <c r="AU58" s="34"/>
      <c r="AV58" s="37"/>
      <c r="AW58" s="34"/>
      <c r="AX58" s="34"/>
      <c r="AY58" s="34"/>
      <c r="AZ58" s="34"/>
      <c r="BA58" s="37"/>
      <c r="BB58" s="37"/>
      <c r="BC58" s="34"/>
      <c r="BD58" s="34"/>
      <c r="BE58" s="37"/>
      <c r="BF58" s="37"/>
      <c r="BG58" s="37"/>
      <c r="BH58" s="34"/>
      <c r="BI58" s="37"/>
      <c r="BJ58" s="34"/>
      <c r="BK58" s="34"/>
      <c r="BL58" s="34"/>
      <c r="BM58" s="34"/>
      <c r="BN58" s="37"/>
      <c r="BO58" s="37"/>
      <c r="BP58" s="34"/>
      <c r="BQ58" s="34"/>
      <c r="BR58" s="37"/>
      <c r="BS58" s="37"/>
      <c r="BT58" s="37"/>
      <c r="BU58" s="34"/>
      <c r="BV58" s="37"/>
      <c r="BW58" s="34"/>
      <c r="BX58" s="34"/>
      <c r="BY58" s="34"/>
      <c r="BZ58" s="34"/>
      <c r="CA58" s="37"/>
      <c r="CB58" s="37"/>
      <c r="CC58" s="34"/>
      <c r="CD58" s="34"/>
      <c r="CE58" s="37"/>
      <c r="CF58" s="37"/>
      <c r="CG58" s="37"/>
      <c r="CH58" s="34"/>
      <c r="CI58" s="37"/>
      <c r="CJ58" s="34"/>
      <c r="CK58" s="34"/>
      <c r="CL58" s="34"/>
      <c r="CM58" s="34"/>
      <c r="CN58" s="37"/>
      <c r="CO58" s="37"/>
      <c r="CP58" s="34"/>
      <c r="CQ58" s="34"/>
      <c r="CR58" s="37"/>
      <c r="CS58" s="37"/>
      <c r="CT58" s="37"/>
      <c r="CU58" s="34"/>
      <c r="CV58" s="37"/>
      <c r="CW58" s="35">
        <v>172</v>
      </c>
    </row>
    <row r="59" spans="1:101" ht="18" customHeight="1">
      <c r="A59" s="32">
        <v>55</v>
      </c>
      <c r="B59" s="32"/>
      <c r="C59" s="33"/>
      <c r="D59" s="32"/>
      <c r="E59" s="3"/>
      <c r="F59" s="38"/>
      <c r="G59" s="38"/>
      <c r="H59" s="40"/>
      <c r="I59" s="4"/>
      <c r="J59" s="34"/>
      <c r="K59" s="34"/>
      <c r="L59" s="34"/>
      <c r="M59" s="34"/>
      <c r="N59" s="37"/>
      <c r="O59" s="37"/>
      <c r="P59" s="34"/>
      <c r="Q59" s="34"/>
      <c r="R59" s="37"/>
      <c r="S59" s="37"/>
      <c r="T59" s="37"/>
      <c r="U59" s="34"/>
      <c r="V59" s="37"/>
      <c r="W59" s="34"/>
      <c r="X59" s="34"/>
      <c r="Y59" s="34"/>
      <c r="Z59" s="34"/>
      <c r="AA59" s="37"/>
      <c r="AB59" s="37"/>
      <c r="AC59" s="34"/>
      <c r="AD59" s="34"/>
      <c r="AE59" s="37"/>
      <c r="AF59" s="37"/>
      <c r="AG59" s="37"/>
      <c r="AH59" s="34"/>
      <c r="AI59" s="37"/>
      <c r="AJ59" s="34"/>
      <c r="AK59" s="34"/>
      <c r="AL59" s="34"/>
      <c r="AM59" s="34"/>
      <c r="AN59" s="37"/>
      <c r="AO59" s="37"/>
      <c r="AP59" s="34"/>
      <c r="AQ59" s="34"/>
      <c r="AR59" s="37"/>
      <c r="AS59" s="37"/>
      <c r="AT59" s="37"/>
      <c r="AU59" s="34"/>
      <c r="AV59" s="37"/>
      <c r="AW59" s="34"/>
      <c r="AX59" s="34"/>
      <c r="AY59" s="34"/>
      <c r="AZ59" s="34"/>
      <c r="BA59" s="37"/>
      <c r="BB59" s="37"/>
      <c r="BC59" s="34"/>
      <c r="BD59" s="34"/>
      <c r="BE59" s="37"/>
      <c r="BF59" s="37"/>
      <c r="BG59" s="37"/>
      <c r="BH59" s="34"/>
      <c r="BI59" s="37"/>
      <c r="BJ59" s="34"/>
      <c r="BK59" s="34"/>
      <c r="BL59" s="34"/>
      <c r="BM59" s="34"/>
      <c r="BN59" s="37"/>
      <c r="BO59" s="37"/>
      <c r="BP59" s="34"/>
      <c r="BQ59" s="34"/>
      <c r="BR59" s="37"/>
      <c r="BS59" s="37"/>
      <c r="BT59" s="37"/>
      <c r="BU59" s="34"/>
      <c r="BV59" s="37"/>
      <c r="BW59" s="34"/>
      <c r="BX59" s="34"/>
      <c r="BY59" s="34"/>
      <c r="BZ59" s="34"/>
      <c r="CA59" s="37"/>
      <c r="CB59" s="37"/>
      <c r="CC59" s="34"/>
      <c r="CD59" s="34"/>
      <c r="CE59" s="37"/>
      <c r="CF59" s="37"/>
      <c r="CG59" s="37"/>
      <c r="CH59" s="34"/>
      <c r="CI59" s="37"/>
      <c r="CJ59" s="34"/>
      <c r="CK59" s="34"/>
      <c r="CL59" s="34"/>
      <c r="CM59" s="34"/>
      <c r="CN59" s="37"/>
      <c r="CO59" s="37"/>
      <c r="CP59" s="34"/>
      <c r="CQ59" s="34"/>
      <c r="CR59" s="37"/>
      <c r="CS59" s="37"/>
      <c r="CT59" s="37"/>
      <c r="CU59" s="34"/>
      <c r="CV59" s="37"/>
      <c r="CW59" s="35">
        <v>164</v>
      </c>
    </row>
    <row r="60" spans="1:101" ht="18" customHeight="1">
      <c r="A60" s="32">
        <v>56</v>
      </c>
      <c r="B60" s="32"/>
      <c r="C60" s="33"/>
      <c r="D60" s="32"/>
      <c r="E60" s="3"/>
      <c r="F60" s="38"/>
      <c r="G60" s="38"/>
      <c r="H60" s="40"/>
      <c r="I60" s="4"/>
      <c r="J60" s="34"/>
      <c r="K60" s="34"/>
      <c r="L60" s="34"/>
      <c r="M60" s="34"/>
      <c r="N60" s="37"/>
      <c r="O60" s="37"/>
      <c r="P60" s="34"/>
      <c r="Q60" s="34"/>
      <c r="R60" s="37"/>
      <c r="S60" s="37"/>
      <c r="T60" s="37"/>
      <c r="U60" s="34"/>
      <c r="V60" s="37"/>
      <c r="W60" s="34"/>
      <c r="X60" s="34"/>
      <c r="Y60" s="34"/>
      <c r="Z60" s="34"/>
      <c r="AA60" s="37"/>
      <c r="AB60" s="37"/>
      <c r="AC60" s="34"/>
      <c r="AD60" s="34"/>
      <c r="AE60" s="37"/>
      <c r="AF60" s="37"/>
      <c r="AG60" s="37"/>
      <c r="AH60" s="34"/>
      <c r="AI60" s="37"/>
      <c r="AJ60" s="34"/>
      <c r="AK60" s="34"/>
      <c r="AL60" s="34"/>
      <c r="AM60" s="34"/>
      <c r="AN60" s="37"/>
      <c r="AO60" s="37"/>
      <c r="AP60" s="34"/>
      <c r="AQ60" s="34"/>
      <c r="AR60" s="37"/>
      <c r="AS60" s="37"/>
      <c r="AT60" s="37"/>
      <c r="AU60" s="34"/>
      <c r="AV60" s="37"/>
      <c r="AW60" s="34"/>
      <c r="AX60" s="34"/>
      <c r="AY60" s="34"/>
      <c r="AZ60" s="34"/>
      <c r="BA60" s="37"/>
      <c r="BB60" s="37"/>
      <c r="BC60" s="34"/>
      <c r="BD60" s="34"/>
      <c r="BE60" s="37"/>
      <c r="BF60" s="37"/>
      <c r="BG60" s="37"/>
      <c r="BH60" s="34"/>
      <c r="BI60" s="37"/>
      <c r="BJ60" s="34"/>
      <c r="BK60" s="34"/>
      <c r="BL60" s="34"/>
      <c r="BM60" s="34"/>
      <c r="BN60" s="37"/>
      <c r="BO60" s="37"/>
      <c r="BP60" s="34"/>
      <c r="BQ60" s="34"/>
      <c r="BR60" s="37"/>
      <c r="BS60" s="37"/>
      <c r="BT60" s="37"/>
      <c r="BU60" s="34"/>
      <c r="BV60" s="37"/>
      <c r="BW60" s="34"/>
      <c r="BX60" s="34"/>
      <c r="BY60" s="34"/>
      <c r="BZ60" s="34"/>
      <c r="CA60" s="37"/>
      <c r="CB60" s="37"/>
      <c r="CC60" s="34"/>
      <c r="CD60" s="34"/>
      <c r="CE60" s="37"/>
      <c r="CF60" s="37"/>
      <c r="CG60" s="37"/>
      <c r="CH60" s="34"/>
      <c r="CI60" s="37"/>
      <c r="CJ60" s="34"/>
      <c r="CK60" s="34"/>
      <c r="CL60" s="34"/>
      <c r="CM60" s="34"/>
      <c r="CN60" s="37"/>
      <c r="CO60" s="37"/>
      <c r="CP60" s="34"/>
      <c r="CQ60" s="34"/>
      <c r="CR60" s="37"/>
      <c r="CS60" s="37"/>
      <c r="CT60" s="37"/>
      <c r="CU60" s="34"/>
      <c r="CV60" s="37"/>
      <c r="CW60" s="35">
        <v>216</v>
      </c>
    </row>
    <row r="61" spans="1:101" ht="18" customHeight="1">
      <c r="A61" s="32">
        <v>57</v>
      </c>
      <c r="B61" s="32"/>
      <c r="C61" s="33"/>
      <c r="D61" s="32"/>
      <c r="E61" s="3"/>
      <c r="F61" s="38"/>
      <c r="G61" s="38"/>
      <c r="H61" s="40"/>
      <c r="I61" s="4"/>
      <c r="J61" s="34"/>
      <c r="K61" s="34"/>
      <c r="L61" s="34"/>
      <c r="M61" s="34"/>
      <c r="N61" s="37"/>
      <c r="O61" s="37"/>
      <c r="P61" s="34"/>
      <c r="Q61" s="34"/>
      <c r="R61" s="37"/>
      <c r="S61" s="37"/>
      <c r="T61" s="37"/>
      <c r="U61" s="34"/>
      <c r="V61" s="37"/>
      <c r="W61" s="34"/>
      <c r="X61" s="34"/>
      <c r="Y61" s="34"/>
      <c r="Z61" s="34"/>
      <c r="AA61" s="37"/>
      <c r="AB61" s="37"/>
      <c r="AC61" s="34"/>
      <c r="AD61" s="34"/>
      <c r="AE61" s="37"/>
      <c r="AF61" s="37"/>
      <c r="AG61" s="37"/>
      <c r="AH61" s="34"/>
      <c r="AI61" s="37"/>
      <c r="AJ61" s="34"/>
      <c r="AK61" s="34"/>
      <c r="AL61" s="34"/>
      <c r="AM61" s="34"/>
      <c r="AN61" s="37"/>
      <c r="AO61" s="37"/>
      <c r="AP61" s="34"/>
      <c r="AQ61" s="34"/>
      <c r="AR61" s="37"/>
      <c r="AS61" s="37"/>
      <c r="AT61" s="37"/>
      <c r="AU61" s="34"/>
      <c r="AV61" s="37"/>
      <c r="AW61" s="34"/>
      <c r="AX61" s="34"/>
      <c r="AY61" s="34"/>
      <c r="AZ61" s="34"/>
      <c r="BA61" s="37"/>
      <c r="BB61" s="37"/>
      <c r="BC61" s="34"/>
      <c r="BD61" s="34"/>
      <c r="BE61" s="37"/>
      <c r="BF61" s="37"/>
      <c r="BG61" s="37"/>
      <c r="BH61" s="34"/>
      <c r="BI61" s="37"/>
      <c r="BJ61" s="34"/>
      <c r="BK61" s="34"/>
      <c r="BL61" s="34"/>
      <c r="BM61" s="34"/>
      <c r="BN61" s="37"/>
      <c r="BO61" s="37"/>
      <c r="BP61" s="34"/>
      <c r="BQ61" s="34"/>
      <c r="BR61" s="37"/>
      <c r="BS61" s="37"/>
      <c r="BT61" s="37"/>
      <c r="BU61" s="34"/>
      <c r="BV61" s="37"/>
      <c r="BW61" s="34"/>
      <c r="BX61" s="34"/>
      <c r="BY61" s="34"/>
      <c r="BZ61" s="34"/>
      <c r="CA61" s="37"/>
      <c r="CB61" s="37"/>
      <c r="CC61" s="34"/>
      <c r="CD61" s="34"/>
      <c r="CE61" s="37"/>
      <c r="CF61" s="37"/>
      <c r="CG61" s="37"/>
      <c r="CH61" s="34"/>
      <c r="CI61" s="37"/>
      <c r="CJ61" s="34"/>
      <c r="CK61" s="34"/>
      <c r="CL61" s="34"/>
      <c r="CM61" s="34"/>
      <c r="CN61" s="37"/>
      <c r="CO61" s="37"/>
      <c r="CP61" s="34"/>
      <c r="CQ61" s="34"/>
      <c r="CR61" s="37"/>
      <c r="CS61" s="37"/>
      <c r="CT61" s="37"/>
      <c r="CU61" s="34"/>
      <c r="CV61" s="37"/>
      <c r="CW61" s="35">
        <v>190</v>
      </c>
    </row>
    <row r="62" spans="1:101" ht="18" customHeight="1">
      <c r="A62" s="32">
        <v>58</v>
      </c>
      <c r="B62" s="32"/>
      <c r="C62" s="33"/>
      <c r="D62" s="32"/>
      <c r="E62" s="3"/>
      <c r="F62" s="38"/>
      <c r="G62" s="38"/>
      <c r="H62" s="40"/>
      <c r="I62" s="4"/>
      <c r="J62" s="34"/>
      <c r="K62" s="34"/>
      <c r="L62" s="34"/>
      <c r="M62" s="34"/>
      <c r="N62" s="37"/>
      <c r="O62" s="37"/>
      <c r="P62" s="34"/>
      <c r="Q62" s="34"/>
      <c r="R62" s="37"/>
      <c r="S62" s="37"/>
      <c r="T62" s="37"/>
      <c r="U62" s="34"/>
      <c r="V62" s="37"/>
      <c r="W62" s="34"/>
      <c r="X62" s="34"/>
      <c r="Y62" s="34"/>
      <c r="Z62" s="34"/>
      <c r="AA62" s="37"/>
      <c r="AB62" s="37"/>
      <c r="AC62" s="34"/>
      <c r="AD62" s="34"/>
      <c r="AE62" s="37"/>
      <c r="AF62" s="37"/>
      <c r="AG62" s="37"/>
      <c r="AH62" s="34"/>
      <c r="AI62" s="37"/>
      <c r="AJ62" s="34"/>
      <c r="AK62" s="34"/>
      <c r="AL62" s="34"/>
      <c r="AM62" s="34"/>
      <c r="AN62" s="37"/>
      <c r="AO62" s="37"/>
      <c r="AP62" s="34"/>
      <c r="AQ62" s="34"/>
      <c r="AR62" s="37"/>
      <c r="AS62" s="37"/>
      <c r="AT62" s="37"/>
      <c r="AU62" s="34"/>
      <c r="AV62" s="37"/>
      <c r="AW62" s="34"/>
      <c r="AX62" s="34"/>
      <c r="AY62" s="34"/>
      <c r="AZ62" s="34"/>
      <c r="BA62" s="37"/>
      <c r="BB62" s="37"/>
      <c r="BC62" s="34"/>
      <c r="BD62" s="34"/>
      <c r="BE62" s="37"/>
      <c r="BF62" s="37"/>
      <c r="BG62" s="37"/>
      <c r="BH62" s="34"/>
      <c r="BI62" s="37"/>
      <c r="BJ62" s="34"/>
      <c r="BK62" s="34"/>
      <c r="BL62" s="34"/>
      <c r="BM62" s="34"/>
      <c r="BN62" s="37"/>
      <c r="BO62" s="37"/>
      <c r="BP62" s="34"/>
      <c r="BQ62" s="34"/>
      <c r="BR62" s="37"/>
      <c r="BS62" s="37"/>
      <c r="BT62" s="37"/>
      <c r="BU62" s="34"/>
      <c r="BV62" s="37"/>
      <c r="BW62" s="34"/>
      <c r="BX62" s="34"/>
      <c r="BY62" s="34"/>
      <c r="BZ62" s="34"/>
      <c r="CA62" s="37"/>
      <c r="CB62" s="37"/>
      <c r="CC62" s="34"/>
      <c r="CD62" s="34"/>
      <c r="CE62" s="37"/>
      <c r="CF62" s="37"/>
      <c r="CG62" s="37"/>
      <c r="CH62" s="34"/>
      <c r="CI62" s="37"/>
      <c r="CJ62" s="34"/>
      <c r="CK62" s="34"/>
      <c r="CL62" s="34"/>
      <c r="CM62" s="34"/>
      <c r="CN62" s="37"/>
      <c r="CO62" s="37"/>
      <c r="CP62" s="34"/>
      <c r="CQ62" s="34"/>
      <c r="CR62" s="37"/>
      <c r="CS62" s="37"/>
      <c r="CT62" s="37"/>
      <c r="CU62" s="34"/>
      <c r="CV62" s="37"/>
      <c r="CW62" s="35">
        <v>172</v>
      </c>
    </row>
    <row r="63" spans="1:101" ht="18" customHeight="1">
      <c r="A63" s="32">
        <v>59</v>
      </c>
      <c r="B63" s="32"/>
      <c r="C63" s="33"/>
      <c r="D63" s="32"/>
      <c r="E63" s="3"/>
      <c r="F63" s="38"/>
      <c r="G63" s="38"/>
      <c r="H63" s="40"/>
      <c r="I63" s="4"/>
      <c r="J63" s="34"/>
      <c r="K63" s="34"/>
      <c r="L63" s="34"/>
      <c r="M63" s="34"/>
      <c r="N63" s="37"/>
      <c r="O63" s="37"/>
      <c r="P63" s="34"/>
      <c r="Q63" s="34"/>
      <c r="R63" s="37"/>
      <c r="S63" s="37"/>
      <c r="T63" s="37"/>
      <c r="U63" s="34"/>
      <c r="V63" s="37"/>
      <c r="W63" s="34"/>
      <c r="X63" s="34"/>
      <c r="Y63" s="34"/>
      <c r="Z63" s="34"/>
      <c r="AA63" s="37"/>
      <c r="AB63" s="37"/>
      <c r="AC63" s="34"/>
      <c r="AD63" s="34"/>
      <c r="AE63" s="37"/>
      <c r="AF63" s="37"/>
      <c r="AG63" s="37"/>
      <c r="AH63" s="34"/>
      <c r="AI63" s="37"/>
      <c r="AJ63" s="34"/>
      <c r="AK63" s="34"/>
      <c r="AL63" s="34"/>
      <c r="AM63" s="34"/>
      <c r="AN63" s="37"/>
      <c r="AO63" s="37"/>
      <c r="AP63" s="34"/>
      <c r="AQ63" s="34"/>
      <c r="AR63" s="37"/>
      <c r="AS63" s="37"/>
      <c r="AT63" s="37"/>
      <c r="AU63" s="34"/>
      <c r="AV63" s="37"/>
      <c r="AW63" s="34"/>
      <c r="AX63" s="34"/>
      <c r="AY63" s="34"/>
      <c r="AZ63" s="34"/>
      <c r="BA63" s="37"/>
      <c r="BB63" s="37"/>
      <c r="BC63" s="34"/>
      <c r="BD63" s="34"/>
      <c r="BE63" s="37"/>
      <c r="BF63" s="37"/>
      <c r="BG63" s="37"/>
      <c r="BH63" s="34"/>
      <c r="BI63" s="37"/>
      <c r="BJ63" s="34"/>
      <c r="BK63" s="34"/>
      <c r="BL63" s="34"/>
      <c r="BM63" s="34"/>
      <c r="BN63" s="37"/>
      <c r="BO63" s="37"/>
      <c r="BP63" s="34"/>
      <c r="BQ63" s="34"/>
      <c r="BR63" s="37"/>
      <c r="BS63" s="37"/>
      <c r="BT63" s="37"/>
      <c r="BU63" s="34"/>
      <c r="BV63" s="37"/>
      <c r="BW63" s="34"/>
      <c r="BX63" s="34"/>
      <c r="BY63" s="34"/>
      <c r="BZ63" s="34"/>
      <c r="CA63" s="37"/>
      <c r="CB63" s="37"/>
      <c r="CC63" s="34"/>
      <c r="CD63" s="34"/>
      <c r="CE63" s="37"/>
      <c r="CF63" s="37"/>
      <c r="CG63" s="37"/>
      <c r="CH63" s="34"/>
      <c r="CI63" s="37"/>
      <c r="CJ63" s="34"/>
      <c r="CK63" s="34"/>
      <c r="CL63" s="34"/>
      <c r="CM63" s="34"/>
      <c r="CN63" s="37"/>
      <c r="CO63" s="37"/>
      <c r="CP63" s="34"/>
      <c r="CQ63" s="34"/>
      <c r="CR63" s="37"/>
      <c r="CS63" s="37"/>
      <c r="CT63" s="37"/>
      <c r="CU63" s="34"/>
      <c r="CV63" s="37"/>
      <c r="CW63" s="35">
        <v>194</v>
      </c>
    </row>
    <row r="64" spans="1:101" ht="18" customHeight="1">
      <c r="A64" s="32">
        <v>60</v>
      </c>
      <c r="B64" s="32"/>
      <c r="C64" s="33"/>
      <c r="D64" s="32"/>
      <c r="E64" s="3"/>
      <c r="F64" s="38"/>
      <c r="G64" s="38"/>
      <c r="H64" s="40"/>
      <c r="I64" s="4"/>
      <c r="J64" s="34"/>
      <c r="K64" s="34"/>
      <c r="L64" s="34"/>
      <c r="M64" s="34"/>
      <c r="N64" s="37"/>
      <c r="O64" s="37"/>
      <c r="P64" s="34"/>
      <c r="Q64" s="34"/>
      <c r="R64" s="37"/>
      <c r="S64" s="37"/>
      <c r="T64" s="37"/>
      <c r="U64" s="34"/>
      <c r="V64" s="37"/>
      <c r="W64" s="34"/>
      <c r="X64" s="34"/>
      <c r="Y64" s="34"/>
      <c r="Z64" s="34"/>
      <c r="AA64" s="37"/>
      <c r="AB64" s="37"/>
      <c r="AC64" s="34"/>
      <c r="AD64" s="34"/>
      <c r="AE64" s="37"/>
      <c r="AF64" s="37"/>
      <c r="AG64" s="37"/>
      <c r="AH64" s="34"/>
      <c r="AI64" s="37"/>
      <c r="AJ64" s="34"/>
      <c r="AK64" s="34"/>
      <c r="AL64" s="34"/>
      <c r="AM64" s="34"/>
      <c r="AN64" s="37"/>
      <c r="AO64" s="37"/>
      <c r="AP64" s="34"/>
      <c r="AQ64" s="34"/>
      <c r="AR64" s="37"/>
      <c r="AS64" s="37"/>
      <c r="AT64" s="37"/>
      <c r="AU64" s="34"/>
      <c r="AV64" s="37"/>
      <c r="AW64" s="34"/>
      <c r="AX64" s="34"/>
      <c r="AY64" s="34"/>
      <c r="AZ64" s="34"/>
      <c r="BA64" s="37"/>
      <c r="BB64" s="37"/>
      <c r="BC64" s="34"/>
      <c r="BD64" s="34"/>
      <c r="BE64" s="37"/>
      <c r="BF64" s="37"/>
      <c r="BG64" s="37"/>
      <c r="BH64" s="34"/>
      <c r="BI64" s="37"/>
      <c r="BJ64" s="34"/>
      <c r="BK64" s="34"/>
      <c r="BL64" s="34"/>
      <c r="BM64" s="34"/>
      <c r="BN64" s="37"/>
      <c r="BO64" s="37"/>
      <c r="BP64" s="34"/>
      <c r="BQ64" s="34"/>
      <c r="BR64" s="37"/>
      <c r="BS64" s="37"/>
      <c r="BT64" s="37"/>
      <c r="BU64" s="34"/>
      <c r="BV64" s="37"/>
      <c r="BW64" s="34"/>
      <c r="BX64" s="34"/>
      <c r="BY64" s="34"/>
      <c r="BZ64" s="34"/>
      <c r="CA64" s="37"/>
      <c r="CB64" s="37"/>
      <c r="CC64" s="34"/>
      <c r="CD64" s="34"/>
      <c r="CE64" s="37"/>
      <c r="CF64" s="37"/>
      <c r="CG64" s="37"/>
      <c r="CH64" s="34"/>
      <c r="CI64" s="37"/>
      <c r="CJ64" s="34"/>
      <c r="CK64" s="34"/>
      <c r="CL64" s="34"/>
      <c r="CM64" s="34"/>
      <c r="CN64" s="37"/>
      <c r="CO64" s="37"/>
      <c r="CP64" s="34"/>
      <c r="CQ64" s="34"/>
      <c r="CR64" s="37"/>
      <c r="CS64" s="37"/>
      <c r="CT64" s="37"/>
      <c r="CU64" s="34"/>
      <c r="CV64" s="37"/>
      <c r="CW64" s="35">
        <v>193</v>
      </c>
    </row>
    <row r="65" spans="1:101" ht="18" customHeight="1">
      <c r="A65" s="32">
        <v>61</v>
      </c>
      <c r="B65" s="32"/>
      <c r="C65" s="33"/>
      <c r="D65" s="32"/>
      <c r="E65" s="3"/>
      <c r="F65" s="38"/>
      <c r="G65" s="38"/>
      <c r="H65" s="40"/>
      <c r="I65" s="4"/>
      <c r="J65" s="34"/>
      <c r="K65" s="34"/>
      <c r="L65" s="34"/>
      <c r="M65" s="34"/>
      <c r="N65" s="37"/>
      <c r="O65" s="37"/>
      <c r="P65" s="34"/>
      <c r="Q65" s="34"/>
      <c r="R65" s="37"/>
      <c r="S65" s="37"/>
      <c r="T65" s="37"/>
      <c r="U65" s="34"/>
      <c r="V65" s="37"/>
      <c r="W65" s="34"/>
      <c r="X65" s="34"/>
      <c r="Y65" s="34"/>
      <c r="Z65" s="34"/>
      <c r="AA65" s="37"/>
      <c r="AB65" s="37"/>
      <c r="AC65" s="34"/>
      <c r="AD65" s="34"/>
      <c r="AE65" s="37"/>
      <c r="AF65" s="37"/>
      <c r="AG65" s="37"/>
      <c r="AH65" s="34"/>
      <c r="AI65" s="37"/>
      <c r="AJ65" s="34"/>
      <c r="AK65" s="34"/>
      <c r="AL65" s="34"/>
      <c r="AM65" s="34"/>
      <c r="AN65" s="37"/>
      <c r="AO65" s="37"/>
      <c r="AP65" s="34"/>
      <c r="AQ65" s="34"/>
      <c r="AR65" s="37"/>
      <c r="AS65" s="37"/>
      <c r="AT65" s="37"/>
      <c r="AU65" s="34"/>
      <c r="AV65" s="37"/>
      <c r="AW65" s="34"/>
      <c r="AX65" s="34"/>
      <c r="AY65" s="34"/>
      <c r="AZ65" s="34"/>
      <c r="BA65" s="37"/>
      <c r="BB65" s="37"/>
      <c r="BC65" s="34"/>
      <c r="BD65" s="34"/>
      <c r="BE65" s="37"/>
      <c r="BF65" s="37"/>
      <c r="BG65" s="37"/>
      <c r="BH65" s="34"/>
      <c r="BI65" s="37"/>
      <c r="BJ65" s="34"/>
      <c r="BK65" s="34"/>
      <c r="BL65" s="34"/>
      <c r="BM65" s="34"/>
      <c r="BN65" s="37"/>
      <c r="BO65" s="37"/>
      <c r="BP65" s="34"/>
      <c r="BQ65" s="34"/>
      <c r="BR65" s="37"/>
      <c r="BS65" s="37"/>
      <c r="BT65" s="37"/>
      <c r="BU65" s="34"/>
      <c r="BV65" s="37"/>
      <c r="BW65" s="34"/>
      <c r="BX65" s="34"/>
      <c r="BY65" s="34"/>
      <c r="BZ65" s="34"/>
      <c r="CA65" s="37"/>
      <c r="CB65" s="37"/>
      <c r="CC65" s="34"/>
      <c r="CD65" s="34"/>
      <c r="CE65" s="37"/>
      <c r="CF65" s="37"/>
      <c r="CG65" s="37"/>
      <c r="CH65" s="34"/>
      <c r="CI65" s="37"/>
      <c r="CJ65" s="34"/>
      <c r="CK65" s="34"/>
      <c r="CL65" s="34"/>
      <c r="CM65" s="34"/>
      <c r="CN65" s="37"/>
      <c r="CO65" s="37"/>
      <c r="CP65" s="34"/>
      <c r="CQ65" s="34"/>
      <c r="CR65" s="37"/>
      <c r="CS65" s="37"/>
      <c r="CT65" s="37"/>
      <c r="CU65" s="34"/>
      <c r="CV65" s="37"/>
      <c r="CW65" s="35">
        <v>164</v>
      </c>
    </row>
    <row r="66" spans="1:101" ht="18" customHeight="1">
      <c r="A66" s="32">
        <v>62</v>
      </c>
      <c r="B66" s="32"/>
      <c r="C66" s="33"/>
      <c r="D66" s="32"/>
      <c r="E66" s="3"/>
      <c r="F66" s="38"/>
      <c r="G66" s="38"/>
      <c r="H66" s="40"/>
      <c r="I66" s="4"/>
      <c r="J66" s="34"/>
      <c r="K66" s="34"/>
      <c r="L66" s="34"/>
      <c r="M66" s="34"/>
      <c r="N66" s="37"/>
      <c r="O66" s="37"/>
      <c r="P66" s="34"/>
      <c r="Q66" s="34"/>
      <c r="R66" s="37"/>
      <c r="S66" s="37"/>
      <c r="T66" s="37"/>
      <c r="U66" s="34"/>
      <c r="V66" s="37"/>
      <c r="W66" s="34"/>
      <c r="X66" s="34"/>
      <c r="Y66" s="34"/>
      <c r="Z66" s="34"/>
      <c r="AA66" s="37"/>
      <c r="AB66" s="37"/>
      <c r="AC66" s="34"/>
      <c r="AD66" s="34"/>
      <c r="AE66" s="37"/>
      <c r="AF66" s="37"/>
      <c r="AG66" s="37"/>
      <c r="AH66" s="34"/>
      <c r="AI66" s="37"/>
      <c r="AJ66" s="34"/>
      <c r="AK66" s="34"/>
      <c r="AL66" s="34"/>
      <c r="AM66" s="34"/>
      <c r="AN66" s="37"/>
      <c r="AO66" s="37"/>
      <c r="AP66" s="34"/>
      <c r="AQ66" s="34"/>
      <c r="AR66" s="37"/>
      <c r="AS66" s="37"/>
      <c r="AT66" s="37"/>
      <c r="AU66" s="34"/>
      <c r="AV66" s="37"/>
      <c r="AW66" s="34"/>
      <c r="AX66" s="34"/>
      <c r="AY66" s="34"/>
      <c r="AZ66" s="34"/>
      <c r="BA66" s="37"/>
      <c r="BB66" s="37"/>
      <c r="BC66" s="34"/>
      <c r="BD66" s="34"/>
      <c r="BE66" s="37"/>
      <c r="BF66" s="37"/>
      <c r="BG66" s="37"/>
      <c r="BH66" s="34"/>
      <c r="BI66" s="37"/>
      <c r="BJ66" s="34"/>
      <c r="BK66" s="34"/>
      <c r="BL66" s="34"/>
      <c r="BM66" s="34"/>
      <c r="BN66" s="37"/>
      <c r="BO66" s="37"/>
      <c r="BP66" s="34"/>
      <c r="BQ66" s="34"/>
      <c r="BR66" s="37"/>
      <c r="BS66" s="37"/>
      <c r="BT66" s="37"/>
      <c r="BU66" s="34"/>
      <c r="BV66" s="37"/>
      <c r="BW66" s="34"/>
      <c r="BX66" s="34"/>
      <c r="BY66" s="34"/>
      <c r="BZ66" s="34"/>
      <c r="CA66" s="37"/>
      <c r="CB66" s="37"/>
      <c r="CC66" s="34"/>
      <c r="CD66" s="34"/>
      <c r="CE66" s="37"/>
      <c r="CF66" s="37"/>
      <c r="CG66" s="37"/>
      <c r="CH66" s="34"/>
      <c r="CI66" s="37"/>
      <c r="CJ66" s="34"/>
      <c r="CK66" s="34"/>
      <c r="CL66" s="34"/>
      <c r="CM66" s="34"/>
      <c r="CN66" s="37"/>
      <c r="CO66" s="37"/>
      <c r="CP66" s="34"/>
      <c r="CQ66" s="34"/>
      <c r="CR66" s="37"/>
      <c r="CS66" s="37"/>
      <c r="CT66" s="37"/>
      <c r="CU66" s="34"/>
      <c r="CV66" s="37"/>
      <c r="CW66" s="35">
        <v>188</v>
      </c>
    </row>
    <row r="67" spans="1:101" ht="18" customHeight="1">
      <c r="A67" s="32">
        <v>63</v>
      </c>
      <c r="B67" s="32"/>
      <c r="C67" s="33"/>
      <c r="D67" s="32"/>
      <c r="E67" s="3"/>
      <c r="F67" s="38"/>
      <c r="G67" s="38"/>
      <c r="H67" s="40"/>
      <c r="I67" s="4"/>
      <c r="J67" s="34"/>
      <c r="K67" s="34"/>
      <c r="L67" s="34"/>
      <c r="M67" s="34"/>
      <c r="N67" s="37"/>
      <c r="O67" s="37"/>
      <c r="P67" s="34"/>
      <c r="Q67" s="34"/>
      <c r="R67" s="37"/>
      <c r="S67" s="37"/>
      <c r="T67" s="37"/>
      <c r="U67" s="34"/>
      <c r="V67" s="37"/>
      <c r="W67" s="34"/>
      <c r="X67" s="34"/>
      <c r="Y67" s="34"/>
      <c r="Z67" s="34"/>
      <c r="AA67" s="37"/>
      <c r="AB67" s="37"/>
      <c r="AC67" s="34"/>
      <c r="AD67" s="34"/>
      <c r="AE67" s="37"/>
      <c r="AF67" s="37"/>
      <c r="AG67" s="37"/>
      <c r="AH67" s="34"/>
      <c r="AI67" s="37"/>
      <c r="AJ67" s="34"/>
      <c r="AK67" s="34"/>
      <c r="AL67" s="34"/>
      <c r="AM67" s="34"/>
      <c r="AN67" s="37"/>
      <c r="AO67" s="37"/>
      <c r="AP67" s="34"/>
      <c r="AQ67" s="34"/>
      <c r="AR67" s="37"/>
      <c r="AS67" s="37"/>
      <c r="AT67" s="37"/>
      <c r="AU67" s="34"/>
      <c r="AV67" s="37"/>
      <c r="AW67" s="34"/>
      <c r="AX67" s="34"/>
      <c r="AY67" s="34"/>
      <c r="AZ67" s="34"/>
      <c r="BA67" s="37"/>
      <c r="BB67" s="37"/>
      <c r="BC67" s="34"/>
      <c r="BD67" s="34"/>
      <c r="BE67" s="37"/>
      <c r="BF67" s="37"/>
      <c r="BG67" s="37"/>
      <c r="BH67" s="34"/>
      <c r="BI67" s="37"/>
      <c r="BJ67" s="34"/>
      <c r="BK67" s="34"/>
      <c r="BL67" s="34"/>
      <c r="BM67" s="34"/>
      <c r="BN67" s="37"/>
      <c r="BO67" s="37"/>
      <c r="BP67" s="34"/>
      <c r="BQ67" s="34"/>
      <c r="BR67" s="37"/>
      <c r="BS67" s="37"/>
      <c r="BT67" s="37"/>
      <c r="BU67" s="34"/>
      <c r="BV67" s="37"/>
      <c r="BW67" s="34"/>
      <c r="BX67" s="34"/>
      <c r="BY67" s="34"/>
      <c r="BZ67" s="34"/>
      <c r="CA67" s="37"/>
      <c r="CB67" s="37"/>
      <c r="CC67" s="34"/>
      <c r="CD67" s="34"/>
      <c r="CE67" s="37"/>
      <c r="CF67" s="37"/>
      <c r="CG67" s="37"/>
      <c r="CH67" s="34"/>
      <c r="CI67" s="37"/>
      <c r="CJ67" s="34"/>
      <c r="CK67" s="34"/>
      <c r="CL67" s="34"/>
      <c r="CM67" s="34"/>
      <c r="CN67" s="37"/>
      <c r="CO67" s="37"/>
      <c r="CP67" s="34"/>
      <c r="CQ67" s="34"/>
      <c r="CR67" s="37"/>
      <c r="CS67" s="37"/>
      <c r="CT67" s="37"/>
      <c r="CU67" s="34"/>
      <c r="CV67" s="37"/>
      <c r="CW67" s="35">
        <v>203</v>
      </c>
    </row>
    <row r="68" spans="1:101" ht="18" customHeight="1">
      <c r="A68" s="32">
        <v>64</v>
      </c>
      <c r="B68" s="32"/>
      <c r="C68" s="33"/>
      <c r="D68" s="32"/>
      <c r="E68" s="3"/>
      <c r="F68" s="38"/>
      <c r="G68" s="38"/>
      <c r="H68" s="40"/>
      <c r="I68" s="4"/>
      <c r="J68" s="34"/>
      <c r="K68" s="34"/>
      <c r="L68" s="34"/>
      <c r="M68" s="34"/>
      <c r="N68" s="37"/>
      <c r="O68" s="37"/>
      <c r="P68" s="34"/>
      <c r="Q68" s="34"/>
      <c r="R68" s="37"/>
      <c r="S68" s="37"/>
      <c r="T68" s="37"/>
      <c r="U68" s="34"/>
      <c r="V68" s="37"/>
      <c r="W68" s="34"/>
      <c r="X68" s="34"/>
      <c r="Y68" s="34"/>
      <c r="Z68" s="34"/>
      <c r="AA68" s="37"/>
      <c r="AB68" s="37"/>
      <c r="AC68" s="34"/>
      <c r="AD68" s="34"/>
      <c r="AE68" s="37"/>
      <c r="AF68" s="37"/>
      <c r="AG68" s="37"/>
      <c r="AH68" s="34"/>
      <c r="AI68" s="37"/>
      <c r="AJ68" s="34"/>
      <c r="AK68" s="34"/>
      <c r="AL68" s="34"/>
      <c r="AM68" s="34"/>
      <c r="AN68" s="37"/>
      <c r="AO68" s="37"/>
      <c r="AP68" s="34"/>
      <c r="AQ68" s="34"/>
      <c r="AR68" s="37"/>
      <c r="AS68" s="37"/>
      <c r="AT68" s="37"/>
      <c r="AU68" s="34"/>
      <c r="AV68" s="37"/>
      <c r="AW68" s="34"/>
      <c r="AX68" s="34"/>
      <c r="AY68" s="34"/>
      <c r="AZ68" s="34"/>
      <c r="BA68" s="37"/>
      <c r="BB68" s="37"/>
      <c r="BC68" s="34"/>
      <c r="BD68" s="34"/>
      <c r="BE68" s="37"/>
      <c r="BF68" s="37"/>
      <c r="BG68" s="37"/>
      <c r="BH68" s="34"/>
      <c r="BI68" s="37"/>
      <c r="BJ68" s="34"/>
      <c r="BK68" s="34"/>
      <c r="BL68" s="34"/>
      <c r="BM68" s="34"/>
      <c r="BN68" s="37"/>
      <c r="BO68" s="37"/>
      <c r="BP68" s="34"/>
      <c r="BQ68" s="34"/>
      <c r="BR68" s="37"/>
      <c r="BS68" s="37"/>
      <c r="BT68" s="37"/>
      <c r="BU68" s="34"/>
      <c r="BV68" s="37"/>
      <c r="BW68" s="34"/>
      <c r="BX68" s="34"/>
      <c r="BY68" s="34"/>
      <c r="BZ68" s="34"/>
      <c r="CA68" s="37"/>
      <c r="CB68" s="37"/>
      <c r="CC68" s="34"/>
      <c r="CD68" s="34"/>
      <c r="CE68" s="37"/>
      <c r="CF68" s="37"/>
      <c r="CG68" s="37"/>
      <c r="CH68" s="34"/>
      <c r="CI68" s="37"/>
      <c r="CJ68" s="34"/>
      <c r="CK68" s="34"/>
      <c r="CL68" s="34"/>
      <c r="CM68" s="34"/>
      <c r="CN68" s="37"/>
      <c r="CO68" s="37"/>
      <c r="CP68" s="34"/>
      <c r="CQ68" s="34"/>
      <c r="CR68" s="37"/>
      <c r="CS68" s="37"/>
      <c r="CT68" s="37"/>
      <c r="CU68" s="34"/>
      <c r="CV68" s="37"/>
      <c r="CW68" s="35">
        <v>172</v>
      </c>
    </row>
    <row r="69" spans="1:101" ht="18" customHeight="1">
      <c r="A69" s="32">
        <v>65</v>
      </c>
      <c r="B69" s="32"/>
      <c r="C69" s="33"/>
      <c r="D69" s="32"/>
      <c r="E69" s="3"/>
      <c r="F69" s="38"/>
      <c r="G69" s="38"/>
      <c r="H69" s="40"/>
      <c r="I69" s="4"/>
      <c r="J69" s="34"/>
      <c r="K69" s="34"/>
      <c r="L69" s="34"/>
      <c r="M69" s="34"/>
      <c r="N69" s="37"/>
      <c r="O69" s="37"/>
      <c r="P69" s="34"/>
      <c r="Q69" s="34"/>
      <c r="R69" s="37"/>
      <c r="S69" s="37"/>
      <c r="T69" s="37"/>
      <c r="U69" s="34"/>
      <c r="V69" s="37"/>
      <c r="W69" s="34"/>
      <c r="X69" s="34"/>
      <c r="Y69" s="34"/>
      <c r="Z69" s="34"/>
      <c r="AA69" s="37"/>
      <c r="AB69" s="37"/>
      <c r="AC69" s="34"/>
      <c r="AD69" s="34"/>
      <c r="AE69" s="37"/>
      <c r="AF69" s="37"/>
      <c r="AG69" s="37"/>
      <c r="AH69" s="34"/>
      <c r="AI69" s="37"/>
      <c r="AJ69" s="34"/>
      <c r="AK69" s="34"/>
      <c r="AL69" s="34"/>
      <c r="AM69" s="34"/>
      <c r="AN69" s="37"/>
      <c r="AO69" s="37"/>
      <c r="AP69" s="34"/>
      <c r="AQ69" s="34"/>
      <c r="AR69" s="37"/>
      <c r="AS69" s="37"/>
      <c r="AT69" s="37"/>
      <c r="AU69" s="34"/>
      <c r="AV69" s="37"/>
      <c r="AW69" s="34"/>
      <c r="AX69" s="34"/>
      <c r="AY69" s="34"/>
      <c r="AZ69" s="34"/>
      <c r="BA69" s="37"/>
      <c r="BB69" s="37"/>
      <c r="BC69" s="34"/>
      <c r="BD69" s="34"/>
      <c r="BE69" s="37"/>
      <c r="BF69" s="37"/>
      <c r="BG69" s="37"/>
      <c r="BH69" s="34"/>
      <c r="BI69" s="37"/>
      <c r="BJ69" s="34"/>
      <c r="BK69" s="34"/>
      <c r="BL69" s="34"/>
      <c r="BM69" s="34"/>
      <c r="BN69" s="37"/>
      <c r="BO69" s="37"/>
      <c r="BP69" s="34"/>
      <c r="BQ69" s="34"/>
      <c r="BR69" s="37"/>
      <c r="BS69" s="37"/>
      <c r="BT69" s="37"/>
      <c r="BU69" s="34"/>
      <c r="BV69" s="37"/>
      <c r="BW69" s="34"/>
      <c r="BX69" s="34"/>
      <c r="BY69" s="34"/>
      <c r="BZ69" s="34"/>
      <c r="CA69" s="37"/>
      <c r="CB69" s="37"/>
      <c r="CC69" s="34"/>
      <c r="CD69" s="34"/>
      <c r="CE69" s="37"/>
      <c r="CF69" s="37"/>
      <c r="CG69" s="37"/>
      <c r="CH69" s="34"/>
      <c r="CI69" s="37"/>
      <c r="CJ69" s="34"/>
      <c r="CK69" s="34"/>
      <c r="CL69" s="34"/>
      <c r="CM69" s="34"/>
      <c r="CN69" s="37"/>
      <c r="CO69" s="37"/>
      <c r="CP69" s="34"/>
      <c r="CQ69" s="34"/>
      <c r="CR69" s="37"/>
      <c r="CS69" s="37"/>
      <c r="CT69" s="37"/>
      <c r="CU69" s="34"/>
      <c r="CV69" s="37"/>
      <c r="CW69" s="35">
        <v>164</v>
      </c>
    </row>
    <row r="70" spans="1:101" ht="18" customHeight="1">
      <c r="A70" s="32">
        <v>66</v>
      </c>
      <c r="B70" s="32"/>
      <c r="C70" s="33"/>
      <c r="D70" s="32"/>
      <c r="E70" s="3"/>
      <c r="F70" s="38"/>
      <c r="G70" s="38"/>
      <c r="H70" s="40"/>
      <c r="I70" s="4"/>
      <c r="J70" s="34"/>
      <c r="K70" s="34"/>
      <c r="L70" s="34"/>
      <c r="M70" s="34"/>
      <c r="N70" s="37"/>
      <c r="O70" s="37"/>
      <c r="P70" s="34"/>
      <c r="Q70" s="34"/>
      <c r="R70" s="37"/>
      <c r="S70" s="37"/>
      <c r="T70" s="37"/>
      <c r="U70" s="34"/>
      <c r="V70" s="37"/>
      <c r="W70" s="34"/>
      <c r="X70" s="34"/>
      <c r="Y70" s="34"/>
      <c r="Z70" s="34"/>
      <c r="AA70" s="37"/>
      <c r="AB70" s="37"/>
      <c r="AC70" s="34"/>
      <c r="AD70" s="34"/>
      <c r="AE70" s="37"/>
      <c r="AF70" s="37"/>
      <c r="AG70" s="37"/>
      <c r="AH70" s="34"/>
      <c r="AI70" s="37"/>
      <c r="AJ70" s="34"/>
      <c r="AK70" s="34"/>
      <c r="AL70" s="34"/>
      <c r="AM70" s="34"/>
      <c r="AN70" s="37"/>
      <c r="AO70" s="37"/>
      <c r="AP70" s="34"/>
      <c r="AQ70" s="34"/>
      <c r="AR70" s="37"/>
      <c r="AS70" s="37"/>
      <c r="AT70" s="37"/>
      <c r="AU70" s="34"/>
      <c r="AV70" s="37"/>
      <c r="AW70" s="34"/>
      <c r="AX70" s="34"/>
      <c r="AY70" s="34"/>
      <c r="AZ70" s="34"/>
      <c r="BA70" s="37"/>
      <c r="BB70" s="37"/>
      <c r="BC70" s="34"/>
      <c r="BD70" s="34"/>
      <c r="BE70" s="37"/>
      <c r="BF70" s="37"/>
      <c r="BG70" s="37"/>
      <c r="BH70" s="34"/>
      <c r="BI70" s="37"/>
      <c r="BJ70" s="34"/>
      <c r="BK70" s="34"/>
      <c r="BL70" s="34"/>
      <c r="BM70" s="34"/>
      <c r="BN70" s="37"/>
      <c r="BO70" s="37"/>
      <c r="BP70" s="34"/>
      <c r="BQ70" s="34"/>
      <c r="BR70" s="37"/>
      <c r="BS70" s="37"/>
      <c r="BT70" s="37"/>
      <c r="BU70" s="34"/>
      <c r="BV70" s="37"/>
      <c r="BW70" s="34"/>
      <c r="BX70" s="34"/>
      <c r="BY70" s="34"/>
      <c r="BZ70" s="34"/>
      <c r="CA70" s="37"/>
      <c r="CB70" s="37"/>
      <c r="CC70" s="34"/>
      <c r="CD70" s="34"/>
      <c r="CE70" s="37"/>
      <c r="CF70" s="37"/>
      <c r="CG70" s="37"/>
      <c r="CH70" s="34"/>
      <c r="CI70" s="37"/>
      <c r="CJ70" s="34"/>
      <c r="CK70" s="34"/>
      <c r="CL70" s="34"/>
      <c r="CM70" s="34"/>
      <c r="CN70" s="37"/>
      <c r="CO70" s="37"/>
      <c r="CP70" s="34"/>
      <c r="CQ70" s="34"/>
      <c r="CR70" s="37"/>
      <c r="CS70" s="37"/>
      <c r="CT70" s="37"/>
      <c r="CU70" s="34"/>
      <c r="CV70" s="37"/>
      <c r="CW70" s="35">
        <v>216</v>
      </c>
    </row>
    <row r="71" spans="1:101" ht="18" customHeight="1">
      <c r="A71" s="32">
        <v>67</v>
      </c>
      <c r="B71" s="32"/>
      <c r="C71" s="33"/>
      <c r="D71" s="32"/>
      <c r="E71" s="3"/>
      <c r="F71" s="38"/>
      <c r="G71" s="38"/>
      <c r="H71" s="40"/>
      <c r="I71" s="4"/>
      <c r="J71" s="34"/>
      <c r="K71" s="34"/>
      <c r="L71" s="34"/>
      <c r="M71" s="34"/>
      <c r="N71" s="37"/>
      <c r="O71" s="37"/>
      <c r="P71" s="34"/>
      <c r="Q71" s="34"/>
      <c r="R71" s="37"/>
      <c r="S71" s="37"/>
      <c r="T71" s="37"/>
      <c r="U71" s="34"/>
      <c r="V71" s="37"/>
      <c r="W71" s="34"/>
      <c r="X71" s="34"/>
      <c r="Y71" s="34"/>
      <c r="Z71" s="34"/>
      <c r="AA71" s="37"/>
      <c r="AB71" s="37"/>
      <c r="AC71" s="34"/>
      <c r="AD71" s="34"/>
      <c r="AE71" s="37"/>
      <c r="AF71" s="37"/>
      <c r="AG71" s="37"/>
      <c r="AH71" s="34"/>
      <c r="AI71" s="37"/>
      <c r="AJ71" s="34"/>
      <c r="AK71" s="34"/>
      <c r="AL71" s="34"/>
      <c r="AM71" s="34"/>
      <c r="AN71" s="37"/>
      <c r="AO71" s="37"/>
      <c r="AP71" s="34"/>
      <c r="AQ71" s="34"/>
      <c r="AR71" s="37"/>
      <c r="AS71" s="37"/>
      <c r="AT71" s="37"/>
      <c r="AU71" s="34"/>
      <c r="AV71" s="37"/>
      <c r="AW71" s="34"/>
      <c r="AX71" s="34"/>
      <c r="AY71" s="34"/>
      <c r="AZ71" s="34"/>
      <c r="BA71" s="37"/>
      <c r="BB71" s="37"/>
      <c r="BC71" s="34"/>
      <c r="BD71" s="34"/>
      <c r="BE71" s="37"/>
      <c r="BF71" s="37"/>
      <c r="BG71" s="37"/>
      <c r="BH71" s="34"/>
      <c r="BI71" s="37"/>
      <c r="BJ71" s="34"/>
      <c r="BK71" s="34"/>
      <c r="BL71" s="34"/>
      <c r="BM71" s="34"/>
      <c r="BN71" s="37"/>
      <c r="BO71" s="37"/>
      <c r="BP71" s="34"/>
      <c r="BQ71" s="34"/>
      <c r="BR71" s="37"/>
      <c r="BS71" s="37"/>
      <c r="BT71" s="37"/>
      <c r="BU71" s="34"/>
      <c r="BV71" s="37"/>
      <c r="BW71" s="34"/>
      <c r="BX71" s="34"/>
      <c r="BY71" s="34"/>
      <c r="BZ71" s="34"/>
      <c r="CA71" s="37"/>
      <c r="CB71" s="37"/>
      <c r="CC71" s="34"/>
      <c r="CD71" s="34"/>
      <c r="CE71" s="37"/>
      <c r="CF71" s="37"/>
      <c r="CG71" s="37"/>
      <c r="CH71" s="34"/>
      <c r="CI71" s="37"/>
      <c r="CJ71" s="34"/>
      <c r="CK71" s="34"/>
      <c r="CL71" s="34"/>
      <c r="CM71" s="34"/>
      <c r="CN71" s="37"/>
      <c r="CO71" s="37"/>
      <c r="CP71" s="34"/>
      <c r="CQ71" s="34"/>
      <c r="CR71" s="37"/>
      <c r="CS71" s="37"/>
      <c r="CT71" s="37"/>
      <c r="CU71" s="34"/>
      <c r="CV71" s="37"/>
      <c r="CW71" s="35">
        <v>190</v>
      </c>
    </row>
    <row r="72" spans="1:101" ht="18" customHeight="1">
      <c r="A72" s="32">
        <v>68</v>
      </c>
      <c r="B72" s="32"/>
      <c r="C72" s="33"/>
      <c r="D72" s="32"/>
      <c r="E72" s="3"/>
      <c r="F72" s="38"/>
      <c r="G72" s="38"/>
      <c r="H72" s="40"/>
      <c r="I72" s="4"/>
      <c r="J72" s="34"/>
      <c r="K72" s="34"/>
      <c r="L72" s="34"/>
      <c r="M72" s="34"/>
      <c r="N72" s="37"/>
      <c r="O72" s="37"/>
      <c r="P72" s="34"/>
      <c r="Q72" s="34"/>
      <c r="R72" s="37"/>
      <c r="S72" s="37"/>
      <c r="T72" s="37"/>
      <c r="U72" s="34"/>
      <c r="V72" s="37"/>
      <c r="W72" s="34"/>
      <c r="X72" s="34"/>
      <c r="Y72" s="34"/>
      <c r="Z72" s="34"/>
      <c r="AA72" s="37"/>
      <c r="AB72" s="37"/>
      <c r="AC72" s="34"/>
      <c r="AD72" s="34"/>
      <c r="AE72" s="37"/>
      <c r="AF72" s="37"/>
      <c r="AG72" s="37"/>
      <c r="AH72" s="34"/>
      <c r="AI72" s="37"/>
      <c r="AJ72" s="34"/>
      <c r="AK72" s="34"/>
      <c r="AL72" s="34"/>
      <c r="AM72" s="34"/>
      <c r="AN72" s="37"/>
      <c r="AO72" s="37"/>
      <c r="AP72" s="34"/>
      <c r="AQ72" s="34"/>
      <c r="AR72" s="37"/>
      <c r="AS72" s="37"/>
      <c r="AT72" s="37"/>
      <c r="AU72" s="34"/>
      <c r="AV72" s="37"/>
      <c r="AW72" s="34"/>
      <c r="AX72" s="34"/>
      <c r="AY72" s="34"/>
      <c r="AZ72" s="34"/>
      <c r="BA72" s="37"/>
      <c r="BB72" s="37"/>
      <c r="BC72" s="34"/>
      <c r="BD72" s="34"/>
      <c r="BE72" s="37"/>
      <c r="BF72" s="37"/>
      <c r="BG72" s="37"/>
      <c r="BH72" s="34"/>
      <c r="BI72" s="37"/>
      <c r="BJ72" s="34"/>
      <c r="BK72" s="34"/>
      <c r="BL72" s="34"/>
      <c r="BM72" s="34"/>
      <c r="BN72" s="37"/>
      <c r="BO72" s="37"/>
      <c r="BP72" s="34"/>
      <c r="BQ72" s="34"/>
      <c r="BR72" s="37"/>
      <c r="BS72" s="37"/>
      <c r="BT72" s="37"/>
      <c r="BU72" s="34"/>
      <c r="BV72" s="37"/>
      <c r="BW72" s="34"/>
      <c r="BX72" s="34"/>
      <c r="BY72" s="34"/>
      <c r="BZ72" s="34"/>
      <c r="CA72" s="37"/>
      <c r="CB72" s="37"/>
      <c r="CC72" s="34"/>
      <c r="CD72" s="34"/>
      <c r="CE72" s="37"/>
      <c r="CF72" s="37"/>
      <c r="CG72" s="37"/>
      <c r="CH72" s="34"/>
      <c r="CI72" s="37"/>
      <c r="CJ72" s="34"/>
      <c r="CK72" s="34"/>
      <c r="CL72" s="34"/>
      <c r="CM72" s="34"/>
      <c r="CN72" s="37"/>
      <c r="CO72" s="37"/>
      <c r="CP72" s="34"/>
      <c r="CQ72" s="34"/>
      <c r="CR72" s="37"/>
      <c r="CS72" s="37"/>
      <c r="CT72" s="37"/>
      <c r="CU72" s="34"/>
      <c r="CV72" s="37"/>
      <c r="CW72" s="35">
        <v>172</v>
      </c>
    </row>
    <row r="73" spans="1:101" ht="18" customHeight="1">
      <c r="A73" s="32">
        <v>69</v>
      </c>
      <c r="B73" s="32"/>
      <c r="C73" s="33"/>
      <c r="D73" s="32"/>
      <c r="E73" s="3"/>
      <c r="F73" s="38"/>
      <c r="G73" s="38"/>
      <c r="H73" s="40"/>
      <c r="I73" s="4"/>
      <c r="J73" s="34"/>
      <c r="K73" s="34"/>
      <c r="L73" s="34"/>
      <c r="M73" s="34"/>
      <c r="N73" s="37"/>
      <c r="O73" s="37"/>
      <c r="P73" s="34"/>
      <c r="Q73" s="34"/>
      <c r="R73" s="37"/>
      <c r="S73" s="37"/>
      <c r="T73" s="37"/>
      <c r="U73" s="34"/>
      <c r="V73" s="37"/>
      <c r="W73" s="34"/>
      <c r="X73" s="34"/>
      <c r="Y73" s="34"/>
      <c r="Z73" s="34"/>
      <c r="AA73" s="37"/>
      <c r="AB73" s="37"/>
      <c r="AC73" s="34"/>
      <c r="AD73" s="34"/>
      <c r="AE73" s="37"/>
      <c r="AF73" s="37"/>
      <c r="AG73" s="37"/>
      <c r="AH73" s="34"/>
      <c r="AI73" s="37"/>
      <c r="AJ73" s="34"/>
      <c r="AK73" s="34"/>
      <c r="AL73" s="34"/>
      <c r="AM73" s="34"/>
      <c r="AN73" s="37"/>
      <c r="AO73" s="37"/>
      <c r="AP73" s="34"/>
      <c r="AQ73" s="34"/>
      <c r="AR73" s="37"/>
      <c r="AS73" s="37"/>
      <c r="AT73" s="37"/>
      <c r="AU73" s="34"/>
      <c r="AV73" s="37"/>
      <c r="AW73" s="34"/>
      <c r="AX73" s="34"/>
      <c r="AY73" s="34"/>
      <c r="AZ73" s="34"/>
      <c r="BA73" s="37"/>
      <c r="BB73" s="37"/>
      <c r="BC73" s="34"/>
      <c r="BD73" s="34"/>
      <c r="BE73" s="37"/>
      <c r="BF73" s="37"/>
      <c r="BG73" s="37"/>
      <c r="BH73" s="34"/>
      <c r="BI73" s="37"/>
      <c r="BJ73" s="34"/>
      <c r="BK73" s="34"/>
      <c r="BL73" s="34"/>
      <c r="BM73" s="34"/>
      <c r="BN73" s="37"/>
      <c r="BO73" s="37"/>
      <c r="BP73" s="34"/>
      <c r="BQ73" s="34"/>
      <c r="BR73" s="37"/>
      <c r="BS73" s="37"/>
      <c r="BT73" s="37"/>
      <c r="BU73" s="34"/>
      <c r="BV73" s="37"/>
      <c r="BW73" s="34"/>
      <c r="BX73" s="34"/>
      <c r="BY73" s="34"/>
      <c r="BZ73" s="34"/>
      <c r="CA73" s="37"/>
      <c r="CB73" s="37"/>
      <c r="CC73" s="34"/>
      <c r="CD73" s="34"/>
      <c r="CE73" s="37"/>
      <c r="CF73" s="37"/>
      <c r="CG73" s="37"/>
      <c r="CH73" s="34"/>
      <c r="CI73" s="37"/>
      <c r="CJ73" s="34"/>
      <c r="CK73" s="34"/>
      <c r="CL73" s="34"/>
      <c r="CM73" s="34"/>
      <c r="CN73" s="37"/>
      <c r="CO73" s="37"/>
      <c r="CP73" s="34"/>
      <c r="CQ73" s="34"/>
      <c r="CR73" s="37"/>
      <c r="CS73" s="37"/>
      <c r="CT73" s="37"/>
      <c r="CU73" s="34"/>
      <c r="CV73" s="37"/>
      <c r="CW73" s="35">
        <v>194</v>
      </c>
    </row>
    <row r="74" spans="1:101" ht="18" customHeight="1">
      <c r="A74" s="32">
        <v>70</v>
      </c>
      <c r="B74" s="32"/>
      <c r="C74" s="33"/>
      <c r="D74" s="32"/>
      <c r="E74" s="3"/>
      <c r="F74" s="38"/>
      <c r="G74" s="38"/>
      <c r="H74" s="40"/>
      <c r="I74" s="4"/>
      <c r="J74" s="34"/>
      <c r="K74" s="34"/>
      <c r="L74" s="34"/>
      <c r="M74" s="34"/>
      <c r="N74" s="37"/>
      <c r="O74" s="37"/>
      <c r="P74" s="34"/>
      <c r="Q74" s="34"/>
      <c r="R74" s="37"/>
      <c r="S74" s="37"/>
      <c r="T74" s="37"/>
      <c r="U74" s="34"/>
      <c r="V74" s="37"/>
      <c r="W74" s="34"/>
      <c r="X74" s="34"/>
      <c r="Y74" s="34"/>
      <c r="Z74" s="34"/>
      <c r="AA74" s="37"/>
      <c r="AB74" s="37"/>
      <c r="AC74" s="34"/>
      <c r="AD74" s="34"/>
      <c r="AE74" s="37"/>
      <c r="AF74" s="37"/>
      <c r="AG74" s="37"/>
      <c r="AH74" s="34"/>
      <c r="AI74" s="37"/>
      <c r="AJ74" s="34"/>
      <c r="AK74" s="34"/>
      <c r="AL74" s="34"/>
      <c r="AM74" s="34"/>
      <c r="AN74" s="37"/>
      <c r="AO74" s="37"/>
      <c r="AP74" s="34"/>
      <c r="AQ74" s="34"/>
      <c r="AR74" s="37"/>
      <c r="AS74" s="37"/>
      <c r="AT74" s="37"/>
      <c r="AU74" s="34"/>
      <c r="AV74" s="37"/>
      <c r="AW74" s="34"/>
      <c r="AX74" s="34"/>
      <c r="AY74" s="34"/>
      <c r="AZ74" s="34"/>
      <c r="BA74" s="37"/>
      <c r="BB74" s="37"/>
      <c r="BC74" s="34"/>
      <c r="BD74" s="34"/>
      <c r="BE74" s="37"/>
      <c r="BF74" s="37"/>
      <c r="BG74" s="37"/>
      <c r="BH74" s="34"/>
      <c r="BI74" s="37"/>
      <c r="BJ74" s="34"/>
      <c r="BK74" s="34"/>
      <c r="BL74" s="34"/>
      <c r="BM74" s="34"/>
      <c r="BN74" s="37"/>
      <c r="BO74" s="37"/>
      <c r="BP74" s="34"/>
      <c r="BQ74" s="34"/>
      <c r="BR74" s="37"/>
      <c r="BS74" s="37"/>
      <c r="BT74" s="37"/>
      <c r="BU74" s="34"/>
      <c r="BV74" s="37"/>
      <c r="BW74" s="34"/>
      <c r="BX74" s="34"/>
      <c r="BY74" s="34"/>
      <c r="BZ74" s="34"/>
      <c r="CA74" s="37"/>
      <c r="CB74" s="37"/>
      <c r="CC74" s="34"/>
      <c r="CD74" s="34"/>
      <c r="CE74" s="37"/>
      <c r="CF74" s="37"/>
      <c r="CG74" s="37"/>
      <c r="CH74" s="34"/>
      <c r="CI74" s="37"/>
      <c r="CJ74" s="34"/>
      <c r="CK74" s="34"/>
      <c r="CL74" s="34"/>
      <c r="CM74" s="34"/>
      <c r="CN74" s="37"/>
      <c r="CO74" s="37"/>
      <c r="CP74" s="34"/>
      <c r="CQ74" s="34"/>
      <c r="CR74" s="37"/>
      <c r="CS74" s="37"/>
      <c r="CT74" s="37"/>
      <c r="CU74" s="34"/>
      <c r="CV74" s="37"/>
      <c r="CW74" s="35">
        <v>193</v>
      </c>
    </row>
    <row r="75" spans="1:101" ht="18" customHeight="1">
      <c r="A75" s="32">
        <v>71</v>
      </c>
      <c r="B75" s="32"/>
      <c r="C75" s="33"/>
      <c r="D75" s="32"/>
      <c r="E75" s="3"/>
      <c r="F75" s="38"/>
      <c r="G75" s="38"/>
      <c r="H75" s="40"/>
      <c r="I75" s="4"/>
      <c r="J75" s="34"/>
      <c r="K75" s="34"/>
      <c r="L75" s="34"/>
      <c r="M75" s="34"/>
      <c r="N75" s="37"/>
      <c r="O75" s="37"/>
      <c r="P75" s="34"/>
      <c r="Q75" s="34"/>
      <c r="R75" s="37"/>
      <c r="S75" s="37"/>
      <c r="T75" s="37"/>
      <c r="U75" s="34"/>
      <c r="V75" s="37"/>
      <c r="W75" s="34"/>
      <c r="X75" s="34"/>
      <c r="Y75" s="34"/>
      <c r="Z75" s="34"/>
      <c r="AA75" s="37"/>
      <c r="AB75" s="37"/>
      <c r="AC75" s="34"/>
      <c r="AD75" s="34"/>
      <c r="AE75" s="37"/>
      <c r="AF75" s="37"/>
      <c r="AG75" s="37"/>
      <c r="AH75" s="34"/>
      <c r="AI75" s="37"/>
      <c r="AJ75" s="34"/>
      <c r="AK75" s="34"/>
      <c r="AL75" s="34"/>
      <c r="AM75" s="34"/>
      <c r="AN75" s="37"/>
      <c r="AO75" s="37"/>
      <c r="AP75" s="34"/>
      <c r="AQ75" s="34"/>
      <c r="AR75" s="37"/>
      <c r="AS75" s="37"/>
      <c r="AT75" s="37"/>
      <c r="AU75" s="34"/>
      <c r="AV75" s="37"/>
      <c r="AW75" s="34"/>
      <c r="AX75" s="34"/>
      <c r="AY75" s="34"/>
      <c r="AZ75" s="34"/>
      <c r="BA75" s="37"/>
      <c r="BB75" s="37"/>
      <c r="BC75" s="34"/>
      <c r="BD75" s="34"/>
      <c r="BE75" s="37"/>
      <c r="BF75" s="37"/>
      <c r="BG75" s="37"/>
      <c r="BH75" s="34"/>
      <c r="BI75" s="37"/>
      <c r="BJ75" s="34"/>
      <c r="BK75" s="34"/>
      <c r="BL75" s="34"/>
      <c r="BM75" s="34"/>
      <c r="BN75" s="37"/>
      <c r="BO75" s="37"/>
      <c r="BP75" s="34"/>
      <c r="BQ75" s="34"/>
      <c r="BR75" s="37"/>
      <c r="BS75" s="37"/>
      <c r="BT75" s="37"/>
      <c r="BU75" s="34"/>
      <c r="BV75" s="37"/>
      <c r="BW75" s="34"/>
      <c r="BX75" s="34"/>
      <c r="BY75" s="34"/>
      <c r="BZ75" s="34"/>
      <c r="CA75" s="37"/>
      <c r="CB75" s="37"/>
      <c r="CC75" s="34"/>
      <c r="CD75" s="34"/>
      <c r="CE75" s="37"/>
      <c r="CF75" s="37"/>
      <c r="CG75" s="37"/>
      <c r="CH75" s="34"/>
      <c r="CI75" s="37"/>
      <c r="CJ75" s="34"/>
      <c r="CK75" s="34"/>
      <c r="CL75" s="34"/>
      <c r="CM75" s="34"/>
      <c r="CN75" s="37"/>
      <c r="CO75" s="37"/>
      <c r="CP75" s="34"/>
      <c r="CQ75" s="34"/>
      <c r="CR75" s="37"/>
      <c r="CS75" s="37"/>
      <c r="CT75" s="37"/>
      <c r="CU75" s="34"/>
      <c r="CV75" s="37"/>
      <c r="CW75" s="35">
        <v>164</v>
      </c>
    </row>
    <row r="76" spans="1:101" ht="18" customHeight="1">
      <c r="A76" s="32">
        <v>72</v>
      </c>
      <c r="B76" s="32"/>
      <c r="C76" s="33"/>
      <c r="D76" s="32"/>
      <c r="E76" s="3"/>
      <c r="F76" s="38"/>
      <c r="G76" s="38"/>
      <c r="H76" s="40"/>
      <c r="I76" s="4"/>
      <c r="J76" s="34"/>
      <c r="K76" s="34"/>
      <c r="L76" s="34"/>
      <c r="M76" s="34"/>
      <c r="N76" s="37"/>
      <c r="O76" s="37"/>
      <c r="P76" s="34"/>
      <c r="Q76" s="34"/>
      <c r="R76" s="37"/>
      <c r="S76" s="37"/>
      <c r="T76" s="37"/>
      <c r="U76" s="34"/>
      <c r="V76" s="37"/>
      <c r="W76" s="34"/>
      <c r="X76" s="34"/>
      <c r="Y76" s="34"/>
      <c r="Z76" s="34"/>
      <c r="AA76" s="37"/>
      <c r="AB76" s="37"/>
      <c r="AC76" s="34"/>
      <c r="AD76" s="34"/>
      <c r="AE76" s="37"/>
      <c r="AF76" s="37"/>
      <c r="AG76" s="37"/>
      <c r="AH76" s="34"/>
      <c r="AI76" s="37"/>
      <c r="AJ76" s="34"/>
      <c r="AK76" s="34"/>
      <c r="AL76" s="34"/>
      <c r="AM76" s="34"/>
      <c r="AN76" s="37"/>
      <c r="AO76" s="37"/>
      <c r="AP76" s="34"/>
      <c r="AQ76" s="34"/>
      <c r="AR76" s="37"/>
      <c r="AS76" s="37"/>
      <c r="AT76" s="37"/>
      <c r="AU76" s="34"/>
      <c r="AV76" s="37"/>
      <c r="AW76" s="34"/>
      <c r="AX76" s="34"/>
      <c r="AY76" s="34"/>
      <c r="AZ76" s="34"/>
      <c r="BA76" s="37"/>
      <c r="BB76" s="37"/>
      <c r="BC76" s="34"/>
      <c r="BD76" s="34"/>
      <c r="BE76" s="37"/>
      <c r="BF76" s="37"/>
      <c r="BG76" s="37"/>
      <c r="BH76" s="34"/>
      <c r="BI76" s="37"/>
      <c r="BJ76" s="34"/>
      <c r="BK76" s="34"/>
      <c r="BL76" s="34"/>
      <c r="BM76" s="34"/>
      <c r="BN76" s="37"/>
      <c r="BO76" s="37"/>
      <c r="BP76" s="34"/>
      <c r="BQ76" s="34"/>
      <c r="BR76" s="37"/>
      <c r="BS76" s="37"/>
      <c r="BT76" s="37"/>
      <c r="BU76" s="34"/>
      <c r="BV76" s="37"/>
      <c r="BW76" s="34"/>
      <c r="BX76" s="34"/>
      <c r="BY76" s="34"/>
      <c r="BZ76" s="34"/>
      <c r="CA76" s="37"/>
      <c r="CB76" s="37"/>
      <c r="CC76" s="34"/>
      <c r="CD76" s="34"/>
      <c r="CE76" s="37"/>
      <c r="CF76" s="37"/>
      <c r="CG76" s="37"/>
      <c r="CH76" s="34"/>
      <c r="CI76" s="37"/>
      <c r="CJ76" s="34"/>
      <c r="CK76" s="34"/>
      <c r="CL76" s="34"/>
      <c r="CM76" s="34"/>
      <c r="CN76" s="37"/>
      <c r="CO76" s="37"/>
      <c r="CP76" s="34"/>
      <c r="CQ76" s="34"/>
      <c r="CR76" s="37"/>
      <c r="CS76" s="37"/>
      <c r="CT76" s="37"/>
      <c r="CU76" s="34"/>
      <c r="CV76" s="37"/>
      <c r="CW76" s="35">
        <v>188</v>
      </c>
    </row>
    <row r="77" spans="1:101" ht="18" customHeight="1">
      <c r="A77" s="32">
        <v>73</v>
      </c>
      <c r="B77" s="32"/>
      <c r="C77" s="33"/>
      <c r="D77" s="32"/>
      <c r="E77" s="3"/>
      <c r="F77" s="38"/>
      <c r="G77" s="38"/>
      <c r="H77" s="40"/>
      <c r="I77" s="4"/>
      <c r="J77" s="34"/>
      <c r="K77" s="34"/>
      <c r="L77" s="34"/>
      <c r="M77" s="34"/>
      <c r="N77" s="37"/>
      <c r="O77" s="37"/>
      <c r="P77" s="34"/>
      <c r="Q77" s="34"/>
      <c r="R77" s="37"/>
      <c r="S77" s="37"/>
      <c r="T77" s="37"/>
      <c r="U77" s="34"/>
      <c r="V77" s="37"/>
      <c r="W77" s="34"/>
      <c r="X77" s="34"/>
      <c r="Y77" s="34"/>
      <c r="Z77" s="34"/>
      <c r="AA77" s="37"/>
      <c r="AB77" s="37"/>
      <c r="AC77" s="34"/>
      <c r="AD77" s="34"/>
      <c r="AE77" s="37"/>
      <c r="AF77" s="37"/>
      <c r="AG77" s="37"/>
      <c r="AH77" s="34"/>
      <c r="AI77" s="37"/>
      <c r="AJ77" s="34"/>
      <c r="AK77" s="34"/>
      <c r="AL77" s="34"/>
      <c r="AM77" s="34"/>
      <c r="AN77" s="37"/>
      <c r="AO77" s="37"/>
      <c r="AP77" s="34"/>
      <c r="AQ77" s="34"/>
      <c r="AR77" s="37"/>
      <c r="AS77" s="37"/>
      <c r="AT77" s="37"/>
      <c r="AU77" s="34"/>
      <c r="AV77" s="37"/>
      <c r="AW77" s="34"/>
      <c r="AX77" s="34"/>
      <c r="AY77" s="34"/>
      <c r="AZ77" s="34"/>
      <c r="BA77" s="37"/>
      <c r="BB77" s="37"/>
      <c r="BC77" s="34"/>
      <c r="BD77" s="34"/>
      <c r="BE77" s="37"/>
      <c r="BF77" s="37"/>
      <c r="BG77" s="37"/>
      <c r="BH77" s="34"/>
      <c r="BI77" s="37"/>
      <c r="BJ77" s="34"/>
      <c r="BK77" s="34"/>
      <c r="BL77" s="34"/>
      <c r="BM77" s="34"/>
      <c r="BN77" s="37"/>
      <c r="BO77" s="37"/>
      <c r="BP77" s="34"/>
      <c r="BQ77" s="34"/>
      <c r="BR77" s="37"/>
      <c r="BS77" s="37"/>
      <c r="BT77" s="37"/>
      <c r="BU77" s="34"/>
      <c r="BV77" s="37"/>
      <c r="BW77" s="34"/>
      <c r="BX77" s="34"/>
      <c r="BY77" s="34"/>
      <c r="BZ77" s="34"/>
      <c r="CA77" s="37"/>
      <c r="CB77" s="37"/>
      <c r="CC77" s="34"/>
      <c r="CD77" s="34"/>
      <c r="CE77" s="37"/>
      <c r="CF77" s="37"/>
      <c r="CG77" s="37"/>
      <c r="CH77" s="34"/>
      <c r="CI77" s="37"/>
      <c r="CJ77" s="34"/>
      <c r="CK77" s="34"/>
      <c r="CL77" s="34"/>
      <c r="CM77" s="34"/>
      <c r="CN77" s="37"/>
      <c r="CO77" s="37"/>
      <c r="CP77" s="34"/>
      <c r="CQ77" s="34"/>
      <c r="CR77" s="37"/>
      <c r="CS77" s="37"/>
      <c r="CT77" s="37"/>
      <c r="CU77" s="34"/>
      <c r="CV77" s="37"/>
      <c r="CW77" s="35">
        <v>203</v>
      </c>
    </row>
    <row r="78" spans="1:101" ht="18" customHeight="1">
      <c r="A78" s="32">
        <v>74</v>
      </c>
      <c r="B78" s="32"/>
      <c r="C78" s="33"/>
      <c r="D78" s="32"/>
      <c r="E78" s="3"/>
      <c r="F78" s="38"/>
      <c r="G78" s="38"/>
      <c r="H78" s="40"/>
      <c r="I78" s="4"/>
      <c r="J78" s="34"/>
      <c r="K78" s="34"/>
      <c r="L78" s="34"/>
      <c r="M78" s="34"/>
      <c r="N78" s="37"/>
      <c r="O78" s="37"/>
      <c r="P78" s="34"/>
      <c r="Q78" s="34"/>
      <c r="R78" s="37"/>
      <c r="S78" s="37"/>
      <c r="T78" s="37"/>
      <c r="U78" s="34"/>
      <c r="V78" s="37"/>
      <c r="W78" s="34"/>
      <c r="X78" s="34"/>
      <c r="Y78" s="34"/>
      <c r="Z78" s="34"/>
      <c r="AA78" s="37"/>
      <c r="AB78" s="37"/>
      <c r="AC78" s="34"/>
      <c r="AD78" s="34"/>
      <c r="AE78" s="37"/>
      <c r="AF78" s="37"/>
      <c r="AG78" s="37"/>
      <c r="AH78" s="34"/>
      <c r="AI78" s="37"/>
      <c r="AJ78" s="34"/>
      <c r="AK78" s="34"/>
      <c r="AL78" s="34"/>
      <c r="AM78" s="34"/>
      <c r="AN78" s="37"/>
      <c r="AO78" s="37"/>
      <c r="AP78" s="34"/>
      <c r="AQ78" s="34"/>
      <c r="AR78" s="37"/>
      <c r="AS78" s="37"/>
      <c r="AT78" s="37"/>
      <c r="AU78" s="34"/>
      <c r="AV78" s="37"/>
      <c r="AW78" s="34"/>
      <c r="AX78" s="34"/>
      <c r="AY78" s="34"/>
      <c r="AZ78" s="34"/>
      <c r="BA78" s="37"/>
      <c r="BB78" s="37"/>
      <c r="BC78" s="34"/>
      <c r="BD78" s="34"/>
      <c r="BE78" s="37"/>
      <c r="BF78" s="37"/>
      <c r="BG78" s="37"/>
      <c r="BH78" s="34"/>
      <c r="BI78" s="37"/>
      <c r="BJ78" s="34"/>
      <c r="BK78" s="34"/>
      <c r="BL78" s="34"/>
      <c r="BM78" s="34"/>
      <c r="BN78" s="37"/>
      <c r="BO78" s="37"/>
      <c r="BP78" s="34"/>
      <c r="BQ78" s="34"/>
      <c r="BR78" s="37"/>
      <c r="BS78" s="37"/>
      <c r="BT78" s="37"/>
      <c r="BU78" s="34"/>
      <c r="BV78" s="37"/>
      <c r="BW78" s="34"/>
      <c r="BX78" s="34"/>
      <c r="BY78" s="34"/>
      <c r="BZ78" s="34"/>
      <c r="CA78" s="37"/>
      <c r="CB78" s="37"/>
      <c r="CC78" s="34"/>
      <c r="CD78" s="34"/>
      <c r="CE78" s="37"/>
      <c r="CF78" s="37"/>
      <c r="CG78" s="37"/>
      <c r="CH78" s="34"/>
      <c r="CI78" s="37"/>
      <c r="CJ78" s="34"/>
      <c r="CK78" s="34"/>
      <c r="CL78" s="34"/>
      <c r="CM78" s="34"/>
      <c r="CN78" s="37"/>
      <c r="CO78" s="37"/>
      <c r="CP78" s="34"/>
      <c r="CQ78" s="34"/>
      <c r="CR78" s="37"/>
      <c r="CS78" s="37"/>
      <c r="CT78" s="37"/>
      <c r="CU78" s="34"/>
      <c r="CV78" s="37"/>
      <c r="CW78" s="35">
        <v>172</v>
      </c>
    </row>
    <row r="79" spans="1:101" ht="18" customHeight="1">
      <c r="A79" s="32">
        <v>75</v>
      </c>
      <c r="B79" s="32"/>
      <c r="C79" s="33"/>
      <c r="D79" s="32"/>
      <c r="E79" s="3"/>
      <c r="F79" s="38"/>
      <c r="G79" s="38"/>
      <c r="H79" s="40"/>
      <c r="I79" s="4"/>
      <c r="J79" s="34"/>
      <c r="K79" s="34"/>
      <c r="L79" s="34"/>
      <c r="M79" s="34"/>
      <c r="N79" s="37"/>
      <c r="O79" s="37"/>
      <c r="P79" s="34"/>
      <c r="Q79" s="34"/>
      <c r="R79" s="37"/>
      <c r="S79" s="37"/>
      <c r="T79" s="37"/>
      <c r="U79" s="34"/>
      <c r="V79" s="37"/>
      <c r="W79" s="34"/>
      <c r="X79" s="34"/>
      <c r="Y79" s="34"/>
      <c r="Z79" s="34"/>
      <c r="AA79" s="37"/>
      <c r="AB79" s="37"/>
      <c r="AC79" s="34"/>
      <c r="AD79" s="34"/>
      <c r="AE79" s="37"/>
      <c r="AF79" s="37"/>
      <c r="AG79" s="37"/>
      <c r="AH79" s="34"/>
      <c r="AI79" s="37"/>
      <c r="AJ79" s="34"/>
      <c r="AK79" s="34"/>
      <c r="AL79" s="34"/>
      <c r="AM79" s="34"/>
      <c r="AN79" s="37"/>
      <c r="AO79" s="37"/>
      <c r="AP79" s="34"/>
      <c r="AQ79" s="34"/>
      <c r="AR79" s="37"/>
      <c r="AS79" s="37"/>
      <c r="AT79" s="37"/>
      <c r="AU79" s="34"/>
      <c r="AV79" s="37"/>
      <c r="AW79" s="34"/>
      <c r="AX79" s="34"/>
      <c r="AY79" s="34"/>
      <c r="AZ79" s="34"/>
      <c r="BA79" s="37"/>
      <c r="BB79" s="37"/>
      <c r="BC79" s="34"/>
      <c r="BD79" s="34"/>
      <c r="BE79" s="37"/>
      <c r="BF79" s="37"/>
      <c r="BG79" s="37"/>
      <c r="BH79" s="34"/>
      <c r="BI79" s="37"/>
      <c r="BJ79" s="34"/>
      <c r="BK79" s="34"/>
      <c r="BL79" s="34"/>
      <c r="BM79" s="34"/>
      <c r="BN79" s="37"/>
      <c r="BO79" s="37"/>
      <c r="BP79" s="34"/>
      <c r="BQ79" s="34"/>
      <c r="BR79" s="37"/>
      <c r="BS79" s="37"/>
      <c r="BT79" s="37"/>
      <c r="BU79" s="34"/>
      <c r="BV79" s="37"/>
      <c r="BW79" s="34"/>
      <c r="BX79" s="34"/>
      <c r="BY79" s="34"/>
      <c r="BZ79" s="34"/>
      <c r="CA79" s="37"/>
      <c r="CB79" s="37"/>
      <c r="CC79" s="34"/>
      <c r="CD79" s="34"/>
      <c r="CE79" s="37"/>
      <c r="CF79" s="37"/>
      <c r="CG79" s="37"/>
      <c r="CH79" s="34"/>
      <c r="CI79" s="37"/>
      <c r="CJ79" s="34"/>
      <c r="CK79" s="34"/>
      <c r="CL79" s="34"/>
      <c r="CM79" s="34"/>
      <c r="CN79" s="37"/>
      <c r="CO79" s="37"/>
      <c r="CP79" s="34"/>
      <c r="CQ79" s="34"/>
      <c r="CR79" s="37"/>
      <c r="CS79" s="37"/>
      <c r="CT79" s="37"/>
      <c r="CU79" s="34"/>
      <c r="CV79" s="37"/>
      <c r="CW79" s="35">
        <v>164</v>
      </c>
    </row>
  </sheetData>
  <mergeCells count="18">
    <mergeCell ref="CW1:CW4"/>
    <mergeCell ref="BW2:CI2"/>
    <mergeCell ref="CJ2:CV2"/>
    <mergeCell ref="AJ2:AV2"/>
    <mergeCell ref="AW2:BI2"/>
    <mergeCell ref="BJ2:BV2"/>
    <mergeCell ref="A3:A4"/>
    <mergeCell ref="B3:B4"/>
    <mergeCell ref="A1:V1"/>
    <mergeCell ref="J2:V2"/>
    <mergeCell ref="W2:AI2"/>
    <mergeCell ref="C3:C4"/>
    <mergeCell ref="D3:D4"/>
    <mergeCell ref="E3:E4"/>
    <mergeCell ref="G3:G4"/>
    <mergeCell ref="H3:H4"/>
    <mergeCell ref="I3:I4"/>
    <mergeCell ref="F3:F4"/>
  </mergeCells>
  <printOptions horizontalCentered="1"/>
  <pageMargins left="0.37" right="0.37" top="0.49" bottom="0.49" header="0.3" footer="0.3"/>
  <pageSetup paperSize="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58"/>
  <sheetViews>
    <sheetView tabSelected="1" topLeftCell="B1" workbookViewId="0">
      <selection activeCell="X16" sqref="X16"/>
    </sheetView>
  </sheetViews>
  <sheetFormatPr defaultRowHeight="15" customHeight="1"/>
  <cols>
    <col min="1" max="1" width="5" style="58" hidden="1" customWidth="1"/>
    <col min="2" max="2" width="3.5703125" style="58" customWidth="1"/>
    <col min="3" max="3" width="5" style="58" customWidth="1"/>
    <col min="4" max="15" width="2.7109375" style="58" customWidth="1"/>
    <col min="16" max="16" width="2.85546875" style="58" customWidth="1"/>
    <col min="17" max="17" width="3.5703125" style="58" customWidth="1"/>
    <col min="18" max="18" width="8.7109375" style="58" customWidth="1"/>
    <col min="19" max="21" width="3.5703125" style="58" customWidth="1"/>
    <col min="22" max="22" width="4.28515625" style="58" customWidth="1"/>
    <col min="23" max="24" width="3.5703125" style="58" customWidth="1"/>
    <col min="25" max="25" width="4.28515625" style="58" customWidth="1"/>
    <col min="26" max="27" width="3.5703125" style="58" customWidth="1"/>
    <col min="28" max="28" width="4.28515625" style="58" customWidth="1"/>
    <col min="29" max="30" width="3.5703125" style="58" customWidth="1"/>
    <col min="31" max="31" width="4.28515625" style="58" customWidth="1"/>
    <col min="32" max="33" width="3.5703125" style="58" customWidth="1"/>
    <col min="34" max="34" width="4.28515625" style="58" customWidth="1"/>
    <col min="35" max="36" width="3.5703125" style="58" customWidth="1"/>
    <col min="37" max="37" width="4.28515625" style="58" customWidth="1"/>
    <col min="38" max="39" width="3.5703125" style="58" customWidth="1"/>
    <col min="40" max="40" width="4.28515625" style="58" customWidth="1"/>
    <col min="41" max="41" width="4.28515625" style="99" customWidth="1"/>
    <col min="42" max="48" width="4.28515625" style="58" customWidth="1"/>
    <col min="49" max="50" width="8.5703125" style="58" customWidth="1"/>
    <col min="51" max="16384" width="9.140625" style="58"/>
  </cols>
  <sheetData>
    <row r="1" spans="1:50" s="85" customFormat="1" ht="30" customHeight="1">
      <c r="B1" s="132" t="str">
        <f>Data!C2</f>
        <v>HIGH SCHOOL LEVEL PROMOTION LIST : 2014-15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</row>
    <row r="2" spans="1:50" s="86" customFormat="1" ht="18.75" customHeight="1">
      <c r="B2" s="86" t="s">
        <v>67</v>
      </c>
      <c r="F2" s="86" t="str">
        <f>": "&amp;Data!C3</f>
        <v>: ZPP High School</v>
      </c>
      <c r="R2" s="86" t="s">
        <v>68</v>
      </c>
      <c r="T2" s="157" t="str">
        <f>": "&amp;Data!C8</f>
        <v>: 28144801009</v>
      </c>
      <c r="U2" s="157"/>
      <c r="V2" s="157"/>
      <c r="W2" s="157"/>
      <c r="X2" s="157"/>
      <c r="Y2" s="157"/>
      <c r="AI2" s="86" t="s">
        <v>234</v>
      </c>
      <c r="AJ2" s="87"/>
      <c r="AM2" s="86" t="str">
        <f>": "&amp;Data!C5</f>
        <v>: Ambajipeta</v>
      </c>
      <c r="AX2" s="87" t="str">
        <f>"School working days : "&amp;Data!C9</f>
        <v>School working days : 227</v>
      </c>
    </row>
    <row r="3" spans="1:50" s="86" customFormat="1" ht="18.75" customHeight="1">
      <c r="B3" s="86" t="s">
        <v>43</v>
      </c>
      <c r="F3" s="86" t="str">
        <f>": "&amp;Data!C4</f>
        <v>: Isukapudi</v>
      </c>
      <c r="R3" s="86" t="s">
        <v>73</v>
      </c>
      <c r="T3" s="86" t="str">
        <f>": "&amp;Data!C6</f>
        <v>: Ambajipeta</v>
      </c>
      <c r="V3" s="87"/>
      <c r="AI3" s="86" t="s">
        <v>74</v>
      </c>
      <c r="AJ3" s="87"/>
      <c r="AM3" s="86" t="str">
        <f>": "&amp;Data!C7</f>
        <v>: East Godavari</v>
      </c>
      <c r="AW3" s="87" t="s">
        <v>163</v>
      </c>
      <c r="AX3" s="52">
        <v>6</v>
      </c>
    </row>
    <row r="4" spans="1:50" s="88" customFormat="1" ht="18.75" customHeight="1">
      <c r="B4" s="165" t="s">
        <v>0</v>
      </c>
      <c r="C4" s="165" t="s">
        <v>1</v>
      </c>
      <c r="D4" s="151" t="s">
        <v>24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/>
      <c r="P4" s="165" t="s">
        <v>66</v>
      </c>
      <c r="Q4" s="160" t="s">
        <v>2</v>
      </c>
      <c r="R4" s="164" t="s">
        <v>226</v>
      </c>
      <c r="S4" s="164"/>
      <c r="T4" s="164" t="s">
        <v>6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58" t="s">
        <v>230</v>
      </c>
      <c r="AQ4" s="163"/>
      <c r="AR4" s="163"/>
      <c r="AS4" s="163"/>
      <c r="AT4" s="159"/>
      <c r="AU4" s="158" t="s">
        <v>231</v>
      </c>
      <c r="AV4" s="159"/>
      <c r="AW4" s="160" t="s">
        <v>172</v>
      </c>
      <c r="AX4" s="160" t="s">
        <v>233</v>
      </c>
    </row>
    <row r="5" spans="1:50" s="88" customFormat="1" ht="18.75" customHeight="1">
      <c r="B5" s="165"/>
      <c r="C5" s="165"/>
      <c r="D5" s="154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6"/>
      <c r="P5" s="165"/>
      <c r="Q5" s="161"/>
      <c r="R5" s="164"/>
      <c r="S5" s="164"/>
      <c r="T5" s="164" t="s">
        <v>6</v>
      </c>
      <c r="U5" s="164"/>
      <c r="V5" s="164"/>
      <c r="W5" s="164" t="s">
        <v>7</v>
      </c>
      <c r="X5" s="164"/>
      <c r="Y5" s="164"/>
      <c r="Z5" s="164" t="s">
        <v>8</v>
      </c>
      <c r="AA5" s="164"/>
      <c r="AB5" s="164"/>
      <c r="AC5" s="164" t="s">
        <v>9</v>
      </c>
      <c r="AD5" s="164"/>
      <c r="AE5" s="164"/>
      <c r="AF5" s="164" t="s">
        <v>249</v>
      </c>
      <c r="AG5" s="164"/>
      <c r="AH5" s="164"/>
      <c r="AI5" s="164"/>
      <c r="AJ5" s="164"/>
      <c r="AK5" s="164"/>
      <c r="AL5" s="164" t="s">
        <v>227</v>
      </c>
      <c r="AM5" s="164"/>
      <c r="AN5" s="164"/>
      <c r="AO5" s="165" t="s">
        <v>22</v>
      </c>
      <c r="AP5" s="160" t="s">
        <v>16</v>
      </c>
      <c r="AQ5" s="160" t="s">
        <v>17</v>
      </c>
      <c r="AR5" s="160" t="s">
        <v>18</v>
      </c>
      <c r="AS5" s="160" t="s">
        <v>27</v>
      </c>
      <c r="AT5" s="160" t="s">
        <v>22</v>
      </c>
      <c r="AU5" s="160" t="s">
        <v>232</v>
      </c>
      <c r="AV5" s="160" t="s">
        <v>26</v>
      </c>
      <c r="AW5" s="161"/>
      <c r="AX5" s="161"/>
    </row>
    <row r="6" spans="1:50" s="88" customFormat="1" ht="18.75" customHeight="1">
      <c r="B6" s="165"/>
      <c r="C6" s="165"/>
      <c r="D6" s="154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6"/>
      <c r="P6" s="165"/>
      <c r="Q6" s="161"/>
      <c r="R6" s="164"/>
      <c r="S6" s="164"/>
      <c r="T6" s="89" t="s">
        <v>228</v>
      </c>
      <c r="U6" s="89" t="s">
        <v>229</v>
      </c>
      <c r="V6" s="89" t="s">
        <v>180</v>
      </c>
      <c r="W6" s="89" t="s">
        <v>228</v>
      </c>
      <c r="X6" s="89" t="s">
        <v>229</v>
      </c>
      <c r="Y6" s="89" t="s">
        <v>180</v>
      </c>
      <c r="Z6" s="89" t="s">
        <v>228</v>
      </c>
      <c r="AA6" s="89" t="s">
        <v>229</v>
      </c>
      <c r="AB6" s="89" t="s">
        <v>180</v>
      </c>
      <c r="AC6" s="89" t="s">
        <v>228</v>
      </c>
      <c r="AD6" s="89" t="s">
        <v>229</v>
      </c>
      <c r="AE6" s="89" t="s">
        <v>180</v>
      </c>
      <c r="AF6" s="89" t="s">
        <v>228</v>
      </c>
      <c r="AG6" s="89" t="s">
        <v>229</v>
      </c>
      <c r="AH6" s="89" t="s">
        <v>180</v>
      </c>
      <c r="AI6" s="89"/>
      <c r="AJ6" s="89"/>
      <c r="AK6" s="89"/>
      <c r="AL6" s="89" t="s">
        <v>228</v>
      </c>
      <c r="AM6" s="89" t="s">
        <v>229</v>
      </c>
      <c r="AN6" s="89" t="s">
        <v>180</v>
      </c>
      <c r="AO6" s="165"/>
      <c r="AP6" s="162"/>
      <c r="AQ6" s="162"/>
      <c r="AR6" s="162"/>
      <c r="AS6" s="162"/>
      <c r="AT6" s="162"/>
      <c r="AU6" s="161"/>
      <c r="AV6" s="161"/>
      <c r="AW6" s="161"/>
      <c r="AX6" s="161"/>
    </row>
    <row r="7" spans="1:50" s="88" customFormat="1" ht="18.75" customHeight="1">
      <c r="B7" s="165"/>
      <c r="C7" s="165"/>
      <c r="D7" s="154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6"/>
      <c r="P7" s="165"/>
      <c r="Q7" s="162"/>
      <c r="R7" s="164"/>
      <c r="S7" s="164"/>
      <c r="T7" s="89">
        <v>50</v>
      </c>
      <c r="U7" s="89">
        <v>50</v>
      </c>
      <c r="V7" s="89">
        <f>T7+U7</f>
        <v>100</v>
      </c>
      <c r="W7" s="89">
        <v>50</v>
      </c>
      <c r="X7" s="89">
        <v>50</v>
      </c>
      <c r="Y7" s="89">
        <f t="shared" ref="Y7" si="0">W7+X7</f>
        <v>100</v>
      </c>
      <c r="Z7" s="89">
        <v>50</v>
      </c>
      <c r="AA7" s="89">
        <v>50</v>
      </c>
      <c r="AB7" s="89">
        <f t="shared" ref="AB7" si="1">Z7+AA7</f>
        <v>100</v>
      </c>
      <c r="AC7" s="89">
        <v>50</v>
      </c>
      <c r="AD7" s="89">
        <v>50</v>
      </c>
      <c r="AE7" s="89">
        <f t="shared" ref="AE7" si="2">AC7+AD7</f>
        <v>100</v>
      </c>
      <c r="AF7" s="89">
        <v>50</v>
      </c>
      <c r="AG7" s="89">
        <v>50</v>
      </c>
      <c r="AH7" s="89">
        <f t="shared" ref="AH7" si="3">AF7+AG7</f>
        <v>100</v>
      </c>
      <c r="AI7" s="89"/>
      <c r="AJ7" s="89"/>
      <c r="AK7" s="89"/>
      <c r="AL7" s="89">
        <v>50</v>
      </c>
      <c r="AM7" s="89">
        <v>50</v>
      </c>
      <c r="AN7" s="89">
        <f t="shared" ref="AN7" si="4">AL7+AM7</f>
        <v>100</v>
      </c>
      <c r="AO7" s="90">
        <f>V7+Y7+AB7+AE7+AH7+AK7+AN7</f>
        <v>600</v>
      </c>
      <c r="AP7" s="90">
        <v>100</v>
      </c>
      <c r="AQ7" s="90">
        <v>100</v>
      </c>
      <c r="AR7" s="90">
        <v>100</v>
      </c>
      <c r="AS7" s="90">
        <v>100</v>
      </c>
      <c r="AT7" s="90">
        <f>SUM(AP7:AS7)</f>
        <v>400</v>
      </c>
      <c r="AU7" s="162"/>
      <c r="AV7" s="162"/>
      <c r="AW7" s="162"/>
      <c r="AX7" s="162"/>
    </row>
    <row r="8" spans="1:50" s="88" customFormat="1" ht="17.25" hidden="1" customHeight="1">
      <c r="A8" s="88">
        <v>0</v>
      </c>
      <c r="B8" s="91"/>
      <c r="C8" s="92"/>
      <c r="D8" s="89">
        <v>1</v>
      </c>
      <c r="E8" s="89">
        <v>2</v>
      </c>
      <c r="F8" s="89">
        <v>3</v>
      </c>
      <c r="G8" s="89">
        <v>4</v>
      </c>
      <c r="H8" s="89">
        <v>5</v>
      </c>
      <c r="I8" s="89">
        <v>6</v>
      </c>
      <c r="J8" s="89">
        <v>7</v>
      </c>
      <c r="K8" s="89">
        <v>8</v>
      </c>
      <c r="L8" s="89">
        <v>9</v>
      </c>
      <c r="M8" s="89">
        <v>10</v>
      </c>
      <c r="N8" s="89">
        <v>11</v>
      </c>
      <c r="O8" s="89">
        <v>12</v>
      </c>
      <c r="P8" s="93"/>
      <c r="Q8" s="94"/>
      <c r="R8" s="89"/>
      <c r="S8" s="89"/>
      <c r="T8" s="89">
        <v>11</v>
      </c>
      <c r="U8" s="89">
        <f>T8+7</f>
        <v>18</v>
      </c>
      <c r="V8" s="89"/>
      <c r="W8" s="89">
        <f>T8+1</f>
        <v>12</v>
      </c>
      <c r="X8" s="89">
        <f>W8+7</f>
        <v>19</v>
      </c>
      <c r="Y8" s="89"/>
      <c r="Z8" s="89">
        <v>13</v>
      </c>
      <c r="AA8" s="89">
        <v>20</v>
      </c>
      <c r="AB8" s="89"/>
      <c r="AC8" s="89">
        <v>14</v>
      </c>
      <c r="AD8" s="89">
        <v>21</v>
      </c>
      <c r="AE8" s="89"/>
      <c r="AF8" s="89">
        <v>15</v>
      </c>
      <c r="AG8" s="89">
        <v>22</v>
      </c>
      <c r="AH8" s="89"/>
      <c r="AI8" s="89"/>
      <c r="AJ8" s="89"/>
      <c r="AK8" s="89"/>
      <c r="AL8" s="89">
        <v>17</v>
      </c>
      <c r="AM8" s="89">
        <f>AL8+7</f>
        <v>24</v>
      </c>
      <c r="AN8" s="89"/>
      <c r="AO8" s="95">
        <f t="shared" ref="AO8" si="5">V8+Y8+AB8+AE8+AH8+AK8+AN8</f>
        <v>0</v>
      </c>
      <c r="AP8" s="90">
        <v>25</v>
      </c>
      <c r="AQ8" s="90">
        <v>26</v>
      </c>
      <c r="AR8" s="90">
        <v>27</v>
      </c>
      <c r="AS8" s="90">
        <v>28</v>
      </c>
      <c r="AT8" s="90"/>
      <c r="AU8" s="90">
        <v>29</v>
      </c>
      <c r="AV8" s="94"/>
      <c r="AW8" s="94"/>
      <c r="AX8" s="94"/>
    </row>
    <row r="9" spans="1:50" s="96" customFormat="1" ht="15" customHeight="1">
      <c r="A9" s="96">
        <f>A8+1</f>
        <v>1</v>
      </c>
      <c r="B9" s="166">
        <f>A9</f>
        <v>1</v>
      </c>
      <c r="C9" s="166">
        <f ca="1">IFERROR(VLOOKUP(A9,INDIRECT("data"&amp;$AX$3),2,FALSE),"")</f>
        <v>1216</v>
      </c>
      <c r="D9" s="168" t="str">
        <f ca="1">IF(C9="","",VLOOKUP(A9,INDIRECT("data"&amp;$AX$3),3,FALSE))</f>
        <v>Apple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50" t="str">
        <f ca="1">IF($C9="","",VLOOKUP($A9,INDIRECT("data"&amp;$AX$3),4,FALSE))</f>
        <v>B</v>
      </c>
      <c r="Q9" s="150" t="str">
        <f ca="1">IF($C9="","",VLOOKUP($A9,INDIRECT("data"&amp;$AX$3),5,FALSE))</f>
        <v>SC</v>
      </c>
      <c r="R9" s="97">
        <f ca="1">IF($C9="","",VLOOKUP(A9,INDIRECT("data"&amp;$AX$3),8,FALSE))</f>
        <v>37707</v>
      </c>
      <c r="S9" s="98" t="s">
        <v>20</v>
      </c>
      <c r="T9" s="84">
        <f ca="1">IF($C9="","",VLOOKUP($A9,INDIRECT("data"&amp;$AX$3),T$8,FALSE))</f>
        <v>50</v>
      </c>
      <c r="U9" s="107">
        <f ca="1">IF($C9="","",VLOOKUP($A9,INDIRECT("data"&amp;$AX$3),U$8,FALSE))</f>
        <v>39</v>
      </c>
      <c r="V9" s="84">
        <f ca="1">IF($C9="","",SUM(T9:U9))</f>
        <v>89</v>
      </c>
      <c r="W9" s="107">
        <f ca="1">IF($C9="","",VLOOKUP($A9,INDIRECT("data"&amp;$AX$3),W$8,FALSE))</f>
        <v>21</v>
      </c>
      <c r="X9" s="107">
        <f ca="1">IF($C9="","",VLOOKUP($A9,INDIRECT("data"&amp;$AX$3),X$8,FALSE))</f>
        <v>50</v>
      </c>
      <c r="Y9" s="107">
        <f t="shared" ref="Y9" ca="1" si="6">IF($C9="","",SUM(W9:X9))</f>
        <v>71</v>
      </c>
      <c r="Z9" s="107">
        <f ca="1">IF($C9="","",VLOOKUP($A9,INDIRECT("data"&amp;$AX$3),Z$8,FALSE))</f>
        <v>40</v>
      </c>
      <c r="AA9" s="107">
        <f ca="1">IF($C9="","",VLOOKUP($A9,INDIRECT("data"&amp;$AX$3),AA$8,FALSE))</f>
        <v>21</v>
      </c>
      <c r="AB9" s="107">
        <f t="shared" ref="AB9" ca="1" si="7">IF($C9="","",SUM(Z9:AA9))</f>
        <v>61</v>
      </c>
      <c r="AC9" s="107">
        <f ca="1">IF($C9="","",VLOOKUP($A9,INDIRECT("data"&amp;$AX$3),AC$8,FALSE))</f>
        <v>39</v>
      </c>
      <c r="AD9" s="107">
        <f ca="1">IF($C9="","",VLOOKUP($A9,INDIRECT("data"&amp;$AX$3),AD$8,FALSE))</f>
        <v>40</v>
      </c>
      <c r="AE9" s="107">
        <f t="shared" ref="AE9" ca="1" si="8">IF($C9="","",SUM(AC9:AD9))</f>
        <v>79</v>
      </c>
      <c r="AF9" s="107">
        <f ca="1">IF($C9="","",VLOOKUP($A9,INDIRECT("data"&amp;$AX$3),AF$8,FALSE))</f>
        <v>50</v>
      </c>
      <c r="AG9" s="107">
        <f ca="1">IF($C9="","",VLOOKUP($A9,INDIRECT("data"&amp;$AX$3),AG$8,FALSE))</f>
        <v>39</v>
      </c>
      <c r="AH9" s="107">
        <f t="shared" ref="AH9" ca="1" si="9">IF($C9="","",SUM(AF9:AG9))</f>
        <v>89</v>
      </c>
      <c r="AI9" s="107"/>
      <c r="AJ9" s="107"/>
      <c r="AK9" s="107"/>
      <c r="AL9" s="107">
        <f ca="1">IF($C9="","",VLOOKUP($A9,INDIRECT("data"&amp;$AX$3),AL$8,FALSE))</f>
        <v>40</v>
      </c>
      <c r="AM9" s="107">
        <f ca="1">IF($C9="","",VLOOKUP($A9,INDIRECT("data"&amp;$AX$3),AM$8,FALSE))</f>
        <v>39</v>
      </c>
      <c r="AN9" s="107">
        <f t="shared" ref="AN9" ca="1" si="10">IF($C9="","",SUM(AL9:AM9))</f>
        <v>79</v>
      </c>
      <c r="AO9" s="95">
        <f ca="1">IF($C9="","",V9+Y9+AB9+AE9+AH9+AK9+AN9)</f>
        <v>468</v>
      </c>
      <c r="AP9" s="84">
        <f ca="1">IF($C9="","",VLOOKUP($A9,INDIRECT("data"&amp;$AX$3),AP$8,FALSE))</f>
        <v>100</v>
      </c>
      <c r="AQ9" s="107">
        <f t="shared" ref="AQ9:AS9" ca="1" si="11">IF($C9="","",VLOOKUP($A9,INDIRECT("data"&amp;$AX$3),AQ$8,FALSE))</f>
        <v>42</v>
      </c>
      <c r="AR9" s="107">
        <f t="shared" ca="1" si="11"/>
        <v>80</v>
      </c>
      <c r="AS9" s="107">
        <f t="shared" ca="1" si="11"/>
        <v>78</v>
      </c>
      <c r="AT9" s="84">
        <f ca="1">IF($C9="","",SUM(AP9:AS9))</f>
        <v>300</v>
      </c>
      <c r="AU9" s="150">
        <f ca="1">IF($C9="","",VLOOKUP($A9,INDIRECT("data"&amp;$AX$3),AU$8,FALSE))</f>
        <v>164</v>
      </c>
      <c r="AV9" s="150">
        <f ca="1">IF($C9="","",ROUND(AU9/NoW%,0))</f>
        <v>72</v>
      </c>
      <c r="AW9" s="150" t="str">
        <f ca="1">IF($C9="","",VLOOKUP(AO10,Gc,2,FALSE))</f>
        <v>Very Good</v>
      </c>
      <c r="AX9" s="150"/>
    </row>
    <row r="10" spans="1:50" s="96" customFormat="1" ht="15" customHeight="1">
      <c r="A10" s="96">
        <f>A9</f>
        <v>1</v>
      </c>
      <c r="B10" s="167"/>
      <c r="C10" s="167"/>
      <c r="D10" s="84" t="str">
        <f t="shared" ref="D10:O10" ca="1" si="12">IF($C9="","",MID(TEXT(VLOOKUP($A10,INDIRECT("data"&amp;$AX$3),10,FALSE),"000000000000"),D$8,1))</f>
        <v>5</v>
      </c>
      <c r="E10" s="107" t="str">
        <f t="shared" ca="1" si="12"/>
        <v>6</v>
      </c>
      <c r="F10" s="107" t="str">
        <f t="shared" ca="1" si="12"/>
        <v>7</v>
      </c>
      <c r="G10" s="107" t="str">
        <f t="shared" ca="1" si="12"/>
        <v>3</v>
      </c>
      <c r="H10" s="107" t="str">
        <f t="shared" ca="1" si="12"/>
        <v>9</v>
      </c>
      <c r="I10" s="107" t="str">
        <f t="shared" ca="1" si="12"/>
        <v>8</v>
      </c>
      <c r="J10" s="107" t="str">
        <f t="shared" ca="1" si="12"/>
        <v>2</v>
      </c>
      <c r="K10" s="107" t="str">
        <f t="shared" ca="1" si="12"/>
        <v>8</v>
      </c>
      <c r="L10" s="107" t="str">
        <f t="shared" ca="1" si="12"/>
        <v>3</v>
      </c>
      <c r="M10" s="107" t="str">
        <f t="shared" ca="1" si="12"/>
        <v>3</v>
      </c>
      <c r="N10" s="107" t="str">
        <f t="shared" ca="1" si="12"/>
        <v>9</v>
      </c>
      <c r="O10" s="107" t="str">
        <f t="shared" ca="1" si="12"/>
        <v>5</v>
      </c>
      <c r="P10" s="150"/>
      <c r="Q10" s="150"/>
      <c r="R10" s="97">
        <f ca="1">IF($C9="","",VLOOKUP(A10,INDIRECT("data"&amp;$AX$3),9,FALSE))</f>
        <v>41822</v>
      </c>
      <c r="S10" s="98" t="s">
        <v>21</v>
      </c>
      <c r="T10" s="84" t="str">
        <f ca="1">IF($C9="","",VLOOKUP(T9*2,Gr,2))</f>
        <v>A+</v>
      </c>
      <c r="U10" s="84" t="str">
        <f ca="1">IF($C9="","",VLOOKUP(U9*2,Gr,2))</f>
        <v>A</v>
      </c>
      <c r="V10" s="84" t="str">
        <f ca="1">IF($C9="","",VLOOKUP(V9,Gr,2))</f>
        <v>A</v>
      </c>
      <c r="W10" s="84" t="str">
        <f ca="1">IF($C9="","",VLOOKUP(W9*2,Gr,2))</f>
        <v>B</v>
      </c>
      <c r="X10" s="84" t="str">
        <f ca="1">IF($C9="","",VLOOKUP(X9*2,Gr,2))</f>
        <v>A+</v>
      </c>
      <c r="Y10" s="84" t="str">
        <f ca="1">IF($C9="","",VLOOKUP(Y9,Gr,2))</f>
        <v>A</v>
      </c>
      <c r="Z10" s="84" t="str">
        <f ca="1">IF($C9="","",VLOOKUP(Z9*2,Gr,2))</f>
        <v>A</v>
      </c>
      <c r="AA10" s="84" t="str">
        <f ca="1">IF($C9="","",VLOOKUP(AA9*2,Gr,2))</f>
        <v>B</v>
      </c>
      <c r="AB10" s="84" t="str">
        <f ca="1">IF($C9="","",VLOOKUP(AB9,Gr,2))</f>
        <v>B+</v>
      </c>
      <c r="AC10" s="84" t="str">
        <f ca="1">IF($C9="","",VLOOKUP(AC9*2,Gr,2))</f>
        <v>A</v>
      </c>
      <c r="AD10" s="84" t="str">
        <f ca="1">IF($C9="","",VLOOKUP(AD9*2,Gr,2))</f>
        <v>A</v>
      </c>
      <c r="AE10" s="84" t="str">
        <f ca="1">IF($C9="","",VLOOKUP(AE9,Gr,2))</f>
        <v>A</v>
      </c>
      <c r="AF10" s="84" t="str">
        <f ca="1">IF($C9="","",VLOOKUP(AF9*2,Gr,2))</f>
        <v>A+</v>
      </c>
      <c r="AG10" s="84" t="str">
        <f ca="1">IF($C9="","",VLOOKUP(AG9*2,Gr,2))</f>
        <v>A</v>
      </c>
      <c r="AH10" s="84" t="str">
        <f ca="1">IF($C9="","",VLOOKUP(AH9,Gr,2))</f>
        <v>A</v>
      </c>
      <c r="AI10" s="107"/>
      <c r="AJ10" s="107"/>
      <c r="AK10" s="107"/>
      <c r="AL10" s="84" t="str">
        <f ca="1">IF($C9="","",VLOOKUP(AL9*2,Gr,2))</f>
        <v>A</v>
      </c>
      <c r="AM10" s="84" t="str">
        <f ca="1">IF($C9="","",VLOOKUP(AM9*2,Gr,2))</f>
        <v>A</v>
      </c>
      <c r="AN10" s="84" t="str">
        <f ca="1">IF($C9="","",VLOOKUP(AN9,Gr,2))</f>
        <v>A</v>
      </c>
      <c r="AO10" s="84" t="str">
        <f ca="1">IF($C9="","",VLOOKUP(AO9/AO$7%,Gr,2))</f>
        <v>A</v>
      </c>
      <c r="AP10" s="84" t="str">
        <f ca="1">IF($C9="","",VLOOKUP(AP9,Gr,2))</f>
        <v>A+</v>
      </c>
      <c r="AQ10" s="84" t="str">
        <f ca="1">IF($C9="","",VLOOKUP(AQ9,Gr,2))</f>
        <v>B</v>
      </c>
      <c r="AR10" s="84" t="str">
        <f ca="1">IF($C9="","",VLOOKUP(AR9,Gr,2))</f>
        <v>A</v>
      </c>
      <c r="AS10" s="84" t="str">
        <f ca="1">IF($C9="","",VLOOKUP(AS9,Gr,2))</f>
        <v>A</v>
      </c>
      <c r="AT10" s="84" t="str">
        <f ca="1">IF($C9="","",VLOOKUP(AT9/AT$7%,Gr,2))</f>
        <v>A</v>
      </c>
      <c r="AU10" s="150"/>
      <c r="AV10" s="150"/>
      <c r="AW10" s="150"/>
      <c r="AX10" s="150"/>
    </row>
    <row r="11" spans="1:50" s="96" customFormat="1" ht="15" customHeight="1">
      <c r="A11" s="96">
        <f t="shared" ref="A11" si="13">A10+1</f>
        <v>2</v>
      </c>
      <c r="B11" s="166">
        <f t="shared" ref="B11" si="14">A11</f>
        <v>2</v>
      </c>
      <c r="C11" s="166">
        <f t="shared" ref="C11" ca="1" si="15">IFERROR(VLOOKUP(A11,INDIRECT("data"&amp;$AX$3),2,FALSE),"")</f>
        <v>1196</v>
      </c>
      <c r="D11" s="168" t="str">
        <f t="shared" ref="D11" ca="1" si="16">IF(C11="","",VLOOKUP(A11,INDIRECT("data"&amp;$AX$3),3,FALSE))</f>
        <v>Kiran Ketha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50" t="str">
        <f t="shared" ref="P11" ca="1" si="17">IF($C11="","",VLOOKUP($A11,INDIRECT("data"&amp;$AX$3),4,FALSE))</f>
        <v>B</v>
      </c>
      <c r="Q11" s="150" t="str">
        <f t="shared" ref="Q11" ca="1" si="18">IF($C11="","",VLOOKUP($A11,INDIRECT("data"&amp;$AX$3),5,FALSE))</f>
        <v>BC</v>
      </c>
      <c r="R11" s="97">
        <f t="shared" ref="R11" ca="1" si="19">IF($C11="","",VLOOKUP(A11,INDIRECT("data"&amp;$AX$3),8,FALSE))</f>
        <v>37774</v>
      </c>
      <c r="S11" s="98" t="s">
        <v>20</v>
      </c>
      <c r="T11" s="107">
        <f t="shared" ref="T11:U11" ca="1" si="20">IF($C11="","",VLOOKUP($A11,INDIRECT("data"&amp;$AX$3),T$8,FALSE))</f>
        <v>44</v>
      </c>
      <c r="U11" s="107">
        <f t="shared" ca="1" si="20"/>
        <v>48</v>
      </c>
      <c r="V11" s="107">
        <f t="shared" ref="V11" ca="1" si="21">IF($C11="","",SUM(T11:U11))</f>
        <v>92</v>
      </c>
      <c r="W11" s="107">
        <f t="shared" ref="W11:X11" ca="1" si="22">IF($C11="","",VLOOKUP($A11,INDIRECT("data"&amp;$AX$3),W$8,FALSE))</f>
        <v>43</v>
      </c>
      <c r="X11" s="107">
        <f t="shared" ca="1" si="22"/>
        <v>44</v>
      </c>
      <c r="Y11" s="107">
        <f t="shared" ref="Y11" ca="1" si="23">IF($C11="","",SUM(W11:X11))</f>
        <v>87</v>
      </c>
      <c r="Z11" s="107">
        <f t="shared" ref="Z11:AA11" ca="1" si="24">IF($C11="","",VLOOKUP($A11,INDIRECT("data"&amp;$AX$3),Z$8,FALSE))</f>
        <v>48</v>
      </c>
      <c r="AA11" s="107">
        <f t="shared" ca="1" si="24"/>
        <v>43</v>
      </c>
      <c r="AB11" s="107">
        <f t="shared" ref="AB11" ca="1" si="25">IF($C11="","",SUM(Z11:AA11))</f>
        <v>91</v>
      </c>
      <c r="AC11" s="107">
        <f t="shared" ref="AC11:AD11" ca="1" si="26">IF($C11="","",VLOOKUP($A11,INDIRECT("data"&amp;$AX$3),AC$8,FALSE))</f>
        <v>48</v>
      </c>
      <c r="AD11" s="107">
        <f t="shared" ca="1" si="26"/>
        <v>48</v>
      </c>
      <c r="AE11" s="107">
        <f t="shared" ref="AE11" ca="1" si="27">IF($C11="","",SUM(AC11:AD11))</f>
        <v>96</v>
      </c>
      <c r="AF11" s="107">
        <f t="shared" ref="AF11:AG11" ca="1" si="28">IF($C11="","",VLOOKUP($A11,INDIRECT("data"&amp;$AX$3),AF$8,FALSE))</f>
        <v>44</v>
      </c>
      <c r="AG11" s="107">
        <f t="shared" ca="1" si="28"/>
        <v>48</v>
      </c>
      <c r="AH11" s="107">
        <f t="shared" ref="AH11" ca="1" si="29">IF($C11="","",SUM(AF11:AG11))</f>
        <v>92</v>
      </c>
      <c r="AI11" s="107"/>
      <c r="AJ11" s="107"/>
      <c r="AK11" s="107"/>
      <c r="AL11" s="107">
        <f t="shared" ref="AL11:AM11" ca="1" si="30">IF($C11="","",VLOOKUP($A11,INDIRECT("data"&amp;$AX$3),AL$8,FALSE))</f>
        <v>48</v>
      </c>
      <c r="AM11" s="107">
        <f t="shared" ca="1" si="30"/>
        <v>48</v>
      </c>
      <c r="AN11" s="107">
        <f t="shared" ref="AN11" ca="1" si="31">IF($C11="","",SUM(AL11:AM11))</f>
        <v>96</v>
      </c>
      <c r="AO11" s="95">
        <f t="shared" ref="AO11" ca="1" si="32">IF($C11="","",V11+Y11+AB11+AE11+AH11+AK11+AN11)</f>
        <v>554</v>
      </c>
      <c r="AP11" s="107">
        <f t="shared" ref="AP11:AS11" ca="1" si="33">IF($C11="","",VLOOKUP($A11,INDIRECT("data"&amp;$AX$3),AP$8,FALSE))</f>
        <v>88</v>
      </c>
      <c r="AQ11" s="107">
        <f t="shared" ca="1" si="33"/>
        <v>86</v>
      </c>
      <c r="AR11" s="107">
        <f t="shared" ca="1" si="33"/>
        <v>96</v>
      </c>
      <c r="AS11" s="107">
        <f t="shared" ca="1" si="33"/>
        <v>96</v>
      </c>
      <c r="AT11" s="107">
        <f t="shared" ref="AT11" ca="1" si="34">IF($C11="","",SUM(AP11:AS11))</f>
        <v>366</v>
      </c>
      <c r="AU11" s="150">
        <f t="shared" ref="AU11" ca="1" si="35">IF($C11="","",VLOOKUP($A11,INDIRECT("data"&amp;$AX$3),AU$8,FALSE))</f>
        <v>188</v>
      </c>
      <c r="AV11" s="150">
        <f ca="1">IF($C11="","",ROUND(AU11/NoW%,0))</f>
        <v>83</v>
      </c>
      <c r="AW11" s="150" t="str">
        <f ca="1">IF($C11="","",VLOOKUP(AO12,Gc,2,FALSE))</f>
        <v>Excellent</v>
      </c>
      <c r="AX11" s="150"/>
    </row>
    <row r="12" spans="1:50" s="96" customFormat="1" ht="15" customHeight="1">
      <c r="A12" s="96">
        <f t="shared" ref="A12" si="36">A11</f>
        <v>2</v>
      </c>
      <c r="B12" s="167"/>
      <c r="C12" s="167"/>
      <c r="D12" s="107" t="str">
        <f t="shared" ref="D12" ca="1" si="37">IF($C11="","",MID(TEXT(VLOOKUP($A12,INDIRECT("data"&amp;$AX$3),10,FALSE),"000000000000"),D$8,1))</f>
        <v>6</v>
      </c>
      <c r="E12" s="107" t="str">
        <f t="shared" ref="E12" ca="1" si="38">IF($C11="","",MID(TEXT(VLOOKUP($A12,INDIRECT("data"&amp;$AX$3),10,FALSE),"000000000000"),E$8,1))</f>
        <v>0</v>
      </c>
      <c r="F12" s="107" t="str">
        <f t="shared" ref="F12" ca="1" si="39">IF($C11="","",MID(TEXT(VLOOKUP($A12,INDIRECT("data"&amp;$AX$3),10,FALSE),"000000000000"),F$8,1))</f>
        <v>4</v>
      </c>
      <c r="G12" s="107" t="str">
        <f t="shared" ref="G12" ca="1" si="40">IF($C11="","",MID(TEXT(VLOOKUP($A12,INDIRECT("data"&amp;$AX$3),10,FALSE),"000000000000"),G$8,1))</f>
        <v>0</v>
      </c>
      <c r="H12" s="107" t="str">
        <f t="shared" ref="H12" ca="1" si="41">IF($C11="","",MID(TEXT(VLOOKUP($A12,INDIRECT("data"&amp;$AX$3),10,FALSE),"000000000000"),H$8,1))</f>
        <v>8</v>
      </c>
      <c r="I12" s="107" t="str">
        <f t="shared" ref="I12" ca="1" si="42">IF($C11="","",MID(TEXT(VLOOKUP($A12,INDIRECT("data"&amp;$AX$3),10,FALSE),"000000000000"),I$8,1))</f>
        <v>6</v>
      </c>
      <c r="J12" s="107" t="str">
        <f t="shared" ref="J12" ca="1" si="43">IF($C11="","",MID(TEXT(VLOOKUP($A12,INDIRECT("data"&amp;$AX$3),10,FALSE),"000000000000"),J$8,1))</f>
        <v>7</v>
      </c>
      <c r="K12" s="107" t="str">
        <f t="shared" ref="K12" ca="1" si="44">IF($C11="","",MID(TEXT(VLOOKUP($A12,INDIRECT("data"&amp;$AX$3),10,FALSE),"000000000000"),K$8,1))</f>
        <v>2</v>
      </c>
      <c r="L12" s="107" t="str">
        <f t="shared" ref="L12" ca="1" si="45">IF($C11="","",MID(TEXT(VLOOKUP($A12,INDIRECT("data"&amp;$AX$3),10,FALSE),"000000000000"),L$8,1))</f>
        <v>6</v>
      </c>
      <c r="M12" s="107" t="str">
        <f t="shared" ref="M12" ca="1" si="46">IF($C11="","",MID(TEXT(VLOOKUP($A12,INDIRECT("data"&amp;$AX$3),10,FALSE),"000000000000"),M$8,1))</f>
        <v>3</v>
      </c>
      <c r="N12" s="107" t="str">
        <f t="shared" ref="N12" ca="1" si="47">IF($C11="","",MID(TEXT(VLOOKUP($A12,INDIRECT("data"&amp;$AX$3),10,FALSE),"000000000000"),N$8,1))</f>
        <v>2</v>
      </c>
      <c r="O12" s="107" t="str">
        <f t="shared" ref="O12" ca="1" si="48">IF($C11="","",MID(TEXT(VLOOKUP($A12,INDIRECT("data"&amp;$AX$3),10,FALSE),"000000000000"),O$8,1))</f>
        <v>0</v>
      </c>
      <c r="P12" s="150"/>
      <c r="Q12" s="150"/>
      <c r="R12" s="97">
        <f t="shared" ref="R12" ca="1" si="49">IF($C11="","",VLOOKUP(A12,INDIRECT("data"&amp;$AX$3),9,FALSE))</f>
        <v>41813</v>
      </c>
      <c r="S12" s="98" t="s">
        <v>21</v>
      </c>
      <c r="T12" s="107" t="str">
        <f ca="1">IF($C11="","",VLOOKUP(T11*2,Gr,2))</f>
        <v>A</v>
      </c>
      <c r="U12" s="107" t="str">
        <f ca="1">IF($C11="","",VLOOKUP(U11*2,Gr,2))</f>
        <v>A+</v>
      </c>
      <c r="V12" s="107" t="str">
        <f ca="1">IF($C11="","",VLOOKUP(V11,Gr,2))</f>
        <v>A+</v>
      </c>
      <c r="W12" s="107" t="str">
        <f ca="1">IF($C11="","",VLOOKUP(W11*2,Gr,2))</f>
        <v>A</v>
      </c>
      <c r="X12" s="107" t="str">
        <f ca="1">IF($C11="","",VLOOKUP(X11*2,Gr,2))</f>
        <v>A</v>
      </c>
      <c r="Y12" s="107" t="str">
        <f ca="1">IF($C11="","",VLOOKUP(Y11,Gr,2))</f>
        <v>A</v>
      </c>
      <c r="Z12" s="107" t="str">
        <f ca="1">IF($C11="","",VLOOKUP(Z11*2,Gr,2))</f>
        <v>A+</v>
      </c>
      <c r="AA12" s="107" t="str">
        <f ca="1">IF($C11="","",VLOOKUP(AA11*2,Gr,2))</f>
        <v>A</v>
      </c>
      <c r="AB12" s="107" t="str">
        <f ca="1">IF($C11="","",VLOOKUP(AB11,Gr,2))</f>
        <v>A+</v>
      </c>
      <c r="AC12" s="107" t="str">
        <f ca="1">IF($C11="","",VLOOKUP(AC11*2,Gr,2))</f>
        <v>A+</v>
      </c>
      <c r="AD12" s="107" t="str">
        <f ca="1">IF($C11="","",VLOOKUP(AD11*2,Gr,2))</f>
        <v>A+</v>
      </c>
      <c r="AE12" s="107" t="str">
        <f ca="1">IF($C11="","",VLOOKUP(AE11,Gr,2))</f>
        <v>A+</v>
      </c>
      <c r="AF12" s="107" t="str">
        <f ca="1">IF($C11="","",VLOOKUP(AF11*2,Gr,2))</f>
        <v>A</v>
      </c>
      <c r="AG12" s="107" t="str">
        <f ca="1">IF($C11="","",VLOOKUP(AG11*2,Gr,2))</f>
        <v>A+</v>
      </c>
      <c r="AH12" s="107" t="str">
        <f ca="1">IF($C11="","",VLOOKUP(AH11,Gr,2))</f>
        <v>A+</v>
      </c>
      <c r="AI12" s="107"/>
      <c r="AJ12" s="107"/>
      <c r="AK12" s="107"/>
      <c r="AL12" s="107" t="str">
        <f ca="1">IF($C11="","",VLOOKUP(AL11*2,Gr,2))</f>
        <v>A+</v>
      </c>
      <c r="AM12" s="107" t="str">
        <f ca="1">IF($C11="","",VLOOKUP(AM11*2,Gr,2))</f>
        <v>A+</v>
      </c>
      <c r="AN12" s="107" t="str">
        <f ca="1">IF($C11="","",VLOOKUP(AN11,Gr,2))</f>
        <v>A+</v>
      </c>
      <c r="AO12" s="107" t="str">
        <f ca="1">IF($C11="","",VLOOKUP(AO11/AO$7%,Gr,2))</f>
        <v>A+</v>
      </c>
      <c r="AP12" s="107" t="str">
        <f ca="1">IF($C11="","",VLOOKUP(AP11,Gr,2))</f>
        <v>A</v>
      </c>
      <c r="AQ12" s="107" t="str">
        <f ca="1">IF($C11="","",VLOOKUP(AQ11,Gr,2))</f>
        <v>A</v>
      </c>
      <c r="AR12" s="107" t="str">
        <f ca="1">IF($C11="","",VLOOKUP(AR11,Gr,2))</f>
        <v>A+</v>
      </c>
      <c r="AS12" s="107" t="str">
        <f ca="1">IF($C11="","",VLOOKUP(AS11,Gr,2))</f>
        <v>A+</v>
      </c>
      <c r="AT12" s="107" t="str">
        <f ca="1">IF($C11="","",VLOOKUP(AT11/AT$7%,Gr,2))</f>
        <v>A+</v>
      </c>
      <c r="AU12" s="150"/>
      <c r="AV12" s="150"/>
      <c r="AW12" s="150"/>
      <c r="AX12" s="150"/>
    </row>
    <row r="13" spans="1:50" s="96" customFormat="1" ht="15" customHeight="1">
      <c r="A13" s="96">
        <f t="shared" ref="A13" si="50">A12+1</f>
        <v>3</v>
      </c>
      <c r="B13" s="166">
        <f t="shared" ref="B13" si="51">A13</f>
        <v>3</v>
      </c>
      <c r="C13" s="166">
        <f t="shared" ref="C13" ca="1" si="52">IFERROR(VLOOKUP(A13,INDIRECT("data"&amp;$AX$3),2,FALSE),"")</f>
        <v>1218</v>
      </c>
      <c r="D13" s="168" t="str">
        <f t="shared" ref="D13" ca="1" si="53">IF(C13="","",VLOOKUP(A13,INDIRECT("data"&amp;$AX$3),3,FALSE))</f>
        <v>Kishore Beera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50" t="str">
        <f t="shared" ref="P13" ca="1" si="54">IF($C13="","",VLOOKUP($A13,INDIRECT("data"&amp;$AX$3),4,FALSE))</f>
        <v>B</v>
      </c>
      <c r="Q13" s="150" t="str">
        <f t="shared" ref="Q13" ca="1" si="55">IF($C13="","",VLOOKUP($A13,INDIRECT("data"&amp;$AX$3),5,FALSE))</f>
        <v>SC</v>
      </c>
      <c r="R13" s="97">
        <f t="shared" ref="R13" ca="1" si="56">IF($C13="","",VLOOKUP(A13,INDIRECT("data"&amp;$AX$3),8,FALSE))</f>
        <v>38203</v>
      </c>
      <c r="S13" s="98" t="s">
        <v>20</v>
      </c>
      <c r="T13" s="107">
        <f t="shared" ref="T13:U13" ca="1" si="57">IF($C13="","",VLOOKUP($A13,INDIRECT("data"&amp;$AX$3),T$8,FALSE))</f>
        <v>46</v>
      </c>
      <c r="U13" s="107">
        <f t="shared" ca="1" si="57"/>
        <v>36</v>
      </c>
      <c r="V13" s="107">
        <f t="shared" ref="V13" ca="1" si="58">IF($C13="","",SUM(T13:U13))</f>
        <v>82</v>
      </c>
      <c r="W13" s="107">
        <f t="shared" ref="W13:X13" ca="1" si="59">IF($C13="","",VLOOKUP($A13,INDIRECT("data"&amp;$AX$3),W$8,FALSE))</f>
        <v>38</v>
      </c>
      <c r="X13" s="107">
        <f t="shared" ca="1" si="59"/>
        <v>46</v>
      </c>
      <c r="Y13" s="107">
        <f t="shared" ref="Y13" ca="1" si="60">IF($C13="","",SUM(W13:X13))</f>
        <v>84</v>
      </c>
      <c r="Z13" s="107">
        <f t="shared" ref="Z13:AA13" ca="1" si="61">IF($C13="","",VLOOKUP($A13,INDIRECT("data"&amp;$AX$3),Z$8,FALSE))</f>
        <v>45</v>
      </c>
      <c r="AA13" s="107">
        <f t="shared" ca="1" si="61"/>
        <v>38</v>
      </c>
      <c r="AB13" s="107">
        <f t="shared" ref="AB13" ca="1" si="62">IF($C13="","",SUM(Z13:AA13))</f>
        <v>83</v>
      </c>
      <c r="AC13" s="107">
        <f t="shared" ref="AC13:AD13" ca="1" si="63">IF($C13="","",VLOOKUP($A13,INDIRECT("data"&amp;$AX$3),AC$8,FALSE))</f>
        <v>36</v>
      </c>
      <c r="AD13" s="107">
        <f t="shared" ca="1" si="63"/>
        <v>45</v>
      </c>
      <c r="AE13" s="107">
        <f t="shared" ref="AE13" ca="1" si="64">IF($C13="","",SUM(AC13:AD13))</f>
        <v>81</v>
      </c>
      <c r="AF13" s="107">
        <f t="shared" ref="AF13:AG13" ca="1" si="65">IF($C13="","",VLOOKUP($A13,INDIRECT("data"&amp;$AX$3),AF$8,FALSE))</f>
        <v>46</v>
      </c>
      <c r="AG13" s="107">
        <f t="shared" ca="1" si="65"/>
        <v>36</v>
      </c>
      <c r="AH13" s="107">
        <f t="shared" ref="AH13" ca="1" si="66">IF($C13="","",SUM(AF13:AG13))</f>
        <v>82</v>
      </c>
      <c r="AI13" s="107"/>
      <c r="AJ13" s="107"/>
      <c r="AK13" s="107"/>
      <c r="AL13" s="107">
        <f t="shared" ref="AL13:AM13" ca="1" si="67">IF($C13="","",VLOOKUP($A13,INDIRECT("data"&amp;$AX$3),AL$8,FALSE))</f>
        <v>45</v>
      </c>
      <c r="AM13" s="107">
        <f t="shared" ca="1" si="67"/>
        <v>36</v>
      </c>
      <c r="AN13" s="107">
        <f t="shared" ref="AN13" ca="1" si="68">IF($C13="","",SUM(AL13:AM13))</f>
        <v>81</v>
      </c>
      <c r="AO13" s="95">
        <f t="shared" ref="AO13" ca="1" si="69">IF($C13="","",V13+Y13+AB13+AE13+AH13+AK13+AN13)</f>
        <v>493</v>
      </c>
      <c r="AP13" s="107">
        <f t="shared" ref="AP13:AS13" ca="1" si="70">IF($C13="","",VLOOKUP($A13,INDIRECT("data"&amp;$AX$3),AP$8,FALSE))</f>
        <v>92</v>
      </c>
      <c r="AQ13" s="107">
        <f t="shared" ca="1" si="70"/>
        <v>76</v>
      </c>
      <c r="AR13" s="107">
        <f t="shared" ca="1" si="70"/>
        <v>90</v>
      </c>
      <c r="AS13" s="107">
        <f t="shared" ca="1" si="70"/>
        <v>72</v>
      </c>
      <c r="AT13" s="107">
        <f t="shared" ref="AT13" ca="1" si="71">IF($C13="","",SUM(AP13:AS13))</f>
        <v>330</v>
      </c>
      <c r="AU13" s="150">
        <f t="shared" ref="AU13" ca="1" si="72">IF($C13="","",VLOOKUP($A13,INDIRECT("data"&amp;$AX$3),AU$8,FALSE))</f>
        <v>203</v>
      </c>
      <c r="AV13" s="150">
        <f ca="1">IF($C13="","",ROUND(AU13/NoW%,0))</f>
        <v>89</v>
      </c>
      <c r="AW13" s="150" t="str">
        <f ca="1">IF($C13="","",VLOOKUP(AO14,Gc,2,FALSE))</f>
        <v>Very Good</v>
      </c>
      <c r="AX13" s="150"/>
    </row>
    <row r="14" spans="1:50" s="96" customFormat="1" ht="15" customHeight="1">
      <c r="A14" s="96">
        <f t="shared" ref="A14" si="73">A13</f>
        <v>3</v>
      </c>
      <c r="B14" s="167"/>
      <c r="C14" s="167"/>
      <c r="D14" s="107" t="str">
        <f t="shared" ref="D14" ca="1" si="74">IF($C13="","",MID(TEXT(VLOOKUP($A14,INDIRECT("data"&amp;$AX$3),10,FALSE),"000000000000"),D$8,1))</f>
        <v>2</v>
      </c>
      <c r="E14" s="107" t="str">
        <f t="shared" ref="E14" ca="1" si="75">IF($C13="","",MID(TEXT(VLOOKUP($A14,INDIRECT("data"&amp;$AX$3),10,FALSE),"000000000000"),E$8,1))</f>
        <v>2</v>
      </c>
      <c r="F14" s="107" t="str">
        <f t="shared" ref="F14" ca="1" si="76">IF($C13="","",MID(TEXT(VLOOKUP($A14,INDIRECT("data"&amp;$AX$3),10,FALSE),"000000000000"),F$8,1))</f>
        <v>1</v>
      </c>
      <c r="G14" s="107" t="str">
        <f t="shared" ref="G14" ca="1" si="77">IF($C13="","",MID(TEXT(VLOOKUP($A14,INDIRECT("data"&amp;$AX$3),10,FALSE),"000000000000"),G$8,1))</f>
        <v>7</v>
      </c>
      <c r="H14" s="107" t="str">
        <f t="shared" ref="H14" ca="1" si="78">IF($C13="","",MID(TEXT(VLOOKUP($A14,INDIRECT("data"&amp;$AX$3),10,FALSE),"000000000000"),H$8,1))</f>
        <v>3</v>
      </c>
      <c r="I14" s="107" t="str">
        <f t="shared" ref="I14" ca="1" si="79">IF($C13="","",MID(TEXT(VLOOKUP($A14,INDIRECT("data"&amp;$AX$3),10,FALSE),"000000000000"),I$8,1))</f>
        <v>5</v>
      </c>
      <c r="J14" s="107" t="str">
        <f t="shared" ref="J14" ca="1" si="80">IF($C13="","",MID(TEXT(VLOOKUP($A14,INDIRECT("data"&amp;$AX$3),10,FALSE),"000000000000"),J$8,1))</f>
        <v>1</v>
      </c>
      <c r="K14" s="107" t="str">
        <f t="shared" ref="K14" ca="1" si="81">IF($C13="","",MID(TEXT(VLOOKUP($A14,INDIRECT("data"&amp;$AX$3),10,FALSE),"000000000000"),K$8,1))</f>
        <v>7</v>
      </c>
      <c r="L14" s="107" t="str">
        <f t="shared" ref="L14" ca="1" si="82">IF($C13="","",MID(TEXT(VLOOKUP($A14,INDIRECT("data"&amp;$AX$3),10,FALSE),"000000000000"),L$8,1))</f>
        <v>4</v>
      </c>
      <c r="M14" s="107" t="str">
        <f t="shared" ref="M14" ca="1" si="83">IF($C13="","",MID(TEXT(VLOOKUP($A14,INDIRECT("data"&amp;$AX$3),10,FALSE),"000000000000"),M$8,1))</f>
        <v>0</v>
      </c>
      <c r="N14" s="107" t="str">
        <f t="shared" ref="N14" ca="1" si="84">IF($C13="","",MID(TEXT(VLOOKUP($A14,INDIRECT("data"&amp;$AX$3),10,FALSE),"000000000000"),N$8,1))</f>
        <v>9</v>
      </c>
      <c r="O14" s="107" t="str">
        <f t="shared" ref="O14" ca="1" si="85">IF($C13="","",MID(TEXT(VLOOKUP($A14,INDIRECT("data"&amp;$AX$3),10,FALSE),"000000000000"),O$8,1))</f>
        <v>6</v>
      </c>
      <c r="P14" s="150"/>
      <c r="Q14" s="150"/>
      <c r="R14" s="97">
        <f t="shared" ref="R14" ca="1" si="86">IF($C13="","",VLOOKUP(A14,INDIRECT("data"&amp;$AX$3),9,FALSE))</f>
        <v>41835</v>
      </c>
      <c r="S14" s="98" t="s">
        <v>21</v>
      </c>
      <c r="T14" s="107" t="str">
        <f ca="1">IF($C13="","",VLOOKUP(T13*2,Gr,2))</f>
        <v>A+</v>
      </c>
      <c r="U14" s="107" t="str">
        <f ca="1">IF($C13="","",VLOOKUP(U13*2,Gr,2))</f>
        <v>A</v>
      </c>
      <c r="V14" s="107" t="str">
        <f ca="1">IF($C13="","",VLOOKUP(V13,Gr,2))</f>
        <v>A</v>
      </c>
      <c r="W14" s="107" t="str">
        <f ca="1">IF($C13="","",VLOOKUP(W13*2,Gr,2))</f>
        <v>A</v>
      </c>
      <c r="X14" s="107" t="str">
        <f ca="1">IF($C13="","",VLOOKUP(X13*2,Gr,2))</f>
        <v>A+</v>
      </c>
      <c r="Y14" s="107" t="str">
        <f ca="1">IF($C13="","",VLOOKUP(Y13,Gr,2))</f>
        <v>A</v>
      </c>
      <c r="Z14" s="107" t="str">
        <f ca="1">IF($C13="","",VLOOKUP(Z13*2,Gr,2))</f>
        <v>A</v>
      </c>
      <c r="AA14" s="107" t="str">
        <f ca="1">IF($C13="","",VLOOKUP(AA13*2,Gr,2))</f>
        <v>A</v>
      </c>
      <c r="AB14" s="107" t="str">
        <f ca="1">IF($C13="","",VLOOKUP(AB13,Gr,2))</f>
        <v>A</v>
      </c>
      <c r="AC14" s="107" t="str">
        <f ca="1">IF($C13="","",VLOOKUP(AC13*2,Gr,2))</f>
        <v>A</v>
      </c>
      <c r="AD14" s="107" t="str">
        <f ca="1">IF($C13="","",VLOOKUP(AD13*2,Gr,2))</f>
        <v>A</v>
      </c>
      <c r="AE14" s="107" t="str">
        <f ca="1">IF($C13="","",VLOOKUP(AE13,Gr,2))</f>
        <v>A</v>
      </c>
      <c r="AF14" s="107" t="str">
        <f ca="1">IF($C13="","",VLOOKUP(AF13*2,Gr,2))</f>
        <v>A+</v>
      </c>
      <c r="AG14" s="107" t="str">
        <f ca="1">IF($C13="","",VLOOKUP(AG13*2,Gr,2))</f>
        <v>A</v>
      </c>
      <c r="AH14" s="107" t="str">
        <f ca="1">IF($C13="","",VLOOKUP(AH13,Gr,2))</f>
        <v>A</v>
      </c>
      <c r="AI14" s="107"/>
      <c r="AJ14" s="107"/>
      <c r="AK14" s="107"/>
      <c r="AL14" s="107" t="str">
        <f ca="1">IF($C13="","",VLOOKUP(AL13*2,Gr,2))</f>
        <v>A</v>
      </c>
      <c r="AM14" s="107" t="str">
        <f ca="1">IF($C13="","",VLOOKUP(AM13*2,Gr,2))</f>
        <v>A</v>
      </c>
      <c r="AN14" s="107" t="str">
        <f ca="1">IF($C13="","",VLOOKUP(AN13,Gr,2))</f>
        <v>A</v>
      </c>
      <c r="AO14" s="107" t="str">
        <f ca="1">IF($C13="","",VLOOKUP(AO13/AO$7%,Gr,2))</f>
        <v>A</v>
      </c>
      <c r="AP14" s="107" t="str">
        <f ca="1">IF($C13="","",VLOOKUP(AP13,Gr,2))</f>
        <v>A+</v>
      </c>
      <c r="AQ14" s="107" t="str">
        <f ca="1">IF($C13="","",VLOOKUP(AQ13,Gr,2))</f>
        <v>A</v>
      </c>
      <c r="AR14" s="107" t="str">
        <f ca="1">IF($C13="","",VLOOKUP(AR13,Gr,2))</f>
        <v>A</v>
      </c>
      <c r="AS14" s="107" t="str">
        <f ca="1">IF($C13="","",VLOOKUP(AS13,Gr,2))</f>
        <v>A</v>
      </c>
      <c r="AT14" s="107" t="str">
        <f ca="1">IF($C13="","",VLOOKUP(AT13/AT$7%,Gr,2))</f>
        <v>A</v>
      </c>
      <c r="AU14" s="150"/>
      <c r="AV14" s="150"/>
      <c r="AW14" s="150"/>
      <c r="AX14" s="150"/>
    </row>
    <row r="15" spans="1:50" s="96" customFormat="1" ht="15" customHeight="1">
      <c r="A15" s="96">
        <f t="shared" ref="A15" si="87">A14+1</f>
        <v>4</v>
      </c>
      <c r="B15" s="166">
        <f t="shared" ref="B15" si="88">A15</f>
        <v>4</v>
      </c>
      <c r="C15" s="166">
        <f t="shared" ref="C15" ca="1" si="89">IFERROR(VLOOKUP(A15,INDIRECT("data"&amp;$AX$3),2,FALSE),"")</f>
        <v>1198</v>
      </c>
      <c r="D15" s="168" t="str">
        <f t="shared" ref="D15" ca="1" si="90">IF(C15="","",VLOOKUP(A15,INDIRECT("data"&amp;$AX$3),3,FALSE))</f>
        <v>Krishna Chintham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50" t="str">
        <f t="shared" ref="P15" ca="1" si="91">IF($C15="","",VLOOKUP($A15,INDIRECT("data"&amp;$AX$3),4,FALSE))</f>
        <v>B</v>
      </c>
      <c r="Q15" s="150" t="str">
        <f t="shared" ref="Q15" ca="1" si="92">IF($C15="","",VLOOKUP($A15,INDIRECT("data"&amp;$AX$3),5,FALSE))</f>
        <v>OC</v>
      </c>
      <c r="R15" s="97">
        <f t="shared" ref="R15" ca="1" si="93">IF($C15="","",VLOOKUP(A15,INDIRECT("data"&amp;$AX$3),8,FALSE))</f>
        <v>38062</v>
      </c>
      <c r="S15" s="98" t="s">
        <v>20</v>
      </c>
      <c r="T15" s="107">
        <f t="shared" ref="T15:U15" ca="1" si="94">IF($C15="","",VLOOKUP($A15,INDIRECT("data"&amp;$AX$3),T$8,FALSE))</f>
        <v>32</v>
      </c>
      <c r="U15" s="107">
        <f t="shared" ca="1" si="94"/>
        <v>38</v>
      </c>
      <c r="V15" s="107">
        <f t="shared" ref="V15" ca="1" si="95">IF($C15="","",SUM(T15:U15))</f>
        <v>70</v>
      </c>
      <c r="W15" s="107">
        <f t="shared" ref="W15:X15" ca="1" si="96">IF($C15="","",VLOOKUP($A15,INDIRECT("data"&amp;$AX$3),W$8,FALSE))</f>
        <v>34</v>
      </c>
      <c r="X15" s="107">
        <f t="shared" ca="1" si="96"/>
        <v>32</v>
      </c>
      <c r="Y15" s="107">
        <f t="shared" ref="Y15" ca="1" si="97">IF($C15="","",SUM(W15:X15))</f>
        <v>66</v>
      </c>
      <c r="Z15" s="107">
        <f t="shared" ref="Z15:AA15" ca="1" si="98">IF($C15="","",VLOOKUP($A15,INDIRECT("data"&amp;$AX$3),Z$8,FALSE))</f>
        <v>38</v>
      </c>
      <c r="AA15" s="107">
        <f t="shared" ca="1" si="98"/>
        <v>34</v>
      </c>
      <c r="AB15" s="107">
        <f t="shared" ref="AB15" ca="1" si="99">IF($C15="","",SUM(Z15:AA15))</f>
        <v>72</v>
      </c>
      <c r="AC15" s="107">
        <f t="shared" ref="AC15:AD15" ca="1" si="100">IF($C15="","",VLOOKUP($A15,INDIRECT("data"&amp;$AX$3),AC$8,FALSE))</f>
        <v>38</v>
      </c>
      <c r="AD15" s="107">
        <f t="shared" ca="1" si="100"/>
        <v>38</v>
      </c>
      <c r="AE15" s="107">
        <f t="shared" ref="AE15" ca="1" si="101">IF($C15="","",SUM(AC15:AD15))</f>
        <v>76</v>
      </c>
      <c r="AF15" s="107">
        <f t="shared" ref="AF15:AG15" ca="1" si="102">IF($C15="","",VLOOKUP($A15,INDIRECT("data"&amp;$AX$3),AF$8,FALSE))</f>
        <v>32</v>
      </c>
      <c r="AG15" s="107">
        <f t="shared" ca="1" si="102"/>
        <v>38</v>
      </c>
      <c r="AH15" s="107">
        <f t="shared" ref="AH15" ca="1" si="103">IF($C15="","",SUM(AF15:AG15))</f>
        <v>70</v>
      </c>
      <c r="AI15" s="107"/>
      <c r="AJ15" s="107"/>
      <c r="AK15" s="107"/>
      <c r="AL15" s="107">
        <f t="shared" ref="AL15:AM15" ca="1" si="104">IF($C15="","",VLOOKUP($A15,INDIRECT("data"&amp;$AX$3),AL$8,FALSE))</f>
        <v>38</v>
      </c>
      <c r="AM15" s="107">
        <f t="shared" ca="1" si="104"/>
        <v>38</v>
      </c>
      <c r="AN15" s="107">
        <f t="shared" ref="AN15" ca="1" si="105">IF($C15="","",SUM(AL15:AM15))</f>
        <v>76</v>
      </c>
      <c r="AO15" s="95">
        <f t="shared" ref="AO15" ca="1" si="106">IF($C15="","",V15+Y15+AB15+AE15+AH15+AK15+AN15)</f>
        <v>430</v>
      </c>
      <c r="AP15" s="107">
        <f t="shared" ref="AP15:AS15" ca="1" si="107">IF($C15="","",VLOOKUP($A15,INDIRECT("data"&amp;$AX$3),AP$8,FALSE))</f>
        <v>64</v>
      </c>
      <c r="AQ15" s="107">
        <f t="shared" ca="1" si="107"/>
        <v>68</v>
      </c>
      <c r="AR15" s="107">
        <f t="shared" ca="1" si="107"/>
        <v>76</v>
      </c>
      <c r="AS15" s="107">
        <f t="shared" ca="1" si="107"/>
        <v>76</v>
      </c>
      <c r="AT15" s="107">
        <f t="shared" ref="AT15" ca="1" si="108">IF($C15="","",SUM(AP15:AS15))</f>
        <v>284</v>
      </c>
      <c r="AU15" s="150">
        <f t="shared" ref="AU15" ca="1" si="109">IF($C15="","",VLOOKUP($A15,INDIRECT("data"&amp;$AX$3),AU$8,FALSE))</f>
        <v>172</v>
      </c>
      <c r="AV15" s="150">
        <f ca="1">IF($C15="","",ROUND(AU15/NoW%,0))</f>
        <v>76</v>
      </c>
      <c r="AW15" s="150" t="str">
        <f ca="1">IF($C15="","",VLOOKUP(AO16,Gc,2,FALSE))</f>
        <v>Very Good</v>
      </c>
      <c r="AX15" s="150"/>
    </row>
    <row r="16" spans="1:50" s="96" customFormat="1" ht="15" customHeight="1">
      <c r="A16" s="96">
        <f t="shared" ref="A16" si="110">A15</f>
        <v>4</v>
      </c>
      <c r="B16" s="167"/>
      <c r="C16" s="167"/>
      <c r="D16" s="107" t="str">
        <f t="shared" ref="D16" ca="1" si="111">IF($C15="","",MID(TEXT(VLOOKUP($A16,INDIRECT("data"&amp;$AX$3),10,FALSE),"000000000000"),D$8,1))</f>
        <v>8</v>
      </c>
      <c r="E16" s="107" t="str">
        <f t="shared" ref="E16" ca="1" si="112">IF($C15="","",MID(TEXT(VLOOKUP($A16,INDIRECT("data"&amp;$AX$3),10,FALSE),"000000000000"),E$8,1))</f>
        <v>4</v>
      </c>
      <c r="F16" s="107" t="str">
        <f t="shared" ref="F16" ca="1" si="113">IF($C15="","",MID(TEXT(VLOOKUP($A16,INDIRECT("data"&amp;$AX$3),10,FALSE),"000000000000"),F$8,1))</f>
        <v>6</v>
      </c>
      <c r="G16" s="107" t="str">
        <f t="shared" ref="G16" ca="1" si="114">IF($C15="","",MID(TEXT(VLOOKUP($A16,INDIRECT("data"&amp;$AX$3),10,FALSE),"000000000000"),G$8,1))</f>
        <v>4</v>
      </c>
      <c r="H16" s="107" t="str">
        <f t="shared" ref="H16" ca="1" si="115">IF($C15="","",MID(TEXT(VLOOKUP($A16,INDIRECT("data"&amp;$AX$3),10,FALSE),"000000000000"),H$8,1))</f>
        <v>2</v>
      </c>
      <c r="I16" s="107" t="str">
        <f t="shared" ref="I16" ca="1" si="116">IF($C15="","",MID(TEXT(VLOOKUP($A16,INDIRECT("data"&amp;$AX$3),10,FALSE),"000000000000"),I$8,1))</f>
        <v>0</v>
      </c>
      <c r="J16" s="107" t="str">
        <f t="shared" ref="J16" ca="1" si="117">IF($C15="","",MID(TEXT(VLOOKUP($A16,INDIRECT("data"&amp;$AX$3),10,FALSE),"000000000000"),J$8,1))</f>
        <v>6</v>
      </c>
      <c r="K16" s="107" t="str">
        <f t="shared" ref="K16" ca="1" si="118">IF($C15="","",MID(TEXT(VLOOKUP($A16,INDIRECT("data"&amp;$AX$3),10,FALSE),"000000000000"),K$8,1))</f>
        <v>8</v>
      </c>
      <c r="L16" s="107" t="str">
        <f t="shared" ref="L16" ca="1" si="119">IF($C15="","",MID(TEXT(VLOOKUP($A16,INDIRECT("data"&amp;$AX$3),10,FALSE),"000000000000"),L$8,1))</f>
        <v>3</v>
      </c>
      <c r="M16" s="107" t="str">
        <f t="shared" ref="M16" ca="1" si="120">IF($C15="","",MID(TEXT(VLOOKUP($A16,INDIRECT("data"&amp;$AX$3),10,FALSE),"000000000000"),M$8,1))</f>
        <v>8</v>
      </c>
      <c r="N16" s="107" t="str">
        <f t="shared" ref="N16" ca="1" si="121">IF($C15="","",MID(TEXT(VLOOKUP($A16,INDIRECT("data"&amp;$AX$3),10,FALSE),"000000000000"),N$8,1))</f>
        <v>7</v>
      </c>
      <c r="O16" s="107" t="str">
        <f t="shared" ref="O16" ca="1" si="122">IF($C15="","",MID(TEXT(VLOOKUP($A16,INDIRECT("data"&amp;$AX$3),10,FALSE),"000000000000"),O$8,1))</f>
        <v>9</v>
      </c>
      <c r="P16" s="150"/>
      <c r="Q16" s="150"/>
      <c r="R16" s="97">
        <f t="shared" ref="R16" ca="1" si="123">IF($C15="","",VLOOKUP(A16,INDIRECT("data"&amp;$AX$3),9,FALSE))</f>
        <v>41813</v>
      </c>
      <c r="S16" s="98" t="s">
        <v>21</v>
      </c>
      <c r="T16" s="107" t="str">
        <f ca="1">IF($C15="","",VLOOKUP(T15*2,Gr,2))</f>
        <v>B+</v>
      </c>
      <c r="U16" s="107" t="str">
        <f ca="1">IF($C15="","",VLOOKUP(U15*2,Gr,2))</f>
        <v>A</v>
      </c>
      <c r="V16" s="107" t="str">
        <f ca="1">IF($C15="","",VLOOKUP(V15,Gr,2))</f>
        <v>B+</v>
      </c>
      <c r="W16" s="107" t="str">
        <f ca="1">IF($C15="","",VLOOKUP(W15*2,Gr,2))</f>
        <v>B+</v>
      </c>
      <c r="X16" s="107" t="str">
        <f ca="1">IF($C15="","",VLOOKUP(X15*2,Gr,2))</f>
        <v>B+</v>
      </c>
      <c r="Y16" s="107" t="str">
        <f ca="1">IF($C15="","",VLOOKUP(Y15,Gr,2))</f>
        <v>B+</v>
      </c>
      <c r="Z16" s="107" t="str">
        <f ca="1">IF($C15="","",VLOOKUP(Z15*2,Gr,2))</f>
        <v>A</v>
      </c>
      <c r="AA16" s="107" t="str">
        <f ca="1">IF($C15="","",VLOOKUP(AA15*2,Gr,2))</f>
        <v>B+</v>
      </c>
      <c r="AB16" s="107" t="str">
        <f ca="1">IF($C15="","",VLOOKUP(AB15,Gr,2))</f>
        <v>A</v>
      </c>
      <c r="AC16" s="107" t="str">
        <f ca="1">IF($C15="","",VLOOKUP(AC15*2,Gr,2))</f>
        <v>A</v>
      </c>
      <c r="AD16" s="107" t="str">
        <f ca="1">IF($C15="","",VLOOKUP(AD15*2,Gr,2))</f>
        <v>A</v>
      </c>
      <c r="AE16" s="107" t="str">
        <f ca="1">IF($C15="","",VLOOKUP(AE15,Gr,2))</f>
        <v>A</v>
      </c>
      <c r="AF16" s="107" t="str">
        <f ca="1">IF($C15="","",VLOOKUP(AF15*2,Gr,2))</f>
        <v>B+</v>
      </c>
      <c r="AG16" s="107" t="str">
        <f ca="1">IF($C15="","",VLOOKUP(AG15*2,Gr,2))</f>
        <v>A</v>
      </c>
      <c r="AH16" s="107" t="str">
        <f ca="1">IF($C15="","",VLOOKUP(AH15,Gr,2))</f>
        <v>B+</v>
      </c>
      <c r="AI16" s="107"/>
      <c r="AJ16" s="107"/>
      <c r="AK16" s="107"/>
      <c r="AL16" s="107" t="str">
        <f ca="1">IF($C15="","",VLOOKUP(AL15*2,Gr,2))</f>
        <v>A</v>
      </c>
      <c r="AM16" s="107" t="str">
        <f ca="1">IF($C15="","",VLOOKUP(AM15*2,Gr,2))</f>
        <v>A</v>
      </c>
      <c r="AN16" s="107" t="str">
        <f ca="1">IF($C15="","",VLOOKUP(AN15,Gr,2))</f>
        <v>A</v>
      </c>
      <c r="AO16" s="107" t="str">
        <f ca="1">IF($C15="","",VLOOKUP(AO15/AO$7%,Gr,2))</f>
        <v>A</v>
      </c>
      <c r="AP16" s="107" t="str">
        <f ca="1">IF($C15="","",VLOOKUP(AP15,Gr,2))</f>
        <v>B+</v>
      </c>
      <c r="AQ16" s="107" t="str">
        <f ca="1">IF($C15="","",VLOOKUP(AQ15,Gr,2))</f>
        <v>B+</v>
      </c>
      <c r="AR16" s="107" t="str">
        <f ca="1">IF($C15="","",VLOOKUP(AR15,Gr,2))</f>
        <v>A</v>
      </c>
      <c r="AS16" s="107" t="str">
        <f ca="1">IF($C15="","",VLOOKUP(AS15,Gr,2))</f>
        <v>A</v>
      </c>
      <c r="AT16" s="107" t="str">
        <f ca="1">IF($C15="","",VLOOKUP(AT15/AT$7%,Gr,2))</f>
        <v>A</v>
      </c>
      <c r="AU16" s="150"/>
      <c r="AV16" s="150"/>
      <c r="AW16" s="150"/>
      <c r="AX16" s="150"/>
    </row>
    <row r="17" spans="1:50" s="96" customFormat="1" ht="15" customHeight="1">
      <c r="A17" s="96">
        <f t="shared" ref="A17" si="124">A16+1</f>
        <v>5</v>
      </c>
      <c r="B17" s="166">
        <f t="shared" ref="B17" si="125">A17</f>
        <v>5</v>
      </c>
      <c r="C17" s="166">
        <f t="shared" ref="C17" ca="1" si="126">IFERROR(VLOOKUP(A17,INDIRECT("data"&amp;$AX$3),2,FALSE),"")</f>
        <v>1209</v>
      </c>
      <c r="D17" s="168" t="str">
        <f t="shared" ref="D17" ca="1" si="127">IF(C17="","",VLOOKUP(A17,INDIRECT("data"&amp;$AX$3),3,FALSE))</f>
        <v>Lakshmi Srinivasa Rao Guttula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50" t="str">
        <f t="shared" ref="P17" ca="1" si="128">IF($C17="","",VLOOKUP($A17,INDIRECT("data"&amp;$AX$3),4,FALSE))</f>
        <v>B</v>
      </c>
      <c r="Q17" s="150" t="str">
        <f t="shared" ref="Q17" ca="1" si="129">IF($C17="","",VLOOKUP($A17,INDIRECT("data"&amp;$AX$3),5,FALSE))</f>
        <v>BC</v>
      </c>
      <c r="R17" s="97">
        <f t="shared" ref="R17" ca="1" si="130">IF($C17="","",VLOOKUP(A17,INDIRECT("data"&amp;$AX$3),8,FALSE))</f>
        <v>37958</v>
      </c>
      <c r="S17" s="98" t="s">
        <v>20</v>
      </c>
      <c r="T17" s="107">
        <f t="shared" ref="T17:U17" ca="1" si="131">IF($C17="","",VLOOKUP($A17,INDIRECT("data"&amp;$AX$3),T$8,FALSE))</f>
        <v>22</v>
      </c>
      <c r="U17" s="107">
        <f t="shared" ca="1" si="131"/>
        <v>46</v>
      </c>
      <c r="V17" s="107">
        <f t="shared" ref="V17" ca="1" si="132">IF($C17="","",SUM(T17:U17))</f>
        <v>68</v>
      </c>
      <c r="W17" s="107">
        <f t="shared" ref="W17:X17" ca="1" si="133">IF($C17="","",VLOOKUP($A17,INDIRECT("data"&amp;$AX$3),W$8,FALSE))</f>
        <v>44</v>
      </c>
      <c r="X17" s="107">
        <f t="shared" ca="1" si="133"/>
        <v>22</v>
      </c>
      <c r="Y17" s="107">
        <f t="shared" ref="Y17" ca="1" si="134">IF($C17="","",SUM(W17:X17))</f>
        <v>66</v>
      </c>
      <c r="Z17" s="107">
        <f t="shared" ref="Z17:AA17" ca="1" si="135">IF($C17="","",VLOOKUP($A17,INDIRECT("data"&amp;$AX$3),Z$8,FALSE))</f>
        <v>43</v>
      </c>
      <c r="AA17" s="107">
        <f t="shared" ca="1" si="135"/>
        <v>44</v>
      </c>
      <c r="AB17" s="107">
        <f t="shared" ref="AB17" ca="1" si="136">IF($C17="","",SUM(Z17:AA17))</f>
        <v>87</v>
      </c>
      <c r="AC17" s="107">
        <f t="shared" ref="AC17:AD17" ca="1" si="137">IF($C17="","",VLOOKUP($A17,INDIRECT("data"&amp;$AX$3),AC$8,FALSE))</f>
        <v>46</v>
      </c>
      <c r="AD17" s="107">
        <f t="shared" ca="1" si="137"/>
        <v>43</v>
      </c>
      <c r="AE17" s="107">
        <f t="shared" ref="AE17" ca="1" si="138">IF($C17="","",SUM(AC17:AD17))</f>
        <v>89</v>
      </c>
      <c r="AF17" s="107">
        <f t="shared" ref="AF17:AG17" ca="1" si="139">IF($C17="","",VLOOKUP($A17,INDIRECT("data"&amp;$AX$3),AF$8,FALSE))</f>
        <v>22</v>
      </c>
      <c r="AG17" s="107">
        <f t="shared" ca="1" si="139"/>
        <v>46</v>
      </c>
      <c r="AH17" s="107">
        <f t="shared" ref="AH17" ca="1" si="140">IF($C17="","",SUM(AF17:AG17))</f>
        <v>68</v>
      </c>
      <c r="AI17" s="107"/>
      <c r="AJ17" s="107"/>
      <c r="AK17" s="107"/>
      <c r="AL17" s="107">
        <f t="shared" ref="AL17:AM17" ca="1" si="141">IF($C17="","",VLOOKUP($A17,INDIRECT("data"&amp;$AX$3),AL$8,FALSE))</f>
        <v>43</v>
      </c>
      <c r="AM17" s="107">
        <f t="shared" ca="1" si="141"/>
        <v>46</v>
      </c>
      <c r="AN17" s="107">
        <f t="shared" ref="AN17" ca="1" si="142">IF($C17="","",SUM(AL17:AM17))</f>
        <v>89</v>
      </c>
      <c r="AO17" s="95">
        <f t="shared" ref="AO17" ca="1" si="143">IF($C17="","",V17+Y17+AB17+AE17+AH17+AK17+AN17)</f>
        <v>467</v>
      </c>
      <c r="AP17" s="107">
        <f t="shared" ref="AP17:AS17" ca="1" si="144">IF($C17="","",VLOOKUP($A17,INDIRECT("data"&amp;$AX$3),AP$8,FALSE))</f>
        <v>44</v>
      </c>
      <c r="AQ17" s="107">
        <f t="shared" ca="1" si="144"/>
        <v>88</v>
      </c>
      <c r="AR17" s="107">
        <f t="shared" ca="1" si="144"/>
        <v>86</v>
      </c>
      <c r="AS17" s="107">
        <f t="shared" ca="1" si="144"/>
        <v>92</v>
      </c>
      <c r="AT17" s="107">
        <f t="shared" ref="AT17" ca="1" si="145">IF($C17="","",SUM(AP17:AS17))</f>
        <v>310</v>
      </c>
      <c r="AU17" s="150">
        <f t="shared" ref="AU17" ca="1" si="146">IF($C17="","",VLOOKUP($A17,INDIRECT("data"&amp;$AX$3),AU$8,FALSE))</f>
        <v>164</v>
      </c>
      <c r="AV17" s="150">
        <f ca="1">IF($C17="","",ROUND(AU17/NoW%,0))</f>
        <v>72</v>
      </c>
      <c r="AW17" s="150" t="str">
        <f ca="1">IF($C17="","",VLOOKUP(AO18,Gc,2,FALSE))</f>
        <v>Very Good</v>
      </c>
      <c r="AX17" s="150"/>
    </row>
    <row r="18" spans="1:50" s="96" customFormat="1" ht="15" customHeight="1">
      <c r="A18" s="96">
        <f t="shared" ref="A18" si="147">A17</f>
        <v>5</v>
      </c>
      <c r="B18" s="167"/>
      <c r="C18" s="167"/>
      <c r="D18" s="107" t="str">
        <f t="shared" ref="D18" ca="1" si="148">IF($C17="","",MID(TEXT(VLOOKUP($A18,INDIRECT("data"&amp;$AX$3),10,FALSE),"000000000000"),D$8,1))</f>
        <v>7</v>
      </c>
      <c r="E18" s="107" t="str">
        <f t="shared" ref="E18" ca="1" si="149">IF($C17="","",MID(TEXT(VLOOKUP($A18,INDIRECT("data"&amp;$AX$3),10,FALSE),"000000000000"),E$8,1))</f>
        <v>3</v>
      </c>
      <c r="F18" s="107" t="str">
        <f t="shared" ref="F18" ca="1" si="150">IF($C17="","",MID(TEXT(VLOOKUP($A18,INDIRECT("data"&amp;$AX$3),10,FALSE),"000000000000"),F$8,1))</f>
        <v>2</v>
      </c>
      <c r="G18" s="107" t="str">
        <f t="shared" ref="G18" ca="1" si="151">IF($C17="","",MID(TEXT(VLOOKUP($A18,INDIRECT("data"&amp;$AX$3),10,FALSE),"000000000000"),G$8,1))</f>
        <v>6</v>
      </c>
      <c r="H18" s="107" t="str">
        <f t="shared" ref="H18" ca="1" si="152">IF($C17="","",MID(TEXT(VLOOKUP($A18,INDIRECT("data"&amp;$AX$3),10,FALSE),"000000000000"),H$8,1))</f>
        <v>1</v>
      </c>
      <c r="I18" s="107" t="str">
        <f t="shared" ref="I18" ca="1" si="153">IF($C17="","",MID(TEXT(VLOOKUP($A18,INDIRECT("data"&amp;$AX$3),10,FALSE),"000000000000"),I$8,1))</f>
        <v>2</v>
      </c>
      <c r="J18" s="107" t="str">
        <f t="shared" ref="J18" ca="1" si="154">IF($C17="","",MID(TEXT(VLOOKUP($A18,INDIRECT("data"&amp;$AX$3),10,FALSE),"000000000000"),J$8,1))</f>
        <v>0</v>
      </c>
      <c r="K18" s="107" t="str">
        <f t="shared" ref="K18" ca="1" si="155">IF($C17="","",MID(TEXT(VLOOKUP($A18,INDIRECT("data"&amp;$AX$3),10,FALSE),"000000000000"),K$8,1))</f>
        <v>8</v>
      </c>
      <c r="L18" s="107" t="str">
        <f t="shared" ref="L18" ca="1" si="156">IF($C17="","",MID(TEXT(VLOOKUP($A18,INDIRECT("data"&amp;$AX$3),10,FALSE),"000000000000"),L$8,1))</f>
        <v>8</v>
      </c>
      <c r="M18" s="107" t="str">
        <f t="shared" ref="M18" ca="1" si="157">IF($C17="","",MID(TEXT(VLOOKUP($A18,INDIRECT("data"&amp;$AX$3),10,FALSE),"000000000000"),M$8,1))</f>
        <v>4</v>
      </c>
      <c r="N18" s="107" t="str">
        <f t="shared" ref="N18" ca="1" si="158">IF($C17="","",MID(TEXT(VLOOKUP($A18,INDIRECT("data"&amp;$AX$3),10,FALSE),"000000000000"),N$8,1))</f>
        <v>9</v>
      </c>
      <c r="O18" s="107" t="str">
        <f t="shared" ref="O18" ca="1" si="159">IF($C17="","",MID(TEXT(VLOOKUP($A18,INDIRECT("data"&amp;$AX$3),10,FALSE),"000000000000"),O$8,1))</f>
        <v>2</v>
      </c>
      <c r="P18" s="150"/>
      <c r="Q18" s="150"/>
      <c r="R18" s="97">
        <f t="shared" ref="R18" ca="1" si="160">IF($C17="","",VLOOKUP(A18,INDIRECT("data"&amp;$AX$3),9,FALSE))</f>
        <v>41820</v>
      </c>
      <c r="S18" s="98" t="s">
        <v>21</v>
      </c>
      <c r="T18" s="107" t="str">
        <f ca="1">IF($C17="","",VLOOKUP(T17*2,Gr,2))</f>
        <v>B</v>
      </c>
      <c r="U18" s="107" t="str">
        <f ca="1">IF($C17="","",VLOOKUP(U17*2,Gr,2))</f>
        <v>A+</v>
      </c>
      <c r="V18" s="107" t="str">
        <f ca="1">IF($C17="","",VLOOKUP(V17,Gr,2))</f>
        <v>B+</v>
      </c>
      <c r="W18" s="107" t="str">
        <f ca="1">IF($C17="","",VLOOKUP(W17*2,Gr,2))</f>
        <v>A</v>
      </c>
      <c r="X18" s="107" t="str">
        <f ca="1">IF($C17="","",VLOOKUP(X17*2,Gr,2))</f>
        <v>B</v>
      </c>
      <c r="Y18" s="107" t="str">
        <f ca="1">IF($C17="","",VLOOKUP(Y17,Gr,2))</f>
        <v>B+</v>
      </c>
      <c r="Z18" s="107" t="str">
        <f ca="1">IF($C17="","",VLOOKUP(Z17*2,Gr,2))</f>
        <v>A</v>
      </c>
      <c r="AA18" s="107" t="str">
        <f ca="1">IF($C17="","",VLOOKUP(AA17*2,Gr,2))</f>
        <v>A</v>
      </c>
      <c r="AB18" s="107" t="str">
        <f ca="1">IF($C17="","",VLOOKUP(AB17,Gr,2))</f>
        <v>A</v>
      </c>
      <c r="AC18" s="107" t="str">
        <f ca="1">IF($C17="","",VLOOKUP(AC17*2,Gr,2))</f>
        <v>A+</v>
      </c>
      <c r="AD18" s="107" t="str">
        <f ca="1">IF($C17="","",VLOOKUP(AD17*2,Gr,2))</f>
        <v>A</v>
      </c>
      <c r="AE18" s="107" t="str">
        <f ca="1">IF($C17="","",VLOOKUP(AE17,Gr,2))</f>
        <v>A</v>
      </c>
      <c r="AF18" s="107" t="str">
        <f ca="1">IF($C17="","",VLOOKUP(AF17*2,Gr,2))</f>
        <v>B</v>
      </c>
      <c r="AG18" s="107" t="str">
        <f ca="1">IF($C17="","",VLOOKUP(AG17*2,Gr,2))</f>
        <v>A+</v>
      </c>
      <c r="AH18" s="107" t="str">
        <f ca="1">IF($C17="","",VLOOKUP(AH17,Gr,2))</f>
        <v>B+</v>
      </c>
      <c r="AI18" s="107"/>
      <c r="AJ18" s="107"/>
      <c r="AK18" s="107"/>
      <c r="AL18" s="107" t="str">
        <f ca="1">IF($C17="","",VLOOKUP(AL17*2,Gr,2))</f>
        <v>A</v>
      </c>
      <c r="AM18" s="107" t="str">
        <f ca="1">IF($C17="","",VLOOKUP(AM17*2,Gr,2))</f>
        <v>A+</v>
      </c>
      <c r="AN18" s="107" t="str">
        <f ca="1">IF($C17="","",VLOOKUP(AN17,Gr,2))</f>
        <v>A</v>
      </c>
      <c r="AO18" s="107" t="str">
        <f ca="1">IF($C17="","",VLOOKUP(AO17/AO$7%,Gr,2))</f>
        <v>A</v>
      </c>
      <c r="AP18" s="107" t="str">
        <f ca="1">IF($C17="","",VLOOKUP(AP17,Gr,2))</f>
        <v>B</v>
      </c>
      <c r="AQ18" s="107" t="str">
        <f ca="1">IF($C17="","",VLOOKUP(AQ17,Gr,2))</f>
        <v>A</v>
      </c>
      <c r="AR18" s="107" t="str">
        <f ca="1">IF($C17="","",VLOOKUP(AR17,Gr,2))</f>
        <v>A</v>
      </c>
      <c r="AS18" s="107" t="str">
        <f ca="1">IF($C17="","",VLOOKUP(AS17,Gr,2))</f>
        <v>A+</v>
      </c>
      <c r="AT18" s="107" t="str">
        <f ca="1">IF($C17="","",VLOOKUP(AT17/AT$7%,Gr,2))</f>
        <v>A</v>
      </c>
      <c r="AU18" s="150"/>
      <c r="AV18" s="150"/>
      <c r="AW18" s="150"/>
      <c r="AX18" s="150"/>
    </row>
    <row r="19" spans="1:50" s="96" customFormat="1" ht="15" customHeight="1">
      <c r="A19" s="96">
        <f t="shared" ref="A19" si="161">A18+1</f>
        <v>6</v>
      </c>
      <c r="B19" s="166">
        <f t="shared" ref="B19" si="162">A19</f>
        <v>6</v>
      </c>
      <c r="C19" s="166">
        <f t="shared" ref="C19" ca="1" si="163">IFERROR(VLOOKUP(A19,INDIRECT("data"&amp;$AX$3),2,FALSE),"")</f>
        <v>1220</v>
      </c>
      <c r="D19" s="168" t="str">
        <f t="shared" ref="D19" ca="1" si="164">IF(C19="","",VLOOKUP(A19,INDIRECT("data"&amp;$AX$3),3,FALSE))</f>
        <v>Mahesh Undrajavarapu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50" t="str">
        <f t="shared" ref="P19" ca="1" si="165">IF($C19="","",VLOOKUP($A19,INDIRECT("data"&amp;$AX$3),4,FALSE))</f>
        <v>B</v>
      </c>
      <c r="Q19" s="150" t="str">
        <f t="shared" ref="Q19" ca="1" si="166">IF($C19="","",VLOOKUP($A19,INDIRECT("data"&amp;$AX$3),5,FALSE))</f>
        <v>SC</v>
      </c>
      <c r="R19" s="97">
        <f t="shared" ref="R19" ca="1" si="167">IF($C19="","",VLOOKUP(A19,INDIRECT("data"&amp;$AX$3),8,FALSE))</f>
        <v>37904</v>
      </c>
      <c r="S19" s="98" t="s">
        <v>20</v>
      </c>
      <c r="T19" s="107">
        <f t="shared" ref="T19:U19" ca="1" si="168">IF($C19="","",VLOOKUP($A19,INDIRECT("data"&amp;$AX$3),T$8,FALSE))</f>
        <v>20</v>
      </c>
      <c r="U19" s="107">
        <f t="shared" ca="1" si="168"/>
        <v>26</v>
      </c>
      <c r="V19" s="107">
        <f t="shared" ref="V19" ca="1" si="169">IF($C19="","",SUM(T19:U19))</f>
        <v>46</v>
      </c>
      <c r="W19" s="107">
        <f t="shared" ref="W19:X19" ca="1" si="170">IF($C19="","",VLOOKUP($A19,INDIRECT("data"&amp;$AX$3),W$8,FALSE))</f>
        <v>20</v>
      </c>
      <c r="X19" s="107">
        <f t="shared" ca="1" si="170"/>
        <v>20</v>
      </c>
      <c r="Y19" s="107">
        <f t="shared" ref="Y19" ca="1" si="171">IF($C19="","",SUM(W19:X19))</f>
        <v>40</v>
      </c>
      <c r="Z19" s="107">
        <f t="shared" ref="Z19:AA19" ca="1" si="172">IF($C19="","",VLOOKUP($A19,INDIRECT("data"&amp;$AX$3),Z$8,FALSE))</f>
        <v>40</v>
      </c>
      <c r="AA19" s="107">
        <f t="shared" ca="1" si="172"/>
        <v>20</v>
      </c>
      <c r="AB19" s="107">
        <f t="shared" ref="AB19" ca="1" si="173">IF($C19="","",SUM(Z19:AA19))</f>
        <v>60</v>
      </c>
      <c r="AC19" s="107">
        <f t="shared" ref="AC19:AD19" ca="1" si="174">IF($C19="","",VLOOKUP($A19,INDIRECT("data"&amp;$AX$3),AC$8,FALSE))</f>
        <v>26</v>
      </c>
      <c r="AD19" s="107">
        <f t="shared" ca="1" si="174"/>
        <v>40</v>
      </c>
      <c r="AE19" s="107">
        <f t="shared" ref="AE19" ca="1" si="175">IF($C19="","",SUM(AC19:AD19))</f>
        <v>66</v>
      </c>
      <c r="AF19" s="107">
        <f t="shared" ref="AF19:AG19" ca="1" si="176">IF($C19="","",VLOOKUP($A19,INDIRECT("data"&amp;$AX$3),AF$8,FALSE))</f>
        <v>20</v>
      </c>
      <c r="AG19" s="107">
        <f t="shared" ca="1" si="176"/>
        <v>26</v>
      </c>
      <c r="AH19" s="107">
        <f t="shared" ref="AH19" ca="1" si="177">IF($C19="","",SUM(AF19:AG19))</f>
        <v>46</v>
      </c>
      <c r="AI19" s="107"/>
      <c r="AJ19" s="107"/>
      <c r="AK19" s="107"/>
      <c r="AL19" s="107">
        <f t="shared" ref="AL19:AM19" ca="1" si="178">IF($C19="","",VLOOKUP($A19,INDIRECT("data"&amp;$AX$3),AL$8,FALSE))</f>
        <v>40</v>
      </c>
      <c r="AM19" s="107">
        <f t="shared" ca="1" si="178"/>
        <v>26</v>
      </c>
      <c r="AN19" s="107">
        <f t="shared" ref="AN19" ca="1" si="179">IF($C19="","",SUM(AL19:AM19))</f>
        <v>66</v>
      </c>
      <c r="AO19" s="95">
        <f t="shared" ref="AO19" ca="1" si="180">IF($C19="","",V19+Y19+AB19+AE19+AH19+AK19+AN19)</f>
        <v>324</v>
      </c>
      <c r="AP19" s="107">
        <f t="shared" ref="AP19:AS19" ca="1" si="181">IF($C19="","",VLOOKUP($A19,INDIRECT("data"&amp;$AX$3),AP$8,FALSE))</f>
        <v>40</v>
      </c>
      <c r="AQ19" s="107">
        <f t="shared" ca="1" si="181"/>
        <v>40</v>
      </c>
      <c r="AR19" s="107">
        <f t="shared" ca="1" si="181"/>
        <v>80</v>
      </c>
      <c r="AS19" s="107">
        <f t="shared" ca="1" si="181"/>
        <v>52</v>
      </c>
      <c r="AT19" s="107">
        <f t="shared" ref="AT19" ca="1" si="182">IF($C19="","",SUM(AP19:AS19))</f>
        <v>212</v>
      </c>
      <c r="AU19" s="150">
        <f t="shared" ref="AU19" ca="1" si="183">IF($C19="","",VLOOKUP($A19,INDIRECT("data"&amp;$AX$3),AU$8,FALSE))</f>
        <v>216</v>
      </c>
      <c r="AV19" s="150">
        <f ca="1">IF($C19="","",ROUND(AU19/NoW%,0))</f>
        <v>95</v>
      </c>
      <c r="AW19" s="150" t="str">
        <f ca="1">IF($C19="","",VLOOKUP(AO20,Gc,2,FALSE))</f>
        <v>Good</v>
      </c>
      <c r="AX19" s="150"/>
    </row>
    <row r="20" spans="1:50" s="96" customFormat="1" ht="15" customHeight="1">
      <c r="A20" s="96">
        <f t="shared" ref="A20" si="184">A19</f>
        <v>6</v>
      </c>
      <c r="B20" s="167"/>
      <c r="C20" s="167"/>
      <c r="D20" s="107" t="str">
        <f t="shared" ref="D20" ca="1" si="185">IF($C19="","",MID(TEXT(VLOOKUP($A20,INDIRECT("data"&amp;$AX$3),10,FALSE),"000000000000"),D$8,1))</f>
        <v>3</v>
      </c>
      <c r="E20" s="107" t="str">
        <f t="shared" ref="E20" ca="1" si="186">IF($C19="","",MID(TEXT(VLOOKUP($A20,INDIRECT("data"&amp;$AX$3),10,FALSE),"000000000000"),E$8,1))</f>
        <v>6</v>
      </c>
      <c r="F20" s="107" t="str">
        <f t="shared" ref="F20" ca="1" si="187">IF($C19="","",MID(TEXT(VLOOKUP($A20,INDIRECT("data"&amp;$AX$3),10,FALSE),"000000000000"),F$8,1))</f>
        <v>7</v>
      </c>
      <c r="G20" s="107" t="str">
        <f t="shared" ref="G20" ca="1" si="188">IF($C19="","",MID(TEXT(VLOOKUP($A20,INDIRECT("data"&amp;$AX$3),10,FALSE),"000000000000"),G$8,1))</f>
        <v>5</v>
      </c>
      <c r="H20" s="107" t="str">
        <f t="shared" ref="H20" ca="1" si="189">IF($C19="","",MID(TEXT(VLOOKUP($A20,INDIRECT("data"&amp;$AX$3),10,FALSE),"000000000000"),H$8,1))</f>
        <v>7</v>
      </c>
      <c r="I20" s="107" t="str">
        <f t="shared" ref="I20" ca="1" si="190">IF($C19="","",MID(TEXT(VLOOKUP($A20,INDIRECT("data"&amp;$AX$3),10,FALSE),"000000000000"),I$8,1))</f>
        <v>8</v>
      </c>
      <c r="J20" s="107" t="str">
        <f t="shared" ref="J20" ca="1" si="191">IF($C19="","",MID(TEXT(VLOOKUP($A20,INDIRECT("data"&amp;$AX$3),10,FALSE),"000000000000"),J$8,1))</f>
        <v>9</v>
      </c>
      <c r="K20" s="107" t="str">
        <f t="shared" ref="K20" ca="1" si="192">IF($C19="","",MID(TEXT(VLOOKUP($A20,INDIRECT("data"&amp;$AX$3),10,FALSE),"000000000000"),K$8,1))</f>
        <v>5</v>
      </c>
      <c r="L20" s="107" t="str">
        <f t="shared" ref="L20" ca="1" si="193">IF($C19="","",MID(TEXT(VLOOKUP($A20,INDIRECT("data"&amp;$AX$3),10,FALSE),"000000000000"),L$8,1))</f>
        <v>2</v>
      </c>
      <c r="M20" s="107" t="str">
        <f t="shared" ref="M20" ca="1" si="194">IF($C19="","",MID(TEXT(VLOOKUP($A20,INDIRECT("data"&amp;$AX$3),10,FALSE),"000000000000"),M$8,1))</f>
        <v>3</v>
      </c>
      <c r="N20" s="107" t="str">
        <f t="shared" ref="N20" ca="1" si="195">IF($C19="","",MID(TEXT(VLOOKUP($A20,INDIRECT("data"&amp;$AX$3),10,FALSE),"000000000000"),N$8,1))</f>
        <v>5</v>
      </c>
      <c r="O20" s="107" t="str">
        <f t="shared" ref="O20" ca="1" si="196">IF($C19="","",MID(TEXT(VLOOKUP($A20,INDIRECT("data"&amp;$AX$3),10,FALSE),"000000000000"),O$8,1))</f>
        <v>2</v>
      </c>
      <c r="P20" s="150"/>
      <c r="Q20" s="150"/>
      <c r="R20" s="97">
        <f t="shared" ref="R20" ca="1" si="197">IF($C19="","",VLOOKUP(A20,INDIRECT("data"&amp;$AX$3),9,FALSE))</f>
        <v>41858</v>
      </c>
      <c r="S20" s="98" t="s">
        <v>21</v>
      </c>
      <c r="T20" s="107" t="str">
        <f ca="1">IF($C19="","",VLOOKUP(T19*2,Gr,2))</f>
        <v>C</v>
      </c>
      <c r="U20" s="107" t="str">
        <f ca="1">IF($C19="","",VLOOKUP(U19*2,Gr,2))</f>
        <v>B+</v>
      </c>
      <c r="V20" s="107" t="str">
        <f ca="1">IF($C19="","",VLOOKUP(V19,Gr,2))</f>
        <v>B</v>
      </c>
      <c r="W20" s="107" t="str">
        <f ca="1">IF($C19="","",VLOOKUP(W19*2,Gr,2))</f>
        <v>C</v>
      </c>
      <c r="X20" s="107" t="str">
        <f ca="1">IF($C19="","",VLOOKUP(X19*2,Gr,2))</f>
        <v>C</v>
      </c>
      <c r="Y20" s="107" t="str">
        <f ca="1">IF($C19="","",VLOOKUP(Y19,Gr,2))</f>
        <v>C</v>
      </c>
      <c r="Z20" s="107" t="str">
        <f ca="1">IF($C19="","",VLOOKUP(Z19*2,Gr,2))</f>
        <v>A</v>
      </c>
      <c r="AA20" s="107" t="str">
        <f ca="1">IF($C19="","",VLOOKUP(AA19*2,Gr,2))</f>
        <v>C</v>
      </c>
      <c r="AB20" s="107" t="str">
        <f ca="1">IF($C19="","",VLOOKUP(AB19,Gr,2))</f>
        <v>B+</v>
      </c>
      <c r="AC20" s="107" t="str">
        <f ca="1">IF($C19="","",VLOOKUP(AC19*2,Gr,2))</f>
        <v>B+</v>
      </c>
      <c r="AD20" s="107" t="str">
        <f ca="1">IF($C19="","",VLOOKUP(AD19*2,Gr,2))</f>
        <v>A</v>
      </c>
      <c r="AE20" s="107" t="str">
        <f ca="1">IF($C19="","",VLOOKUP(AE19,Gr,2))</f>
        <v>B+</v>
      </c>
      <c r="AF20" s="107" t="str">
        <f ca="1">IF($C19="","",VLOOKUP(AF19*2,Gr,2))</f>
        <v>C</v>
      </c>
      <c r="AG20" s="107" t="str">
        <f ca="1">IF($C19="","",VLOOKUP(AG19*2,Gr,2))</f>
        <v>B+</v>
      </c>
      <c r="AH20" s="107" t="str">
        <f ca="1">IF($C19="","",VLOOKUP(AH19,Gr,2))</f>
        <v>B</v>
      </c>
      <c r="AI20" s="107"/>
      <c r="AJ20" s="107"/>
      <c r="AK20" s="107"/>
      <c r="AL20" s="107" t="str">
        <f ca="1">IF($C19="","",VLOOKUP(AL19*2,Gr,2))</f>
        <v>A</v>
      </c>
      <c r="AM20" s="107" t="str">
        <f ca="1">IF($C19="","",VLOOKUP(AM19*2,Gr,2))</f>
        <v>B+</v>
      </c>
      <c r="AN20" s="107" t="str">
        <f ca="1">IF($C19="","",VLOOKUP(AN19,Gr,2))</f>
        <v>B+</v>
      </c>
      <c r="AO20" s="107" t="str">
        <f ca="1">IF($C19="","",VLOOKUP(AO19/AO$7%,Gr,2))</f>
        <v>B+</v>
      </c>
      <c r="AP20" s="107" t="str">
        <f ca="1">IF($C19="","",VLOOKUP(AP19,Gr,2))</f>
        <v>C</v>
      </c>
      <c r="AQ20" s="107" t="str">
        <f ca="1">IF($C19="","",VLOOKUP(AQ19,Gr,2))</f>
        <v>C</v>
      </c>
      <c r="AR20" s="107" t="str">
        <f ca="1">IF($C19="","",VLOOKUP(AR19,Gr,2))</f>
        <v>A</v>
      </c>
      <c r="AS20" s="107" t="str">
        <f ca="1">IF($C19="","",VLOOKUP(AS19,Gr,2))</f>
        <v>B+</v>
      </c>
      <c r="AT20" s="107" t="str">
        <f ca="1">IF($C19="","",VLOOKUP(AT19/AT$7%,Gr,2))</f>
        <v>B+</v>
      </c>
      <c r="AU20" s="150"/>
      <c r="AV20" s="150"/>
      <c r="AW20" s="150"/>
      <c r="AX20" s="150"/>
    </row>
    <row r="21" spans="1:50" s="96" customFormat="1" ht="15" customHeight="1">
      <c r="A21" s="96">
        <f t="shared" ref="A21" si="198">A20+1</f>
        <v>7</v>
      </c>
      <c r="B21" s="166">
        <f t="shared" ref="B21" si="199">A21</f>
        <v>7</v>
      </c>
      <c r="C21" s="166">
        <f t="shared" ref="C21" ca="1" si="200">IFERROR(VLOOKUP(A21,INDIRECT("data"&amp;$AX$3),2,FALSE),"")</f>
        <v>1182</v>
      </c>
      <c r="D21" s="168" t="str">
        <f t="shared" ref="D21" ca="1" si="201">IF(C21="","",VLOOKUP(A21,INDIRECT("data"&amp;$AX$3),3,FALSE))</f>
        <v>Prasanna Vinayaka Gubbala</v>
      </c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50" t="str">
        <f t="shared" ref="P21" ca="1" si="202">IF($C21="","",VLOOKUP($A21,INDIRECT("data"&amp;$AX$3),4,FALSE))</f>
        <v>B</v>
      </c>
      <c r="Q21" s="150" t="str">
        <f t="shared" ref="Q21" ca="1" si="203">IF($C21="","",VLOOKUP($A21,INDIRECT("data"&amp;$AX$3),5,FALSE))</f>
        <v>BC</v>
      </c>
      <c r="R21" s="97">
        <f t="shared" ref="R21" ca="1" si="204">IF($C21="","",VLOOKUP(A21,INDIRECT("data"&amp;$AX$3),8,FALSE))</f>
        <v>37957</v>
      </c>
      <c r="S21" s="98" t="s">
        <v>20</v>
      </c>
      <c r="T21" s="107">
        <f t="shared" ref="T21:U21" ca="1" si="205">IF($C21="","",VLOOKUP($A21,INDIRECT("data"&amp;$AX$3),T$8,FALSE))</f>
        <v>46</v>
      </c>
      <c r="U21" s="107">
        <f t="shared" ca="1" si="205"/>
        <v>28</v>
      </c>
      <c r="V21" s="107">
        <f t="shared" ref="V21" ca="1" si="206">IF($C21="","",SUM(T21:U21))</f>
        <v>74</v>
      </c>
      <c r="W21" s="107">
        <f t="shared" ref="W21:X21" ca="1" si="207">IF($C21="","",VLOOKUP($A21,INDIRECT("data"&amp;$AX$3),W$8,FALSE))</f>
        <v>23</v>
      </c>
      <c r="X21" s="107">
        <f t="shared" ca="1" si="207"/>
        <v>46</v>
      </c>
      <c r="Y21" s="107">
        <f t="shared" ref="Y21" ca="1" si="208">IF($C21="","",SUM(W21:X21))</f>
        <v>69</v>
      </c>
      <c r="Z21" s="107">
        <f t="shared" ref="Z21:AA21" ca="1" si="209">IF($C21="","",VLOOKUP($A21,INDIRECT("data"&amp;$AX$3),Z$8,FALSE))</f>
        <v>48</v>
      </c>
      <c r="AA21" s="107">
        <f t="shared" ca="1" si="209"/>
        <v>23</v>
      </c>
      <c r="AB21" s="107">
        <f t="shared" ref="AB21" ca="1" si="210">IF($C21="","",SUM(Z21:AA21))</f>
        <v>71</v>
      </c>
      <c r="AC21" s="107">
        <f t="shared" ref="AC21:AD21" ca="1" si="211">IF($C21="","",VLOOKUP($A21,INDIRECT("data"&amp;$AX$3),AC$8,FALSE))</f>
        <v>28</v>
      </c>
      <c r="AD21" s="107">
        <f t="shared" ca="1" si="211"/>
        <v>48</v>
      </c>
      <c r="AE21" s="107">
        <f t="shared" ref="AE21" ca="1" si="212">IF($C21="","",SUM(AC21:AD21))</f>
        <v>76</v>
      </c>
      <c r="AF21" s="107">
        <f t="shared" ref="AF21:AG21" ca="1" si="213">IF($C21="","",VLOOKUP($A21,INDIRECT("data"&amp;$AX$3),AF$8,FALSE))</f>
        <v>46</v>
      </c>
      <c r="AG21" s="107">
        <f t="shared" ca="1" si="213"/>
        <v>28</v>
      </c>
      <c r="AH21" s="107">
        <f t="shared" ref="AH21" ca="1" si="214">IF($C21="","",SUM(AF21:AG21))</f>
        <v>74</v>
      </c>
      <c r="AI21" s="107"/>
      <c r="AJ21" s="107"/>
      <c r="AK21" s="107"/>
      <c r="AL21" s="107">
        <f t="shared" ref="AL21:AM21" ca="1" si="215">IF($C21="","",VLOOKUP($A21,INDIRECT("data"&amp;$AX$3),AL$8,FALSE))</f>
        <v>48</v>
      </c>
      <c r="AM21" s="107">
        <f t="shared" ca="1" si="215"/>
        <v>28</v>
      </c>
      <c r="AN21" s="107">
        <f t="shared" ref="AN21" ca="1" si="216">IF($C21="","",SUM(AL21:AM21))</f>
        <v>76</v>
      </c>
      <c r="AO21" s="95">
        <f t="shared" ref="AO21" ca="1" si="217">IF($C21="","",V21+Y21+AB21+AE21+AH21+AK21+AN21)</f>
        <v>440</v>
      </c>
      <c r="AP21" s="107">
        <f t="shared" ref="AP21:AS21" ca="1" si="218">IF($C21="","",VLOOKUP($A21,INDIRECT("data"&amp;$AX$3),AP$8,FALSE))</f>
        <v>92</v>
      </c>
      <c r="AQ21" s="107">
        <f t="shared" ca="1" si="218"/>
        <v>46</v>
      </c>
      <c r="AR21" s="107">
        <f t="shared" ca="1" si="218"/>
        <v>96</v>
      </c>
      <c r="AS21" s="107">
        <f t="shared" ca="1" si="218"/>
        <v>56</v>
      </c>
      <c r="AT21" s="107">
        <f t="shared" ref="AT21" ca="1" si="219">IF($C21="","",SUM(AP21:AS21))</f>
        <v>290</v>
      </c>
      <c r="AU21" s="150">
        <f t="shared" ref="AU21" ca="1" si="220">IF($C21="","",VLOOKUP($A21,INDIRECT("data"&amp;$AX$3),AU$8,FALSE))</f>
        <v>190</v>
      </c>
      <c r="AV21" s="150">
        <f ca="1">IF($C21="","",ROUND(AU21/NoW%,0))</f>
        <v>84</v>
      </c>
      <c r="AW21" s="150" t="str">
        <f ca="1">IF($C21="","",VLOOKUP(AO22,Gc,2,FALSE))</f>
        <v>Very Good</v>
      </c>
      <c r="AX21" s="150"/>
    </row>
    <row r="22" spans="1:50" s="96" customFormat="1" ht="15" customHeight="1">
      <c r="A22" s="96">
        <f t="shared" ref="A22" si="221">A21</f>
        <v>7</v>
      </c>
      <c r="B22" s="167"/>
      <c r="C22" s="167"/>
      <c r="D22" s="107" t="str">
        <f t="shared" ref="D22" ca="1" si="222">IF($C21="","",MID(TEXT(VLOOKUP($A22,INDIRECT("data"&amp;$AX$3),10,FALSE),"000000000000"),D$8,1))</f>
        <v>7</v>
      </c>
      <c r="E22" s="107" t="str">
        <f t="shared" ref="E22" ca="1" si="223">IF($C21="","",MID(TEXT(VLOOKUP($A22,INDIRECT("data"&amp;$AX$3),10,FALSE),"000000000000"),E$8,1))</f>
        <v>5</v>
      </c>
      <c r="F22" s="107" t="str">
        <f t="shared" ref="F22" ca="1" si="224">IF($C21="","",MID(TEXT(VLOOKUP($A22,INDIRECT("data"&amp;$AX$3),10,FALSE),"000000000000"),F$8,1))</f>
        <v>7</v>
      </c>
      <c r="G22" s="107" t="str">
        <f t="shared" ref="G22" ca="1" si="225">IF($C21="","",MID(TEXT(VLOOKUP($A22,INDIRECT("data"&amp;$AX$3),10,FALSE),"000000000000"),G$8,1))</f>
        <v>5</v>
      </c>
      <c r="H22" s="107" t="str">
        <f t="shared" ref="H22" ca="1" si="226">IF($C21="","",MID(TEXT(VLOOKUP($A22,INDIRECT("data"&amp;$AX$3),10,FALSE),"000000000000"),H$8,1))</f>
        <v>1</v>
      </c>
      <c r="I22" s="107" t="str">
        <f t="shared" ref="I22" ca="1" si="227">IF($C21="","",MID(TEXT(VLOOKUP($A22,INDIRECT("data"&amp;$AX$3),10,FALSE),"000000000000"),I$8,1))</f>
        <v>3</v>
      </c>
      <c r="J22" s="107" t="str">
        <f t="shared" ref="J22" ca="1" si="228">IF($C21="","",MID(TEXT(VLOOKUP($A22,INDIRECT("data"&amp;$AX$3),10,FALSE),"000000000000"),J$8,1))</f>
        <v>0</v>
      </c>
      <c r="K22" s="107" t="str">
        <f t="shared" ref="K22" ca="1" si="229">IF($C21="","",MID(TEXT(VLOOKUP($A22,INDIRECT("data"&amp;$AX$3),10,FALSE),"000000000000"),K$8,1))</f>
        <v>5</v>
      </c>
      <c r="L22" s="107" t="str">
        <f t="shared" ref="L22" ca="1" si="230">IF($C21="","",MID(TEXT(VLOOKUP($A22,INDIRECT("data"&amp;$AX$3),10,FALSE),"000000000000"),L$8,1))</f>
        <v>8</v>
      </c>
      <c r="M22" s="107" t="str">
        <f t="shared" ref="M22" ca="1" si="231">IF($C21="","",MID(TEXT(VLOOKUP($A22,INDIRECT("data"&amp;$AX$3),10,FALSE),"000000000000"),M$8,1))</f>
        <v>7</v>
      </c>
      <c r="N22" s="107" t="str">
        <f t="shared" ref="N22" ca="1" si="232">IF($C21="","",MID(TEXT(VLOOKUP($A22,INDIRECT("data"&amp;$AX$3),10,FALSE),"000000000000"),N$8,1))</f>
        <v>5</v>
      </c>
      <c r="O22" s="107" t="str">
        <f t="shared" ref="O22" ca="1" si="233">IF($C21="","",MID(TEXT(VLOOKUP($A22,INDIRECT("data"&amp;$AX$3),10,FALSE),"000000000000"),O$8,1))</f>
        <v>0</v>
      </c>
      <c r="P22" s="150"/>
      <c r="Q22" s="150"/>
      <c r="R22" s="97">
        <f t="shared" ref="R22" ca="1" si="234">IF($C21="","",VLOOKUP(A22,INDIRECT("data"&amp;$AX$3),9,FALSE))</f>
        <v>41811</v>
      </c>
      <c r="S22" s="98" t="s">
        <v>21</v>
      </c>
      <c r="T22" s="107" t="str">
        <f ca="1">IF($C21="","",VLOOKUP(T21*2,Gr,2))</f>
        <v>A+</v>
      </c>
      <c r="U22" s="107" t="str">
        <f ca="1">IF($C21="","",VLOOKUP(U21*2,Gr,2))</f>
        <v>B+</v>
      </c>
      <c r="V22" s="107" t="str">
        <f ca="1">IF($C21="","",VLOOKUP(V21,Gr,2))</f>
        <v>A</v>
      </c>
      <c r="W22" s="107" t="str">
        <f ca="1">IF($C21="","",VLOOKUP(W21*2,Gr,2))</f>
        <v>B</v>
      </c>
      <c r="X22" s="107" t="str">
        <f ca="1">IF($C21="","",VLOOKUP(X21*2,Gr,2))</f>
        <v>A+</v>
      </c>
      <c r="Y22" s="107" t="str">
        <f ca="1">IF($C21="","",VLOOKUP(Y21,Gr,2))</f>
        <v>B+</v>
      </c>
      <c r="Z22" s="107" t="str">
        <f ca="1">IF($C21="","",VLOOKUP(Z21*2,Gr,2))</f>
        <v>A+</v>
      </c>
      <c r="AA22" s="107" t="str">
        <f ca="1">IF($C21="","",VLOOKUP(AA21*2,Gr,2))</f>
        <v>B</v>
      </c>
      <c r="AB22" s="107" t="str">
        <f ca="1">IF($C21="","",VLOOKUP(AB21,Gr,2))</f>
        <v>A</v>
      </c>
      <c r="AC22" s="107" t="str">
        <f ca="1">IF($C21="","",VLOOKUP(AC21*2,Gr,2))</f>
        <v>B+</v>
      </c>
      <c r="AD22" s="107" t="str">
        <f ca="1">IF($C21="","",VLOOKUP(AD21*2,Gr,2))</f>
        <v>A+</v>
      </c>
      <c r="AE22" s="107" t="str">
        <f ca="1">IF($C21="","",VLOOKUP(AE21,Gr,2))</f>
        <v>A</v>
      </c>
      <c r="AF22" s="107" t="str">
        <f ca="1">IF($C21="","",VLOOKUP(AF21*2,Gr,2))</f>
        <v>A+</v>
      </c>
      <c r="AG22" s="107" t="str">
        <f ca="1">IF($C21="","",VLOOKUP(AG21*2,Gr,2))</f>
        <v>B+</v>
      </c>
      <c r="AH22" s="107" t="str">
        <f ca="1">IF($C21="","",VLOOKUP(AH21,Gr,2))</f>
        <v>A</v>
      </c>
      <c r="AI22" s="107"/>
      <c r="AJ22" s="107"/>
      <c r="AK22" s="107"/>
      <c r="AL22" s="107" t="str">
        <f ca="1">IF($C21="","",VLOOKUP(AL21*2,Gr,2))</f>
        <v>A+</v>
      </c>
      <c r="AM22" s="107" t="str">
        <f ca="1">IF($C21="","",VLOOKUP(AM21*2,Gr,2))</f>
        <v>B+</v>
      </c>
      <c r="AN22" s="107" t="str">
        <f ca="1">IF($C21="","",VLOOKUP(AN21,Gr,2))</f>
        <v>A</v>
      </c>
      <c r="AO22" s="107" t="str">
        <f ca="1">IF($C21="","",VLOOKUP(AO21/AO$7%,Gr,2))</f>
        <v>A</v>
      </c>
      <c r="AP22" s="107" t="str">
        <f ca="1">IF($C21="","",VLOOKUP(AP21,Gr,2))</f>
        <v>A+</v>
      </c>
      <c r="AQ22" s="107" t="str">
        <f ca="1">IF($C21="","",VLOOKUP(AQ21,Gr,2))</f>
        <v>B</v>
      </c>
      <c r="AR22" s="107" t="str">
        <f ca="1">IF($C21="","",VLOOKUP(AR21,Gr,2))</f>
        <v>A+</v>
      </c>
      <c r="AS22" s="107" t="str">
        <f ca="1">IF($C21="","",VLOOKUP(AS21,Gr,2))</f>
        <v>B+</v>
      </c>
      <c r="AT22" s="107" t="str">
        <f ca="1">IF($C21="","",VLOOKUP(AT21/AT$7%,Gr,2))</f>
        <v>A</v>
      </c>
      <c r="AU22" s="150"/>
      <c r="AV22" s="150"/>
      <c r="AW22" s="150"/>
      <c r="AX22" s="150"/>
    </row>
    <row r="23" spans="1:50" s="96" customFormat="1" ht="15" customHeight="1">
      <c r="A23" s="96">
        <f t="shared" ref="A23" si="235">A22+1</f>
        <v>8</v>
      </c>
      <c r="B23" s="166">
        <f t="shared" ref="B23" si="236">A23</f>
        <v>8</v>
      </c>
      <c r="C23" s="166">
        <f t="shared" ref="C23" ca="1" si="237">IFERROR(VLOOKUP(A23,INDIRECT("data"&amp;$AX$3),2,FALSE),"")</f>
        <v>1211</v>
      </c>
      <c r="D23" s="168" t="str">
        <f t="shared" ref="D23" ca="1" si="238">IF(C23="","",VLOOKUP(A23,INDIRECT("data"&amp;$AX$3),3,FALSE))</f>
        <v>Praveen Ootala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50" t="str">
        <f t="shared" ref="P23" ca="1" si="239">IF($C23="","",VLOOKUP($A23,INDIRECT("data"&amp;$AX$3),4,FALSE))</f>
        <v>B</v>
      </c>
      <c r="Q23" s="150" t="str">
        <f t="shared" ref="Q23" ca="1" si="240">IF($C23="","",VLOOKUP($A23,INDIRECT("data"&amp;$AX$3),5,FALSE))</f>
        <v>SC</v>
      </c>
      <c r="R23" s="97">
        <f t="shared" ref="R23" ca="1" si="241">IF($C23="","",VLOOKUP(A23,INDIRECT("data"&amp;$AX$3),8,FALSE))</f>
        <v>37891</v>
      </c>
      <c r="S23" s="98" t="s">
        <v>20</v>
      </c>
      <c r="T23" s="107">
        <f t="shared" ref="T23:U23" ca="1" si="242">IF($C23="","",VLOOKUP($A23,INDIRECT("data"&amp;$AX$3),T$8,FALSE))</f>
        <v>24</v>
      </c>
      <c r="U23" s="107">
        <f t="shared" ca="1" si="242"/>
        <v>46</v>
      </c>
      <c r="V23" s="107">
        <f t="shared" ref="V23" ca="1" si="243">IF($C23="","",SUM(T23:U23))</f>
        <v>70</v>
      </c>
      <c r="W23" s="107">
        <f t="shared" ref="W23:X23" ca="1" si="244">IF($C23="","",VLOOKUP($A23,INDIRECT("data"&amp;$AX$3),W$8,FALSE))</f>
        <v>43</v>
      </c>
      <c r="X23" s="107">
        <f t="shared" ca="1" si="244"/>
        <v>24</v>
      </c>
      <c r="Y23" s="107">
        <f t="shared" ref="Y23" ca="1" si="245">IF($C23="","",SUM(W23:X23))</f>
        <v>67</v>
      </c>
      <c r="Z23" s="107">
        <f t="shared" ref="Z23:AA23" ca="1" si="246">IF($C23="","",VLOOKUP($A23,INDIRECT("data"&amp;$AX$3),Z$8,FALSE))</f>
        <v>46</v>
      </c>
      <c r="AA23" s="107">
        <f t="shared" ca="1" si="246"/>
        <v>43</v>
      </c>
      <c r="AB23" s="107">
        <f t="shared" ref="AB23" ca="1" si="247">IF($C23="","",SUM(Z23:AA23))</f>
        <v>89</v>
      </c>
      <c r="AC23" s="107">
        <f t="shared" ref="AC23:AD23" ca="1" si="248">IF($C23="","",VLOOKUP($A23,INDIRECT("data"&amp;$AX$3),AC$8,FALSE))</f>
        <v>46</v>
      </c>
      <c r="AD23" s="107">
        <f t="shared" ca="1" si="248"/>
        <v>46</v>
      </c>
      <c r="AE23" s="107">
        <f t="shared" ref="AE23" ca="1" si="249">IF($C23="","",SUM(AC23:AD23))</f>
        <v>92</v>
      </c>
      <c r="AF23" s="107">
        <f t="shared" ref="AF23:AG23" ca="1" si="250">IF($C23="","",VLOOKUP($A23,INDIRECT("data"&amp;$AX$3),AF$8,FALSE))</f>
        <v>24</v>
      </c>
      <c r="AG23" s="107">
        <f t="shared" ca="1" si="250"/>
        <v>46</v>
      </c>
      <c r="AH23" s="107">
        <f t="shared" ref="AH23" ca="1" si="251">IF($C23="","",SUM(AF23:AG23))</f>
        <v>70</v>
      </c>
      <c r="AI23" s="107"/>
      <c r="AJ23" s="107"/>
      <c r="AK23" s="107"/>
      <c r="AL23" s="107">
        <f t="shared" ref="AL23:AM23" ca="1" si="252">IF($C23="","",VLOOKUP($A23,INDIRECT("data"&amp;$AX$3),AL$8,FALSE))</f>
        <v>46</v>
      </c>
      <c r="AM23" s="107">
        <f t="shared" ca="1" si="252"/>
        <v>46</v>
      </c>
      <c r="AN23" s="107">
        <f t="shared" ref="AN23" ca="1" si="253">IF($C23="","",SUM(AL23:AM23))</f>
        <v>92</v>
      </c>
      <c r="AO23" s="95">
        <f t="shared" ref="AO23" ca="1" si="254">IF($C23="","",V23+Y23+AB23+AE23+AH23+AK23+AN23)</f>
        <v>480</v>
      </c>
      <c r="AP23" s="107">
        <f t="shared" ref="AP23:AS23" ca="1" si="255">IF($C23="","",VLOOKUP($A23,INDIRECT("data"&amp;$AX$3),AP$8,FALSE))</f>
        <v>48</v>
      </c>
      <c r="AQ23" s="107">
        <f t="shared" ca="1" si="255"/>
        <v>86</v>
      </c>
      <c r="AR23" s="107">
        <f t="shared" ca="1" si="255"/>
        <v>92</v>
      </c>
      <c r="AS23" s="107">
        <f t="shared" ca="1" si="255"/>
        <v>92</v>
      </c>
      <c r="AT23" s="107">
        <f t="shared" ref="AT23" ca="1" si="256">IF($C23="","",SUM(AP23:AS23))</f>
        <v>318</v>
      </c>
      <c r="AU23" s="150">
        <f t="shared" ref="AU23" ca="1" si="257">IF($C23="","",VLOOKUP($A23,INDIRECT("data"&amp;$AX$3),AU$8,FALSE))</f>
        <v>172</v>
      </c>
      <c r="AV23" s="150">
        <f ca="1">IF($C23="","",ROUND(AU23/NoW%,0))</f>
        <v>76</v>
      </c>
      <c r="AW23" s="150" t="str">
        <f ca="1">IF($C23="","",VLOOKUP(AO24,Gc,2,FALSE))</f>
        <v>Very Good</v>
      </c>
      <c r="AX23" s="150"/>
    </row>
    <row r="24" spans="1:50" s="96" customFormat="1" ht="15" customHeight="1">
      <c r="A24" s="96">
        <f t="shared" ref="A24" si="258">A23</f>
        <v>8</v>
      </c>
      <c r="B24" s="167"/>
      <c r="C24" s="167"/>
      <c r="D24" s="107" t="str">
        <f t="shared" ref="D24" ca="1" si="259">IF($C23="","",MID(TEXT(VLOOKUP($A24,INDIRECT("data"&amp;$AX$3),10,FALSE),"000000000000"),D$8,1))</f>
        <v>6</v>
      </c>
      <c r="E24" s="107" t="str">
        <f t="shared" ref="E24" ca="1" si="260">IF($C23="","",MID(TEXT(VLOOKUP($A24,INDIRECT("data"&amp;$AX$3),10,FALSE),"000000000000"),E$8,1))</f>
        <v>0</v>
      </c>
      <c r="F24" s="107" t="str">
        <f t="shared" ref="F24" ca="1" si="261">IF($C23="","",MID(TEXT(VLOOKUP($A24,INDIRECT("data"&amp;$AX$3),10,FALSE),"000000000000"),F$8,1))</f>
        <v>9</v>
      </c>
      <c r="G24" s="107" t="str">
        <f t="shared" ref="G24" ca="1" si="262">IF($C23="","",MID(TEXT(VLOOKUP($A24,INDIRECT("data"&amp;$AX$3),10,FALSE),"000000000000"),G$8,1))</f>
        <v>7</v>
      </c>
      <c r="H24" s="107" t="str">
        <f t="shared" ref="H24" ca="1" si="263">IF($C23="","",MID(TEXT(VLOOKUP($A24,INDIRECT("data"&amp;$AX$3),10,FALSE),"000000000000"),H$8,1))</f>
        <v>6</v>
      </c>
      <c r="I24" s="107" t="str">
        <f t="shared" ref="I24" ca="1" si="264">IF($C23="","",MID(TEXT(VLOOKUP($A24,INDIRECT("data"&amp;$AX$3),10,FALSE),"000000000000"),I$8,1))</f>
        <v>1</v>
      </c>
      <c r="J24" s="107" t="str">
        <f t="shared" ref="J24" ca="1" si="265">IF($C23="","",MID(TEXT(VLOOKUP($A24,INDIRECT("data"&amp;$AX$3),10,FALSE),"000000000000"),J$8,1))</f>
        <v>7</v>
      </c>
      <c r="K24" s="107" t="str">
        <f t="shared" ref="K24" ca="1" si="266">IF($C23="","",MID(TEXT(VLOOKUP($A24,INDIRECT("data"&amp;$AX$3),10,FALSE),"000000000000"),K$8,1))</f>
        <v>6</v>
      </c>
      <c r="L24" s="107" t="str">
        <f t="shared" ref="L24" ca="1" si="267">IF($C23="","",MID(TEXT(VLOOKUP($A24,INDIRECT("data"&amp;$AX$3),10,FALSE),"000000000000"),L$8,1))</f>
        <v>2</v>
      </c>
      <c r="M24" s="107" t="str">
        <f t="shared" ref="M24" ca="1" si="268">IF($C23="","",MID(TEXT(VLOOKUP($A24,INDIRECT("data"&amp;$AX$3),10,FALSE),"000000000000"),M$8,1))</f>
        <v>9</v>
      </c>
      <c r="N24" s="107" t="str">
        <f t="shared" ref="N24" ca="1" si="269">IF($C23="","",MID(TEXT(VLOOKUP($A24,INDIRECT("data"&amp;$AX$3),10,FALSE),"000000000000"),N$8,1))</f>
        <v>3</v>
      </c>
      <c r="O24" s="107" t="str">
        <f t="shared" ref="O24" ca="1" si="270">IF($C23="","",MID(TEXT(VLOOKUP($A24,INDIRECT("data"&amp;$AX$3),10,FALSE),"000000000000"),O$8,1))</f>
        <v>2</v>
      </c>
      <c r="P24" s="150"/>
      <c r="Q24" s="150"/>
      <c r="R24" s="97">
        <f t="shared" ref="R24" ca="1" si="271">IF($C23="","",VLOOKUP(A24,INDIRECT("data"&amp;$AX$3),9,FALSE))</f>
        <v>41820</v>
      </c>
      <c r="S24" s="98" t="s">
        <v>21</v>
      </c>
      <c r="T24" s="107" t="str">
        <f ca="1">IF($C23="","",VLOOKUP(T23*2,Gr,2))</f>
        <v>B</v>
      </c>
      <c r="U24" s="107" t="str">
        <f ca="1">IF($C23="","",VLOOKUP(U23*2,Gr,2))</f>
        <v>A+</v>
      </c>
      <c r="V24" s="107" t="str">
        <f ca="1">IF($C23="","",VLOOKUP(V23,Gr,2))</f>
        <v>B+</v>
      </c>
      <c r="W24" s="107" t="str">
        <f ca="1">IF($C23="","",VLOOKUP(W23*2,Gr,2))</f>
        <v>A</v>
      </c>
      <c r="X24" s="107" t="str">
        <f ca="1">IF($C23="","",VLOOKUP(X23*2,Gr,2))</f>
        <v>B</v>
      </c>
      <c r="Y24" s="107" t="str">
        <f ca="1">IF($C23="","",VLOOKUP(Y23,Gr,2))</f>
        <v>B+</v>
      </c>
      <c r="Z24" s="107" t="str">
        <f ca="1">IF($C23="","",VLOOKUP(Z23*2,Gr,2))</f>
        <v>A+</v>
      </c>
      <c r="AA24" s="107" t="str">
        <f ca="1">IF($C23="","",VLOOKUP(AA23*2,Gr,2))</f>
        <v>A</v>
      </c>
      <c r="AB24" s="107" t="str">
        <f ca="1">IF($C23="","",VLOOKUP(AB23,Gr,2))</f>
        <v>A</v>
      </c>
      <c r="AC24" s="107" t="str">
        <f ca="1">IF($C23="","",VLOOKUP(AC23*2,Gr,2))</f>
        <v>A+</v>
      </c>
      <c r="AD24" s="107" t="str">
        <f ca="1">IF($C23="","",VLOOKUP(AD23*2,Gr,2))</f>
        <v>A+</v>
      </c>
      <c r="AE24" s="107" t="str">
        <f ca="1">IF($C23="","",VLOOKUP(AE23,Gr,2))</f>
        <v>A+</v>
      </c>
      <c r="AF24" s="107" t="str">
        <f ca="1">IF($C23="","",VLOOKUP(AF23*2,Gr,2))</f>
        <v>B</v>
      </c>
      <c r="AG24" s="107" t="str">
        <f ca="1">IF($C23="","",VLOOKUP(AG23*2,Gr,2))</f>
        <v>A+</v>
      </c>
      <c r="AH24" s="107" t="str">
        <f ca="1">IF($C23="","",VLOOKUP(AH23,Gr,2))</f>
        <v>B+</v>
      </c>
      <c r="AI24" s="107"/>
      <c r="AJ24" s="107"/>
      <c r="AK24" s="107"/>
      <c r="AL24" s="107" t="str">
        <f ca="1">IF($C23="","",VLOOKUP(AL23*2,Gr,2))</f>
        <v>A+</v>
      </c>
      <c r="AM24" s="107" t="str">
        <f ca="1">IF($C23="","",VLOOKUP(AM23*2,Gr,2))</f>
        <v>A+</v>
      </c>
      <c r="AN24" s="107" t="str">
        <f ca="1">IF($C23="","",VLOOKUP(AN23,Gr,2))</f>
        <v>A+</v>
      </c>
      <c r="AO24" s="107" t="str">
        <f ca="1">IF($C23="","",VLOOKUP(AO23/AO$7%,Gr,2))</f>
        <v>A</v>
      </c>
      <c r="AP24" s="107" t="str">
        <f ca="1">IF($C23="","",VLOOKUP(AP23,Gr,2))</f>
        <v>B</v>
      </c>
      <c r="AQ24" s="107" t="str">
        <f ca="1">IF($C23="","",VLOOKUP(AQ23,Gr,2))</f>
        <v>A</v>
      </c>
      <c r="AR24" s="107" t="str">
        <f ca="1">IF($C23="","",VLOOKUP(AR23,Gr,2))</f>
        <v>A+</v>
      </c>
      <c r="AS24" s="107" t="str">
        <f ca="1">IF($C23="","",VLOOKUP(AS23,Gr,2))</f>
        <v>A+</v>
      </c>
      <c r="AT24" s="107" t="str">
        <f ca="1">IF($C23="","",VLOOKUP(AT23/AT$7%,Gr,2))</f>
        <v>A</v>
      </c>
      <c r="AU24" s="150"/>
      <c r="AV24" s="150"/>
      <c r="AW24" s="150"/>
      <c r="AX24" s="150"/>
    </row>
    <row r="25" spans="1:50" s="96" customFormat="1" ht="15" customHeight="1">
      <c r="A25" s="96">
        <f t="shared" ref="A25" si="272">A24+1</f>
        <v>9</v>
      </c>
      <c r="B25" s="166">
        <f t="shared" ref="B25" si="273">A25</f>
        <v>9</v>
      </c>
      <c r="C25" s="166">
        <f t="shared" ref="C25" ca="1" si="274">IFERROR(VLOOKUP(A25,INDIRECT("data"&amp;$AX$3),2,FALSE),"")</f>
        <v>1187</v>
      </c>
      <c r="D25" s="168" t="str">
        <f t="shared" ref="D25" ca="1" si="275">IF(C25="","",VLOOKUP(A25,INDIRECT("data"&amp;$AX$3),3,FALSE))</f>
        <v>Raj Kumar Ootala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50" t="str">
        <f t="shared" ref="P25" ca="1" si="276">IF($C25="","",VLOOKUP($A25,INDIRECT("data"&amp;$AX$3),4,FALSE))</f>
        <v>B</v>
      </c>
      <c r="Q25" s="150" t="str">
        <f t="shared" ref="Q25" ca="1" si="277">IF($C25="","",VLOOKUP($A25,INDIRECT("data"&amp;$AX$3),5,FALSE))</f>
        <v>SC</v>
      </c>
      <c r="R25" s="97">
        <f t="shared" ref="R25" ca="1" si="278">IF($C25="","",VLOOKUP(A25,INDIRECT("data"&amp;$AX$3),8,FALSE))</f>
        <v>38183</v>
      </c>
      <c r="S25" s="98" t="s">
        <v>20</v>
      </c>
      <c r="T25" s="107">
        <f t="shared" ref="T25:U25" ca="1" si="279">IF($C25="","",VLOOKUP($A25,INDIRECT("data"&amp;$AX$3),T$8,FALSE))</f>
        <v>24</v>
      </c>
      <c r="U25" s="107">
        <f t="shared" ca="1" si="279"/>
        <v>44</v>
      </c>
      <c r="V25" s="107">
        <f t="shared" ref="V25" ca="1" si="280">IF($C25="","",SUM(T25:U25))</f>
        <v>68</v>
      </c>
      <c r="W25" s="107">
        <f t="shared" ref="W25:X25" ca="1" si="281">IF($C25="","",VLOOKUP($A25,INDIRECT("data"&amp;$AX$3),W$8,FALSE))</f>
        <v>41</v>
      </c>
      <c r="X25" s="107">
        <f t="shared" ca="1" si="281"/>
        <v>24</v>
      </c>
      <c r="Y25" s="107">
        <f t="shared" ref="Y25" ca="1" si="282">IF($C25="","",SUM(W25:X25))</f>
        <v>65</v>
      </c>
      <c r="Z25" s="107">
        <f t="shared" ref="Z25:AA25" ca="1" si="283">IF($C25="","",VLOOKUP($A25,INDIRECT("data"&amp;$AX$3),Z$8,FALSE))</f>
        <v>48</v>
      </c>
      <c r="AA25" s="107">
        <f t="shared" ca="1" si="283"/>
        <v>41</v>
      </c>
      <c r="AB25" s="107">
        <f t="shared" ref="AB25" ca="1" si="284">IF($C25="","",SUM(Z25:AA25))</f>
        <v>89</v>
      </c>
      <c r="AC25" s="107">
        <f t="shared" ref="AC25:AD25" ca="1" si="285">IF($C25="","",VLOOKUP($A25,INDIRECT("data"&amp;$AX$3),AC$8,FALSE))</f>
        <v>44</v>
      </c>
      <c r="AD25" s="107">
        <f t="shared" ca="1" si="285"/>
        <v>48</v>
      </c>
      <c r="AE25" s="107">
        <f t="shared" ref="AE25" ca="1" si="286">IF($C25="","",SUM(AC25:AD25))</f>
        <v>92</v>
      </c>
      <c r="AF25" s="107">
        <f t="shared" ref="AF25:AG25" ca="1" si="287">IF($C25="","",VLOOKUP($A25,INDIRECT("data"&amp;$AX$3),AF$8,FALSE))</f>
        <v>24</v>
      </c>
      <c r="AG25" s="107">
        <f t="shared" ca="1" si="287"/>
        <v>44</v>
      </c>
      <c r="AH25" s="107">
        <f t="shared" ref="AH25" ca="1" si="288">IF($C25="","",SUM(AF25:AG25))</f>
        <v>68</v>
      </c>
      <c r="AI25" s="107"/>
      <c r="AJ25" s="107"/>
      <c r="AK25" s="107"/>
      <c r="AL25" s="107">
        <f t="shared" ref="AL25:AM25" ca="1" si="289">IF($C25="","",VLOOKUP($A25,INDIRECT("data"&amp;$AX$3),AL$8,FALSE))</f>
        <v>48</v>
      </c>
      <c r="AM25" s="107">
        <f t="shared" ca="1" si="289"/>
        <v>44</v>
      </c>
      <c r="AN25" s="107">
        <f t="shared" ref="AN25" ca="1" si="290">IF($C25="","",SUM(AL25:AM25))</f>
        <v>92</v>
      </c>
      <c r="AO25" s="95">
        <f t="shared" ref="AO25" ca="1" si="291">IF($C25="","",V25+Y25+AB25+AE25+AH25+AK25+AN25)</f>
        <v>474</v>
      </c>
      <c r="AP25" s="107">
        <f t="shared" ref="AP25:AS25" ca="1" si="292">IF($C25="","",VLOOKUP($A25,INDIRECT("data"&amp;$AX$3),AP$8,FALSE))</f>
        <v>48</v>
      </c>
      <c r="AQ25" s="107">
        <f t="shared" ca="1" si="292"/>
        <v>82</v>
      </c>
      <c r="AR25" s="107">
        <f t="shared" ca="1" si="292"/>
        <v>96</v>
      </c>
      <c r="AS25" s="107">
        <f t="shared" ca="1" si="292"/>
        <v>88</v>
      </c>
      <c r="AT25" s="107">
        <f t="shared" ref="AT25" ca="1" si="293">IF($C25="","",SUM(AP25:AS25))</f>
        <v>314</v>
      </c>
      <c r="AU25" s="150">
        <f t="shared" ref="AU25" ca="1" si="294">IF($C25="","",VLOOKUP($A25,INDIRECT("data"&amp;$AX$3),AU$8,FALSE))</f>
        <v>194</v>
      </c>
      <c r="AV25" s="150">
        <f ca="1">IF($C25="","",ROUND(AU25/NoW%,0))</f>
        <v>85</v>
      </c>
      <c r="AW25" s="150" t="str">
        <f ca="1">IF($C25="","",VLOOKUP(AO26,Gc,2,FALSE))</f>
        <v>Very Good</v>
      </c>
      <c r="AX25" s="150"/>
    </row>
    <row r="26" spans="1:50" s="96" customFormat="1" ht="15" customHeight="1">
      <c r="A26" s="96">
        <f t="shared" ref="A26" si="295">A25</f>
        <v>9</v>
      </c>
      <c r="B26" s="167"/>
      <c r="C26" s="167"/>
      <c r="D26" s="107" t="str">
        <f t="shared" ref="D26" ca="1" si="296">IF($C25="","",MID(TEXT(VLOOKUP($A26,INDIRECT("data"&amp;$AX$3),10,FALSE),"000000000000"),D$8,1))</f>
        <v>8</v>
      </c>
      <c r="E26" s="107" t="str">
        <f t="shared" ref="E26" ca="1" si="297">IF($C25="","",MID(TEXT(VLOOKUP($A26,INDIRECT("data"&amp;$AX$3),10,FALSE),"000000000000"),E$8,1))</f>
        <v>9</v>
      </c>
      <c r="F26" s="107" t="str">
        <f t="shared" ref="F26" ca="1" si="298">IF($C25="","",MID(TEXT(VLOOKUP($A26,INDIRECT("data"&amp;$AX$3),10,FALSE),"000000000000"),F$8,1))</f>
        <v>1</v>
      </c>
      <c r="G26" s="107" t="str">
        <f t="shared" ref="G26" ca="1" si="299">IF($C25="","",MID(TEXT(VLOOKUP($A26,INDIRECT("data"&amp;$AX$3),10,FALSE),"000000000000"),G$8,1))</f>
        <v>3</v>
      </c>
      <c r="H26" s="107" t="str">
        <f t="shared" ref="H26" ca="1" si="300">IF($C25="","",MID(TEXT(VLOOKUP($A26,INDIRECT("data"&amp;$AX$3),10,FALSE),"000000000000"),H$8,1))</f>
        <v>2</v>
      </c>
      <c r="I26" s="107" t="str">
        <f t="shared" ref="I26" ca="1" si="301">IF($C25="","",MID(TEXT(VLOOKUP($A26,INDIRECT("data"&amp;$AX$3),10,FALSE),"000000000000"),I$8,1))</f>
        <v>2</v>
      </c>
      <c r="J26" s="107" t="str">
        <f t="shared" ref="J26" ca="1" si="302">IF($C25="","",MID(TEXT(VLOOKUP($A26,INDIRECT("data"&amp;$AX$3),10,FALSE),"000000000000"),J$8,1))</f>
        <v>9</v>
      </c>
      <c r="K26" s="107" t="str">
        <f t="shared" ref="K26" ca="1" si="303">IF($C25="","",MID(TEXT(VLOOKUP($A26,INDIRECT("data"&amp;$AX$3),10,FALSE),"000000000000"),K$8,1))</f>
        <v>9</v>
      </c>
      <c r="L26" s="107" t="str">
        <f t="shared" ref="L26" ca="1" si="304">IF($C25="","",MID(TEXT(VLOOKUP($A26,INDIRECT("data"&amp;$AX$3),10,FALSE),"000000000000"),L$8,1))</f>
        <v>9</v>
      </c>
      <c r="M26" s="107" t="str">
        <f t="shared" ref="M26" ca="1" si="305">IF($C25="","",MID(TEXT(VLOOKUP($A26,INDIRECT("data"&amp;$AX$3),10,FALSE),"000000000000"),M$8,1))</f>
        <v>7</v>
      </c>
      <c r="N26" s="107" t="str">
        <f t="shared" ref="N26" ca="1" si="306">IF($C25="","",MID(TEXT(VLOOKUP($A26,INDIRECT("data"&amp;$AX$3),10,FALSE),"000000000000"),N$8,1))</f>
        <v>8</v>
      </c>
      <c r="O26" s="107" t="str">
        <f t="shared" ref="O26" ca="1" si="307">IF($C25="","",MID(TEXT(VLOOKUP($A26,INDIRECT("data"&amp;$AX$3),10,FALSE),"000000000000"),O$8,1))</f>
        <v>2</v>
      </c>
      <c r="P26" s="150"/>
      <c r="Q26" s="150"/>
      <c r="R26" s="97">
        <f t="shared" ref="R26" ca="1" si="308">IF($C25="","",VLOOKUP(A26,INDIRECT("data"&amp;$AX$3),9,FALSE))</f>
        <v>41813</v>
      </c>
      <c r="S26" s="98" t="s">
        <v>21</v>
      </c>
      <c r="T26" s="107" t="str">
        <f ca="1">IF($C25="","",VLOOKUP(T25*2,Gr,2))</f>
        <v>B</v>
      </c>
      <c r="U26" s="107" t="str">
        <f ca="1">IF($C25="","",VLOOKUP(U25*2,Gr,2))</f>
        <v>A</v>
      </c>
      <c r="V26" s="107" t="str">
        <f ca="1">IF($C25="","",VLOOKUP(V25,Gr,2))</f>
        <v>B+</v>
      </c>
      <c r="W26" s="107" t="str">
        <f ca="1">IF($C25="","",VLOOKUP(W25*2,Gr,2))</f>
        <v>A</v>
      </c>
      <c r="X26" s="107" t="str">
        <f ca="1">IF($C25="","",VLOOKUP(X25*2,Gr,2))</f>
        <v>B</v>
      </c>
      <c r="Y26" s="107" t="str">
        <f ca="1">IF($C25="","",VLOOKUP(Y25,Gr,2))</f>
        <v>B+</v>
      </c>
      <c r="Z26" s="107" t="str">
        <f ca="1">IF($C25="","",VLOOKUP(Z25*2,Gr,2))</f>
        <v>A+</v>
      </c>
      <c r="AA26" s="107" t="str">
        <f ca="1">IF($C25="","",VLOOKUP(AA25*2,Gr,2))</f>
        <v>A</v>
      </c>
      <c r="AB26" s="107" t="str">
        <f ca="1">IF($C25="","",VLOOKUP(AB25,Gr,2))</f>
        <v>A</v>
      </c>
      <c r="AC26" s="107" t="str">
        <f ca="1">IF($C25="","",VLOOKUP(AC25*2,Gr,2))</f>
        <v>A</v>
      </c>
      <c r="AD26" s="107" t="str">
        <f ca="1">IF($C25="","",VLOOKUP(AD25*2,Gr,2))</f>
        <v>A+</v>
      </c>
      <c r="AE26" s="107" t="str">
        <f ca="1">IF($C25="","",VLOOKUP(AE25,Gr,2))</f>
        <v>A+</v>
      </c>
      <c r="AF26" s="107" t="str">
        <f ca="1">IF($C25="","",VLOOKUP(AF25*2,Gr,2))</f>
        <v>B</v>
      </c>
      <c r="AG26" s="107" t="str">
        <f ca="1">IF($C25="","",VLOOKUP(AG25*2,Gr,2))</f>
        <v>A</v>
      </c>
      <c r="AH26" s="107" t="str">
        <f ca="1">IF($C25="","",VLOOKUP(AH25,Gr,2))</f>
        <v>B+</v>
      </c>
      <c r="AI26" s="107"/>
      <c r="AJ26" s="107"/>
      <c r="AK26" s="107"/>
      <c r="AL26" s="107" t="str">
        <f ca="1">IF($C25="","",VLOOKUP(AL25*2,Gr,2))</f>
        <v>A+</v>
      </c>
      <c r="AM26" s="107" t="str">
        <f ca="1">IF($C25="","",VLOOKUP(AM25*2,Gr,2))</f>
        <v>A</v>
      </c>
      <c r="AN26" s="107" t="str">
        <f ca="1">IF($C25="","",VLOOKUP(AN25,Gr,2))</f>
        <v>A+</v>
      </c>
      <c r="AO26" s="107" t="str">
        <f ca="1">IF($C25="","",VLOOKUP(AO25/AO$7%,Gr,2))</f>
        <v>A</v>
      </c>
      <c r="AP26" s="107" t="str">
        <f ca="1">IF($C25="","",VLOOKUP(AP25,Gr,2))</f>
        <v>B</v>
      </c>
      <c r="AQ26" s="107" t="str">
        <f ca="1">IF($C25="","",VLOOKUP(AQ25,Gr,2))</f>
        <v>A</v>
      </c>
      <c r="AR26" s="107" t="str">
        <f ca="1">IF($C25="","",VLOOKUP(AR25,Gr,2))</f>
        <v>A+</v>
      </c>
      <c r="AS26" s="107" t="str">
        <f ca="1">IF($C25="","",VLOOKUP(AS25,Gr,2))</f>
        <v>A</v>
      </c>
      <c r="AT26" s="107" t="str">
        <f ca="1">IF($C25="","",VLOOKUP(AT25/AT$7%,Gr,2))</f>
        <v>A</v>
      </c>
      <c r="AU26" s="150"/>
      <c r="AV26" s="150"/>
      <c r="AW26" s="150"/>
      <c r="AX26" s="150"/>
    </row>
    <row r="27" spans="1:50" s="96" customFormat="1" ht="15" customHeight="1">
      <c r="A27" s="96">
        <f t="shared" ref="A27" si="309">A26+1</f>
        <v>10</v>
      </c>
      <c r="B27" s="166">
        <f t="shared" ref="B27" si="310">A27</f>
        <v>10</v>
      </c>
      <c r="C27" s="166">
        <f t="shared" ref="C27" ca="1" si="311">IFERROR(VLOOKUP(A27,INDIRECT("data"&amp;$AX$3),2,FALSE),"")</f>
        <v>1210</v>
      </c>
      <c r="D27" s="168" t="str">
        <f t="shared" ref="D27" ca="1" si="312">IF(C27="","",VLOOKUP(A27,INDIRECT("data"&amp;$AX$3),3,FALSE))</f>
        <v>Ram Kumar Sarella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50" t="str">
        <f t="shared" ref="P27" ca="1" si="313">IF($C27="","",VLOOKUP($A27,INDIRECT("data"&amp;$AX$3),4,FALSE))</f>
        <v>B</v>
      </c>
      <c r="Q27" s="150" t="str">
        <f t="shared" ref="Q27" ca="1" si="314">IF($C27="","",VLOOKUP($A27,INDIRECT("data"&amp;$AX$3),5,FALSE))</f>
        <v>SC</v>
      </c>
      <c r="R27" s="97">
        <f t="shared" ref="R27" ca="1" si="315">IF($C27="","",VLOOKUP(A27,INDIRECT("data"&amp;$AX$3),8,FALSE))</f>
        <v>38209</v>
      </c>
      <c r="S27" s="98" t="s">
        <v>20</v>
      </c>
      <c r="T27" s="107">
        <f t="shared" ref="T27:U27" ca="1" si="316">IF($C27="","",VLOOKUP($A27,INDIRECT("data"&amp;$AX$3),T$8,FALSE))</f>
        <v>27</v>
      </c>
      <c r="U27" s="107">
        <f t="shared" ca="1" si="316"/>
        <v>28</v>
      </c>
      <c r="V27" s="107">
        <f t="shared" ref="V27" ca="1" si="317">IF($C27="","",SUM(T27:U27))</f>
        <v>55</v>
      </c>
      <c r="W27" s="107">
        <f t="shared" ref="W27:X27" ca="1" si="318">IF($C27="","",VLOOKUP($A27,INDIRECT("data"&amp;$AX$3),W$8,FALSE))</f>
        <v>33</v>
      </c>
      <c r="X27" s="107">
        <f t="shared" ca="1" si="318"/>
        <v>27</v>
      </c>
      <c r="Y27" s="107">
        <f t="shared" ref="Y27" ca="1" si="319">IF($C27="","",SUM(W27:X27))</f>
        <v>60</v>
      </c>
      <c r="Z27" s="107">
        <f t="shared" ref="Z27:AA27" ca="1" si="320">IF($C27="","",VLOOKUP($A27,INDIRECT("data"&amp;$AX$3),Z$8,FALSE))</f>
        <v>40</v>
      </c>
      <c r="AA27" s="107">
        <f t="shared" ca="1" si="320"/>
        <v>33</v>
      </c>
      <c r="AB27" s="107">
        <f t="shared" ref="AB27" ca="1" si="321">IF($C27="","",SUM(Z27:AA27))</f>
        <v>73</v>
      </c>
      <c r="AC27" s="107">
        <f t="shared" ref="AC27:AD27" ca="1" si="322">IF($C27="","",VLOOKUP($A27,INDIRECT("data"&amp;$AX$3),AC$8,FALSE))</f>
        <v>28</v>
      </c>
      <c r="AD27" s="107">
        <f t="shared" ca="1" si="322"/>
        <v>40</v>
      </c>
      <c r="AE27" s="107">
        <f t="shared" ref="AE27" ca="1" si="323">IF($C27="","",SUM(AC27:AD27))</f>
        <v>68</v>
      </c>
      <c r="AF27" s="107">
        <f t="shared" ref="AF27:AG27" ca="1" si="324">IF($C27="","",VLOOKUP($A27,INDIRECT("data"&amp;$AX$3),AF$8,FALSE))</f>
        <v>27</v>
      </c>
      <c r="AG27" s="107">
        <f t="shared" ca="1" si="324"/>
        <v>28</v>
      </c>
      <c r="AH27" s="107">
        <f t="shared" ref="AH27" ca="1" si="325">IF($C27="","",SUM(AF27:AG27))</f>
        <v>55</v>
      </c>
      <c r="AI27" s="107"/>
      <c r="AJ27" s="107"/>
      <c r="AK27" s="107"/>
      <c r="AL27" s="107">
        <f t="shared" ref="AL27:AM27" ca="1" si="326">IF($C27="","",VLOOKUP($A27,INDIRECT("data"&amp;$AX$3),AL$8,FALSE))</f>
        <v>40</v>
      </c>
      <c r="AM27" s="107">
        <f t="shared" ca="1" si="326"/>
        <v>28</v>
      </c>
      <c r="AN27" s="107">
        <f t="shared" ref="AN27" ca="1" si="327">IF($C27="","",SUM(AL27:AM27))</f>
        <v>68</v>
      </c>
      <c r="AO27" s="95">
        <f t="shared" ref="AO27" ca="1" si="328">IF($C27="","",V27+Y27+AB27+AE27+AH27+AK27+AN27)</f>
        <v>379</v>
      </c>
      <c r="AP27" s="107">
        <f t="shared" ref="AP27:AS27" ca="1" si="329">IF($C27="","",VLOOKUP($A27,INDIRECT("data"&amp;$AX$3),AP$8,FALSE))</f>
        <v>54</v>
      </c>
      <c r="AQ27" s="107">
        <f t="shared" ca="1" si="329"/>
        <v>66</v>
      </c>
      <c r="AR27" s="107">
        <f t="shared" ca="1" si="329"/>
        <v>80</v>
      </c>
      <c r="AS27" s="107">
        <f t="shared" ca="1" si="329"/>
        <v>56</v>
      </c>
      <c r="AT27" s="107">
        <f t="shared" ref="AT27" ca="1" si="330">IF($C27="","",SUM(AP27:AS27))</f>
        <v>256</v>
      </c>
      <c r="AU27" s="150">
        <f t="shared" ref="AU27" ca="1" si="331">IF($C27="","",VLOOKUP($A27,INDIRECT("data"&amp;$AX$3),AU$8,FALSE))</f>
        <v>193</v>
      </c>
      <c r="AV27" s="150">
        <f ca="1">IF($C27="","",ROUND(AU27/NoW%,0))</f>
        <v>85</v>
      </c>
      <c r="AW27" s="150" t="str">
        <f ca="1">IF($C27="","",VLOOKUP(AO28,Gc,2,FALSE))</f>
        <v>Good</v>
      </c>
      <c r="AX27" s="150"/>
    </row>
    <row r="28" spans="1:50" s="96" customFormat="1" ht="15" customHeight="1">
      <c r="A28" s="96">
        <f t="shared" ref="A28" si="332">A27</f>
        <v>10</v>
      </c>
      <c r="B28" s="167"/>
      <c r="C28" s="167"/>
      <c r="D28" s="107" t="str">
        <f t="shared" ref="D28" ca="1" si="333">IF($C27="","",MID(TEXT(VLOOKUP($A28,INDIRECT("data"&amp;$AX$3),10,FALSE),"000000000000"),D$8,1))</f>
        <v>6</v>
      </c>
      <c r="E28" s="107" t="str">
        <f t="shared" ref="E28" ca="1" si="334">IF($C27="","",MID(TEXT(VLOOKUP($A28,INDIRECT("data"&amp;$AX$3),10,FALSE),"000000000000"),E$8,1))</f>
        <v>7</v>
      </c>
      <c r="F28" s="107" t="str">
        <f t="shared" ref="F28" ca="1" si="335">IF($C27="","",MID(TEXT(VLOOKUP($A28,INDIRECT("data"&amp;$AX$3),10,FALSE),"000000000000"),F$8,1))</f>
        <v>4</v>
      </c>
      <c r="G28" s="107" t="str">
        <f t="shared" ref="G28" ca="1" si="336">IF($C27="","",MID(TEXT(VLOOKUP($A28,INDIRECT("data"&amp;$AX$3),10,FALSE),"000000000000"),G$8,1))</f>
        <v>4</v>
      </c>
      <c r="H28" s="107" t="str">
        <f t="shared" ref="H28" ca="1" si="337">IF($C27="","",MID(TEXT(VLOOKUP($A28,INDIRECT("data"&amp;$AX$3),10,FALSE),"000000000000"),H$8,1))</f>
        <v>9</v>
      </c>
      <c r="I28" s="107" t="str">
        <f t="shared" ref="I28" ca="1" si="338">IF($C27="","",MID(TEXT(VLOOKUP($A28,INDIRECT("data"&amp;$AX$3),10,FALSE),"000000000000"),I$8,1))</f>
        <v>1</v>
      </c>
      <c r="J28" s="107" t="str">
        <f t="shared" ref="J28" ca="1" si="339">IF($C27="","",MID(TEXT(VLOOKUP($A28,INDIRECT("data"&amp;$AX$3),10,FALSE),"000000000000"),J$8,1))</f>
        <v>8</v>
      </c>
      <c r="K28" s="107" t="str">
        <f t="shared" ref="K28" ca="1" si="340">IF($C27="","",MID(TEXT(VLOOKUP($A28,INDIRECT("data"&amp;$AX$3),10,FALSE),"000000000000"),K$8,1))</f>
        <v>5</v>
      </c>
      <c r="L28" s="107" t="str">
        <f t="shared" ref="L28" ca="1" si="341">IF($C27="","",MID(TEXT(VLOOKUP($A28,INDIRECT("data"&amp;$AX$3),10,FALSE),"000000000000"),L$8,1))</f>
        <v>3</v>
      </c>
      <c r="M28" s="107" t="str">
        <f t="shared" ref="M28" ca="1" si="342">IF($C27="","",MID(TEXT(VLOOKUP($A28,INDIRECT("data"&amp;$AX$3),10,FALSE),"000000000000"),M$8,1))</f>
        <v>4</v>
      </c>
      <c r="N28" s="107" t="str">
        <f t="shared" ref="N28" ca="1" si="343">IF($C27="","",MID(TEXT(VLOOKUP($A28,INDIRECT("data"&amp;$AX$3),10,FALSE),"000000000000"),N$8,1))</f>
        <v>3</v>
      </c>
      <c r="O28" s="107" t="str">
        <f t="shared" ref="O28" ca="1" si="344">IF($C27="","",MID(TEXT(VLOOKUP($A28,INDIRECT("data"&amp;$AX$3),10,FALSE),"000000000000"),O$8,1))</f>
        <v>9</v>
      </c>
      <c r="P28" s="150"/>
      <c r="Q28" s="150"/>
      <c r="R28" s="97">
        <f t="shared" ref="R28" ca="1" si="345">IF($C27="","",VLOOKUP(A28,INDIRECT("data"&amp;$AX$3),9,FALSE))</f>
        <v>41820</v>
      </c>
      <c r="S28" s="98" t="s">
        <v>21</v>
      </c>
      <c r="T28" s="107" t="str">
        <f ca="1">IF($C27="","",VLOOKUP(T27*2,Gr,2))</f>
        <v>B+</v>
      </c>
      <c r="U28" s="107" t="str">
        <f ca="1">IF($C27="","",VLOOKUP(U27*2,Gr,2))</f>
        <v>B+</v>
      </c>
      <c r="V28" s="107" t="str">
        <f ca="1">IF($C27="","",VLOOKUP(V27,Gr,2))</f>
        <v>B+</v>
      </c>
      <c r="W28" s="107" t="str">
        <f ca="1">IF($C27="","",VLOOKUP(W27*2,Gr,2))</f>
        <v>B+</v>
      </c>
      <c r="X28" s="107" t="str">
        <f ca="1">IF($C27="","",VLOOKUP(X27*2,Gr,2))</f>
        <v>B+</v>
      </c>
      <c r="Y28" s="107" t="str">
        <f ca="1">IF($C27="","",VLOOKUP(Y27,Gr,2))</f>
        <v>B+</v>
      </c>
      <c r="Z28" s="107" t="str">
        <f ca="1">IF($C27="","",VLOOKUP(Z27*2,Gr,2))</f>
        <v>A</v>
      </c>
      <c r="AA28" s="107" t="str">
        <f ca="1">IF($C27="","",VLOOKUP(AA27*2,Gr,2))</f>
        <v>B+</v>
      </c>
      <c r="AB28" s="107" t="str">
        <f ca="1">IF($C27="","",VLOOKUP(AB27,Gr,2))</f>
        <v>A</v>
      </c>
      <c r="AC28" s="107" t="str">
        <f ca="1">IF($C27="","",VLOOKUP(AC27*2,Gr,2))</f>
        <v>B+</v>
      </c>
      <c r="AD28" s="107" t="str">
        <f ca="1">IF($C27="","",VLOOKUP(AD27*2,Gr,2))</f>
        <v>A</v>
      </c>
      <c r="AE28" s="107" t="str">
        <f ca="1">IF($C27="","",VLOOKUP(AE27,Gr,2))</f>
        <v>B+</v>
      </c>
      <c r="AF28" s="107" t="str">
        <f ca="1">IF($C27="","",VLOOKUP(AF27*2,Gr,2))</f>
        <v>B+</v>
      </c>
      <c r="AG28" s="107" t="str">
        <f ca="1">IF($C27="","",VLOOKUP(AG27*2,Gr,2))</f>
        <v>B+</v>
      </c>
      <c r="AH28" s="107" t="str">
        <f ca="1">IF($C27="","",VLOOKUP(AH27,Gr,2))</f>
        <v>B+</v>
      </c>
      <c r="AI28" s="107"/>
      <c r="AJ28" s="107"/>
      <c r="AK28" s="107"/>
      <c r="AL28" s="107" t="str">
        <f ca="1">IF($C27="","",VLOOKUP(AL27*2,Gr,2))</f>
        <v>A</v>
      </c>
      <c r="AM28" s="107" t="str">
        <f ca="1">IF($C27="","",VLOOKUP(AM27*2,Gr,2))</f>
        <v>B+</v>
      </c>
      <c r="AN28" s="107" t="str">
        <f ca="1">IF($C27="","",VLOOKUP(AN27,Gr,2))</f>
        <v>B+</v>
      </c>
      <c r="AO28" s="107" t="str">
        <f ca="1">IF($C27="","",VLOOKUP(AO27/AO$7%,Gr,2))</f>
        <v>B+</v>
      </c>
      <c r="AP28" s="107" t="str">
        <f ca="1">IF($C27="","",VLOOKUP(AP27,Gr,2))</f>
        <v>B+</v>
      </c>
      <c r="AQ28" s="107" t="str">
        <f ca="1">IF($C27="","",VLOOKUP(AQ27,Gr,2))</f>
        <v>B+</v>
      </c>
      <c r="AR28" s="107" t="str">
        <f ca="1">IF($C27="","",VLOOKUP(AR27,Gr,2))</f>
        <v>A</v>
      </c>
      <c r="AS28" s="107" t="str">
        <f ca="1">IF($C27="","",VLOOKUP(AS27,Gr,2))</f>
        <v>B+</v>
      </c>
      <c r="AT28" s="107" t="str">
        <f ca="1">IF($C27="","",VLOOKUP(AT27/AT$7%,Gr,2))</f>
        <v>B+</v>
      </c>
      <c r="AU28" s="150"/>
      <c r="AV28" s="150"/>
      <c r="AW28" s="150"/>
      <c r="AX28" s="150"/>
    </row>
    <row r="29" spans="1:50" s="96" customFormat="1" ht="15" customHeight="1">
      <c r="A29" s="96">
        <f t="shared" ref="A29" si="346">A28+1</f>
        <v>11</v>
      </c>
      <c r="B29" s="166">
        <f t="shared" ref="B29" si="347">A29</f>
        <v>11</v>
      </c>
      <c r="C29" s="166">
        <f t="shared" ref="C29" ca="1" si="348">IFERROR(VLOOKUP(A29,INDIRECT("data"&amp;$AX$3),2,FALSE),"")</f>
        <v>1216</v>
      </c>
      <c r="D29" s="168" t="str">
        <f t="shared" ref="D29" ca="1" si="349">IF(C29="","",VLOOKUP(A29,INDIRECT("data"&amp;$AX$3),3,FALSE))</f>
        <v>Apple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50" t="str">
        <f t="shared" ref="P29" ca="1" si="350">IF($C29="","",VLOOKUP($A29,INDIRECT("data"&amp;$AX$3),4,FALSE))</f>
        <v>B</v>
      </c>
      <c r="Q29" s="150" t="str">
        <f t="shared" ref="Q29" ca="1" si="351">IF($C29="","",VLOOKUP($A29,INDIRECT("data"&amp;$AX$3),5,FALSE))</f>
        <v>SC</v>
      </c>
      <c r="R29" s="97">
        <f t="shared" ref="R29" ca="1" si="352">IF($C29="","",VLOOKUP(A29,INDIRECT("data"&amp;$AX$3),8,FALSE))</f>
        <v>37707</v>
      </c>
      <c r="S29" s="98" t="s">
        <v>20</v>
      </c>
      <c r="T29" s="107">
        <f t="shared" ref="T29:U29" ca="1" si="353">IF($C29="","",VLOOKUP($A29,INDIRECT("data"&amp;$AX$3),T$8,FALSE))</f>
        <v>50</v>
      </c>
      <c r="U29" s="107">
        <f t="shared" ca="1" si="353"/>
        <v>39</v>
      </c>
      <c r="V29" s="107">
        <f t="shared" ref="V29" ca="1" si="354">IF($C29="","",SUM(T29:U29))</f>
        <v>89</v>
      </c>
      <c r="W29" s="107">
        <f t="shared" ref="W29:X29" ca="1" si="355">IF($C29="","",VLOOKUP($A29,INDIRECT("data"&amp;$AX$3),W$8,FALSE))</f>
        <v>21</v>
      </c>
      <c r="X29" s="107">
        <f t="shared" ca="1" si="355"/>
        <v>50</v>
      </c>
      <c r="Y29" s="107">
        <f t="shared" ref="Y29" ca="1" si="356">IF($C29="","",SUM(W29:X29))</f>
        <v>71</v>
      </c>
      <c r="Z29" s="107">
        <f t="shared" ref="Z29:AA29" ca="1" si="357">IF($C29="","",VLOOKUP($A29,INDIRECT("data"&amp;$AX$3),Z$8,FALSE))</f>
        <v>40</v>
      </c>
      <c r="AA29" s="107">
        <f t="shared" ca="1" si="357"/>
        <v>21</v>
      </c>
      <c r="AB29" s="107">
        <f t="shared" ref="AB29" ca="1" si="358">IF($C29="","",SUM(Z29:AA29))</f>
        <v>61</v>
      </c>
      <c r="AC29" s="107">
        <f t="shared" ref="AC29:AD29" ca="1" si="359">IF($C29="","",VLOOKUP($A29,INDIRECT("data"&amp;$AX$3),AC$8,FALSE))</f>
        <v>39</v>
      </c>
      <c r="AD29" s="107">
        <f t="shared" ca="1" si="359"/>
        <v>40</v>
      </c>
      <c r="AE29" s="107">
        <f t="shared" ref="AE29" ca="1" si="360">IF($C29="","",SUM(AC29:AD29))</f>
        <v>79</v>
      </c>
      <c r="AF29" s="107">
        <f t="shared" ref="AF29:AG29" ca="1" si="361">IF($C29="","",VLOOKUP($A29,INDIRECT("data"&amp;$AX$3),AF$8,FALSE))</f>
        <v>50</v>
      </c>
      <c r="AG29" s="107">
        <f t="shared" ca="1" si="361"/>
        <v>39</v>
      </c>
      <c r="AH29" s="107">
        <f t="shared" ref="AH29" ca="1" si="362">IF($C29="","",SUM(AF29:AG29))</f>
        <v>89</v>
      </c>
      <c r="AI29" s="107"/>
      <c r="AJ29" s="107"/>
      <c r="AK29" s="107"/>
      <c r="AL29" s="107">
        <f t="shared" ref="AL29:AM29" ca="1" si="363">IF($C29="","",VLOOKUP($A29,INDIRECT("data"&amp;$AX$3),AL$8,FALSE))</f>
        <v>40</v>
      </c>
      <c r="AM29" s="107">
        <f t="shared" ca="1" si="363"/>
        <v>39</v>
      </c>
      <c r="AN29" s="107">
        <f t="shared" ref="AN29" ca="1" si="364">IF($C29="","",SUM(AL29:AM29))</f>
        <v>79</v>
      </c>
      <c r="AO29" s="95">
        <f t="shared" ref="AO29" ca="1" si="365">IF($C29="","",V29+Y29+AB29+AE29+AH29+AK29+AN29)</f>
        <v>468</v>
      </c>
      <c r="AP29" s="107">
        <f t="shared" ref="AP29:AS29" ca="1" si="366">IF($C29="","",VLOOKUP($A29,INDIRECT("data"&amp;$AX$3),AP$8,FALSE))</f>
        <v>100</v>
      </c>
      <c r="AQ29" s="107">
        <f t="shared" ca="1" si="366"/>
        <v>42</v>
      </c>
      <c r="AR29" s="107">
        <f t="shared" ca="1" si="366"/>
        <v>80</v>
      </c>
      <c r="AS29" s="107">
        <f t="shared" ca="1" si="366"/>
        <v>78</v>
      </c>
      <c r="AT29" s="107">
        <f t="shared" ref="AT29" ca="1" si="367">IF($C29="","",SUM(AP29:AS29))</f>
        <v>300</v>
      </c>
      <c r="AU29" s="150">
        <f t="shared" ref="AU29" ca="1" si="368">IF($C29="","",VLOOKUP($A29,INDIRECT("data"&amp;$AX$3),AU$8,FALSE))</f>
        <v>164</v>
      </c>
      <c r="AV29" s="150">
        <f ca="1">IF($C29="","",ROUND(AU29/NoW%,0))</f>
        <v>72</v>
      </c>
      <c r="AW29" s="150" t="str">
        <f ca="1">IF($C29="","",VLOOKUP(AO30,Gc,2,FALSE))</f>
        <v>Very Good</v>
      </c>
      <c r="AX29" s="150"/>
    </row>
    <row r="30" spans="1:50" s="96" customFormat="1" ht="15" customHeight="1">
      <c r="A30" s="96">
        <f t="shared" ref="A30" si="369">A29</f>
        <v>11</v>
      </c>
      <c r="B30" s="167"/>
      <c r="C30" s="167"/>
      <c r="D30" s="107" t="str">
        <f t="shared" ref="D30" ca="1" si="370">IF($C29="","",MID(TEXT(VLOOKUP($A30,INDIRECT("data"&amp;$AX$3),10,FALSE),"000000000000"),D$8,1))</f>
        <v>5</v>
      </c>
      <c r="E30" s="107" t="str">
        <f t="shared" ref="E30" ca="1" si="371">IF($C29="","",MID(TEXT(VLOOKUP($A30,INDIRECT("data"&amp;$AX$3),10,FALSE),"000000000000"),E$8,1))</f>
        <v>6</v>
      </c>
      <c r="F30" s="107" t="str">
        <f t="shared" ref="F30" ca="1" si="372">IF($C29="","",MID(TEXT(VLOOKUP($A30,INDIRECT("data"&amp;$AX$3),10,FALSE),"000000000000"),F$8,1))</f>
        <v>7</v>
      </c>
      <c r="G30" s="107" t="str">
        <f t="shared" ref="G30" ca="1" si="373">IF($C29="","",MID(TEXT(VLOOKUP($A30,INDIRECT("data"&amp;$AX$3),10,FALSE),"000000000000"),G$8,1))</f>
        <v>3</v>
      </c>
      <c r="H30" s="107" t="str">
        <f t="shared" ref="H30" ca="1" si="374">IF($C29="","",MID(TEXT(VLOOKUP($A30,INDIRECT("data"&amp;$AX$3),10,FALSE),"000000000000"),H$8,1))</f>
        <v>9</v>
      </c>
      <c r="I30" s="107" t="str">
        <f t="shared" ref="I30" ca="1" si="375">IF($C29="","",MID(TEXT(VLOOKUP($A30,INDIRECT("data"&amp;$AX$3),10,FALSE),"000000000000"),I$8,1))</f>
        <v>8</v>
      </c>
      <c r="J30" s="107" t="str">
        <f t="shared" ref="J30" ca="1" si="376">IF($C29="","",MID(TEXT(VLOOKUP($A30,INDIRECT("data"&amp;$AX$3),10,FALSE),"000000000000"),J$8,1))</f>
        <v>2</v>
      </c>
      <c r="K30" s="107" t="str">
        <f t="shared" ref="K30" ca="1" si="377">IF($C29="","",MID(TEXT(VLOOKUP($A30,INDIRECT("data"&amp;$AX$3),10,FALSE),"000000000000"),K$8,1))</f>
        <v>8</v>
      </c>
      <c r="L30" s="107" t="str">
        <f t="shared" ref="L30" ca="1" si="378">IF($C29="","",MID(TEXT(VLOOKUP($A30,INDIRECT("data"&amp;$AX$3),10,FALSE),"000000000000"),L$8,1))</f>
        <v>3</v>
      </c>
      <c r="M30" s="107" t="str">
        <f t="shared" ref="M30" ca="1" si="379">IF($C29="","",MID(TEXT(VLOOKUP($A30,INDIRECT("data"&amp;$AX$3),10,FALSE),"000000000000"),M$8,1))</f>
        <v>3</v>
      </c>
      <c r="N30" s="107" t="str">
        <f t="shared" ref="N30" ca="1" si="380">IF($C29="","",MID(TEXT(VLOOKUP($A30,INDIRECT("data"&amp;$AX$3),10,FALSE),"000000000000"),N$8,1))</f>
        <v>9</v>
      </c>
      <c r="O30" s="107" t="str">
        <f t="shared" ref="O30" ca="1" si="381">IF($C29="","",MID(TEXT(VLOOKUP($A30,INDIRECT("data"&amp;$AX$3),10,FALSE),"000000000000"),O$8,1))</f>
        <v>5</v>
      </c>
      <c r="P30" s="150"/>
      <c r="Q30" s="150"/>
      <c r="R30" s="97">
        <f t="shared" ref="R30" ca="1" si="382">IF($C29="","",VLOOKUP(A30,INDIRECT("data"&amp;$AX$3),9,FALSE))</f>
        <v>41822</v>
      </c>
      <c r="S30" s="98" t="s">
        <v>21</v>
      </c>
      <c r="T30" s="107" t="str">
        <f ca="1">IF($C29="","",VLOOKUP(T29*2,Gr,2))</f>
        <v>A+</v>
      </c>
      <c r="U30" s="107" t="str">
        <f ca="1">IF($C29="","",VLOOKUP(U29*2,Gr,2))</f>
        <v>A</v>
      </c>
      <c r="V30" s="107" t="str">
        <f ca="1">IF($C29="","",VLOOKUP(V29,Gr,2))</f>
        <v>A</v>
      </c>
      <c r="W30" s="107" t="str">
        <f ca="1">IF($C29="","",VLOOKUP(W29*2,Gr,2))</f>
        <v>B</v>
      </c>
      <c r="X30" s="107" t="str">
        <f ca="1">IF($C29="","",VLOOKUP(X29*2,Gr,2))</f>
        <v>A+</v>
      </c>
      <c r="Y30" s="107" t="str">
        <f ca="1">IF($C29="","",VLOOKUP(Y29,Gr,2))</f>
        <v>A</v>
      </c>
      <c r="Z30" s="107" t="str">
        <f ca="1">IF($C29="","",VLOOKUP(Z29*2,Gr,2))</f>
        <v>A</v>
      </c>
      <c r="AA30" s="107" t="str">
        <f ca="1">IF($C29="","",VLOOKUP(AA29*2,Gr,2))</f>
        <v>B</v>
      </c>
      <c r="AB30" s="107" t="str">
        <f ca="1">IF($C29="","",VLOOKUP(AB29,Gr,2))</f>
        <v>B+</v>
      </c>
      <c r="AC30" s="107" t="str">
        <f ca="1">IF($C29="","",VLOOKUP(AC29*2,Gr,2))</f>
        <v>A</v>
      </c>
      <c r="AD30" s="107" t="str">
        <f ca="1">IF($C29="","",VLOOKUP(AD29*2,Gr,2))</f>
        <v>A</v>
      </c>
      <c r="AE30" s="107" t="str">
        <f ca="1">IF($C29="","",VLOOKUP(AE29,Gr,2))</f>
        <v>A</v>
      </c>
      <c r="AF30" s="107" t="str">
        <f ca="1">IF($C29="","",VLOOKUP(AF29*2,Gr,2))</f>
        <v>A+</v>
      </c>
      <c r="AG30" s="107" t="str">
        <f ca="1">IF($C29="","",VLOOKUP(AG29*2,Gr,2))</f>
        <v>A</v>
      </c>
      <c r="AH30" s="107" t="str">
        <f ca="1">IF($C29="","",VLOOKUP(AH29,Gr,2))</f>
        <v>A</v>
      </c>
      <c r="AI30" s="107"/>
      <c r="AJ30" s="107"/>
      <c r="AK30" s="107"/>
      <c r="AL30" s="107" t="str">
        <f ca="1">IF($C29="","",VLOOKUP(AL29*2,Gr,2))</f>
        <v>A</v>
      </c>
      <c r="AM30" s="107" t="str">
        <f ca="1">IF($C29="","",VLOOKUP(AM29*2,Gr,2))</f>
        <v>A</v>
      </c>
      <c r="AN30" s="107" t="str">
        <f ca="1">IF($C29="","",VLOOKUP(AN29,Gr,2))</f>
        <v>A</v>
      </c>
      <c r="AO30" s="107" t="str">
        <f ca="1">IF($C29="","",VLOOKUP(AO29/AO$7%,Gr,2))</f>
        <v>A</v>
      </c>
      <c r="AP30" s="107" t="str">
        <f ca="1">IF($C29="","",VLOOKUP(AP29,Gr,2))</f>
        <v>A+</v>
      </c>
      <c r="AQ30" s="107" t="str">
        <f ca="1">IF($C29="","",VLOOKUP(AQ29,Gr,2))</f>
        <v>B</v>
      </c>
      <c r="AR30" s="107" t="str">
        <f ca="1">IF($C29="","",VLOOKUP(AR29,Gr,2))</f>
        <v>A</v>
      </c>
      <c r="AS30" s="107" t="str">
        <f ca="1">IF($C29="","",VLOOKUP(AS29,Gr,2))</f>
        <v>A</v>
      </c>
      <c r="AT30" s="107" t="str">
        <f ca="1">IF($C29="","",VLOOKUP(AT29/AT$7%,Gr,2))</f>
        <v>A</v>
      </c>
      <c r="AU30" s="150"/>
      <c r="AV30" s="150"/>
      <c r="AW30" s="150"/>
      <c r="AX30" s="150"/>
    </row>
    <row r="31" spans="1:50" s="96" customFormat="1" ht="15" customHeight="1">
      <c r="A31" s="96">
        <f t="shared" ref="A31" si="383">A30+1</f>
        <v>12</v>
      </c>
      <c r="B31" s="166">
        <f t="shared" ref="B31" si="384">A31</f>
        <v>12</v>
      </c>
      <c r="C31" s="166">
        <f t="shared" ref="C31" ca="1" si="385">IFERROR(VLOOKUP(A31,INDIRECT("data"&amp;$AX$3),2,FALSE),"")</f>
        <v>1196</v>
      </c>
      <c r="D31" s="168" t="str">
        <f t="shared" ref="D31" ca="1" si="386">IF(C31="","",VLOOKUP(A31,INDIRECT("data"&amp;$AX$3),3,FALSE))</f>
        <v>Kiran Ketha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50" t="str">
        <f t="shared" ref="P31" ca="1" si="387">IF($C31="","",VLOOKUP($A31,INDIRECT("data"&amp;$AX$3),4,FALSE))</f>
        <v>B</v>
      </c>
      <c r="Q31" s="150" t="str">
        <f t="shared" ref="Q31" ca="1" si="388">IF($C31="","",VLOOKUP($A31,INDIRECT("data"&amp;$AX$3),5,FALSE))</f>
        <v>BC</v>
      </c>
      <c r="R31" s="97">
        <f t="shared" ref="R31" ca="1" si="389">IF($C31="","",VLOOKUP(A31,INDIRECT("data"&amp;$AX$3),8,FALSE))</f>
        <v>37774</v>
      </c>
      <c r="S31" s="98" t="s">
        <v>20</v>
      </c>
      <c r="T31" s="107">
        <f t="shared" ref="T31:U31" ca="1" si="390">IF($C31="","",VLOOKUP($A31,INDIRECT("data"&amp;$AX$3),T$8,FALSE))</f>
        <v>44</v>
      </c>
      <c r="U31" s="107">
        <f t="shared" ca="1" si="390"/>
        <v>48</v>
      </c>
      <c r="V31" s="107">
        <f t="shared" ref="V31" ca="1" si="391">IF($C31="","",SUM(T31:U31))</f>
        <v>92</v>
      </c>
      <c r="W31" s="107">
        <f t="shared" ref="W31:X31" ca="1" si="392">IF($C31="","",VLOOKUP($A31,INDIRECT("data"&amp;$AX$3),W$8,FALSE))</f>
        <v>43</v>
      </c>
      <c r="X31" s="107">
        <f t="shared" ca="1" si="392"/>
        <v>44</v>
      </c>
      <c r="Y31" s="107">
        <f t="shared" ref="Y31" ca="1" si="393">IF($C31="","",SUM(W31:X31))</f>
        <v>87</v>
      </c>
      <c r="Z31" s="107">
        <f t="shared" ref="Z31:AA31" ca="1" si="394">IF($C31="","",VLOOKUP($A31,INDIRECT("data"&amp;$AX$3),Z$8,FALSE))</f>
        <v>48</v>
      </c>
      <c r="AA31" s="107">
        <f t="shared" ca="1" si="394"/>
        <v>43</v>
      </c>
      <c r="AB31" s="107">
        <f t="shared" ref="AB31" ca="1" si="395">IF($C31="","",SUM(Z31:AA31))</f>
        <v>91</v>
      </c>
      <c r="AC31" s="107">
        <f t="shared" ref="AC31:AD31" ca="1" si="396">IF($C31="","",VLOOKUP($A31,INDIRECT("data"&amp;$AX$3),AC$8,FALSE))</f>
        <v>48</v>
      </c>
      <c r="AD31" s="107">
        <f t="shared" ca="1" si="396"/>
        <v>48</v>
      </c>
      <c r="AE31" s="107">
        <f t="shared" ref="AE31" ca="1" si="397">IF($C31="","",SUM(AC31:AD31))</f>
        <v>96</v>
      </c>
      <c r="AF31" s="107">
        <f t="shared" ref="AF31:AG31" ca="1" si="398">IF($C31="","",VLOOKUP($A31,INDIRECT("data"&amp;$AX$3),AF$8,FALSE))</f>
        <v>44</v>
      </c>
      <c r="AG31" s="107">
        <f t="shared" ca="1" si="398"/>
        <v>48</v>
      </c>
      <c r="AH31" s="107">
        <f t="shared" ref="AH31" ca="1" si="399">IF($C31="","",SUM(AF31:AG31))</f>
        <v>92</v>
      </c>
      <c r="AI31" s="107"/>
      <c r="AJ31" s="107"/>
      <c r="AK31" s="107"/>
      <c r="AL31" s="107">
        <f t="shared" ref="AL31:AM31" ca="1" si="400">IF($C31="","",VLOOKUP($A31,INDIRECT("data"&amp;$AX$3),AL$8,FALSE))</f>
        <v>48</v>
      </c>
      <c r="AM31" s="107">
        <f t="shared" ca="1" si="400"/>
        <v>48</v>
      </c>
      <c r="AN31" s="107">
        <f t="shared" ref="AN31" ca="1" si="401">IF($C31="","",SUM(AL31:AM31))</f>
        <v>96</v>
      </c>
      <c r="AO31" s="95">
        <f t="shared" ref="AO31" ca="1" si="402">IF($C31="","",V31+Y31+AB31+AE31+AH31+AK31+AN31)</f>
        <v>554</v>
      </c>
      <c r="AP31" s="107">
        <f t="shared" ref="AP31:AS31" ca="1" si="403">IF($C31="","",VLOOKUP($A31,INDIRECT("data"&amp;$AX$3),AP$8,FALSE))</f>
        <v>88</v>
      </c>
      <c r="AQ31" s="107">
        <f t="shared" ca="1" si="403"/>
        <v>86</v>
      </c>
      <c r="AR31" s="107">
        <f t="shared" ca="1" si="403"/>
        <v>96</v>
      </c>
      <c r="AS31" s="107">
        <f t="shared" ca="1" si="403"/>
        <v>96</v>
      </c>
      <c r="AT31" s="107">
        <f t="shared" ref="AT31" ca="1" si="404">IF($C31="","",SUM(AP31:AS31))</f>
        <v>366</v>
      </c>
      <c r="AU31" s="150">
        <f t="shared" ref="AU31" ca="1" si="405">IF($C31="","",VLOOKUP($A31,INDIRECT("data"&amp;$AX$3),AU$8,FALSE))</f>
        <v>188</v>
      </c>
      <c r="AV31" s="150">
        <f ca="1">IF($C31="","",ROUND(AU31/NoW%,0))</f>
        <v>83</v>
      </c>
      <c r="AW31" s="150" t="str">
        <f ca="1">IF($C31="","",VLOOKUP(AO32,Gc,2,FALSE))</f>
        <v>Excellent</v>
      </c>
      <c r="AX31" s="150"/>
    </row>
    <row r="32" spans="1:50" s="96" customFormat="1" ht="15" customHeight="1">
      <c r="A32" s="96">
        <f t="shared" ref="A32" si="406">A31</f>
        <v>12</v>
      </c>
      <c r="B32" s="167"/>
      <c r="C32" s="167"/>
      <c r="D32" s="107" t="str">
        <f t="shared" ref="D32" ca="1" si="407">IF($C31="","",MID(TEXT(VLOOKUP($A32,INDIRECT("data"&amp;$AX$3),10,FALSE),"000000000000"),D$8,1))</f>
        <v>6</v>
      </c>
      <c r="E32" s="107" t="str">
        <f t="shared" ref="E32" ca="1" si="408">IF($C31="","",MID(TEXT(VLOOKUP($A32,INDIRECT("data"&amp;$AX$3),10,FALSE),"000000000000"),E$8,1))</f>
        <v>0</v>
      </c>
      <c r="F32" s="107" t="str">
        <f t="shared" ref="F32" ca="1" si="409">IF($C31="","",MID(TEXT(VLOOKUP($A32,INDIRECT("data"&amp;$AX$3),10,FALSE),"000000000000"),F$8,1))</f>
        <v>4</v>
      </c>
      <c r="G32" s="107" t="str">
        <f t="shared" ref="G32" ca="1" si="410">IF($C31="","",MID(TEXT(VLOOKUP($A32,INDIRECT("data"&amp;$AX$3),10,FALSE),"000000000000"),G$8,1))</f>
        <v>0</v>
      </c>
      <c r="H32" s="107" t="str">
        <f t="shared" ref="H32" ca="1" si="411">IF($C31="","",MID(TEXT(VLOOKUP($A32,INDIRECT("data"&amp;$AX$3),10,FALSE),"000000000000"),H$8,1))</f>
        <v>8</v>
      </c>
      <c r="I32" s="107" t="str">
        <f t="shared" ref="I32" ca="1" si="412">IF($C31="","",MID(TEXT(VLOOKUP($A32,INDIRECT("data"&amp;$AX$3),10,FALSE),"000000000000"),I$8,1))</f>
        <v>6</v>
      </c>
      <c r="J32" s="107" t="str">
        <f t="shared" ref="J32" ca="1" si="413">IF($C31="","",MID(TEXT(VLOOKUP($A32,INDIRECT("data"&amp;$AX$3),10,FALSE),"000000000000"),J$8,1))</f>
        <v>7</v>
      </c>
      <c r="K32" s="107" t="str">
        <f t="shared" ref="K32" ca="1" si="414">IF($C31="","",MID(TEXT(VLOOKUP($A32,INDIRECT("data"&amp;$AX$3),10,FALSE),"000000000000"),K$8,1))</f>
        <v>2</v>
      </c>
      <c r="L32" s="107" t="str">
        <f t="shared" ref="L32" ca="1" si="415">IF($C31="","",MID(TEXT(VLOOKUP($A32,INDIRECT("data"&amp;$AX$3),10,FALSE),"000000000000"),L$8,1))</f>
        <v>6</v>
      </c>
      <c r="M32" s="107" t="str">
        <f t="shared" ref="M32" ca="1" si="416">IF($C31="","",MID(TEXT(VLOOKUP($A32,INDIRECT("data"&amp;$AX$3),10,FALSE),"000000000000"),M$8,1))</f>
        <v>3</v>
      </c>
      <c r="N32" s="107" t="str">
        <f t="shared" ref="N32" ca="1" si="417">IF($C31="","",MID(TEXT(VLOOKUP($A32,INDIRECT("data"&amp;$AX$3),10,FALSE),"000000000000"),N$8,1))</f>
        <v>2</v>
      </c>
      <c r="O32" s="107" t="str">
        <f t="shared" ref="O32" ca="1" si="418">IF($C31="","",MID(TEXT(VLOOKUP($A32,INDIRECT("data"&amp;$AX$3),10,FALSE),"000000000000"),O$8,1))</f>
        <v>0</v>
      </c>
      <c r="P32" s="150"/>
      <c r="Q32" s="150"/>
      <c r="R32" s="97">
        <f t="shared" ref="R32" ca="1" si="419">IF($C31="","",VLOOKUP(A32,INDIRECT("data"&amp;$AX$3),9,FALSE))</f>
        <v>41813</v>
      </c>
      <c r="S32" s="98" t="s">
        <v>21</v>
      </c>
      <c r="T32" s="107" t="str">
        <f ca="1">IF($C31="","",VLOOKUP(T31*2,Gr,2))</f>
        <v>A</v>
      </c>
      <c r="U32" s="107" t="str">
        <f ca="1">IF($C31="","",VLOOKUP(U31*2,Gr,2))</f>
        <v>A+</v>
      </c>
      <c r="V32" s="107" t="str">
        <f ca="1">IF($C31="","",VLOOKUP(V31,Gr,2))</f>
        <v>A+</v>
      </c>
      <c r="W32" s="107" t="str">
        <f ca="1">IF($C31="","",VLOOKUP(W31*2,Gr,2))</f>
        <v>A</v>
      </c>
      <c r="X32" s="107" t="str">
        <f ca="1">IF($C31="","",VLOOKUP(X31*2,Gr,2))</f>
        <v>A</v>
      </c>
      <c r="Y32" s="107" t="str">
        <f ca="1">IF($C31="","",VLOOKUP(Y31,Gr,2))</f>
        <v>A</v>
      </c>
      <c r="Z32" s="107" t="str">
        <f ca="1">IF($C31="","",VLOOKUP(Z31*2,Gr,2))</f>
        <v>A+</v>
      </c>
      <c r="AA32" s="107" t="str">
        <f ca="1">IF($C31="","",VLOOKUP(AA31*2,Gr,2))</f>
        <v>A</v>
      </c>
      <c r="AB32" s="107" t="str">
        <f ca="1">IF($C31="","",VLOOKUP(AB31,Gr,2))</f>
        <v>A+</v>
      </c>
      <c r="AC32" s="107" t="str">
        <f ca="1">IF($C31="","",VLOOKUP(AC31*2,Gr,2))</f>
        <v>A+</v>
      </c>
      <c r="AD32" s="107" t="str">
        <f ca="1">IF($C31="","",VLOOKUP(AD31*2,Gr,2))</f>
        <v>A+</v>
      </c>
      <c r="AE32" s="107" t="str">
        <f ca="1">IF($C31="","",VLOOKUP(AE31,Gr,2))</f>
        <v>A+</v>
      </c>
      <c r="AF32" s="107" t="str">
        <f ca="1">IF($C31="","",VLOOKUP(AF31*2,Gr,2))</f>
        <v>A</v>
      </c>
      <c r="AG32" s="107" t="str">
        <f ca="1">IF($C31="","",VLOOKUP(AG31*2,Gr,2))</f>
        <v>A+</v>
      </c>
      <c r="AH32" s="107" t="str">
        <f ca="1">IF($C31="","",VLOOKUP(AH31,Gr,2))</f>
        <v>A+</v>
      </c>
      <c r="AI32" s="107"/>
      <c r="AJ32" s="107"/>
      <c r="AK32" s="107"/>
      <c r="AL32" s="107" t="str">
        <f ca="1">IF($C31="","",VLOOKUP(AL31*2,Gr,2))</f>
        <v>A+</v>
      </c>
      <c r="AM32" s="107" t="str">
        <f ca="1">IF($C31="","",VLOOKUP(AM31*2,Gr,2))</f>
        <v>A+</v>
      </c>
      <c r="AN32" s="107" t="str">
        <f ca="1">IF($C31="","",VLOOKUP(AN31,Gr,2))</f>
        <v>A+</v>
      </c>
      <c r="AO32" s="107" t="str">
        <f ca="1">IF($C31="","",VLOOKUP(AO31/AO$7%,Gr,2))</f>
        <v>A+</v>
      </c>
      <c r="AP32" s="107" t="str">
        <f ca="1">IF($C31="","",VLOOKUP(AP31,Gr,2))</f>
        <v>A</v>
      </c>
      <c r="AQ32" s="107" t="str">
        <f ca="1">IF($C31="","",VLOOKUP(AQ31,Gr,2))</f>
        <v>A</v>
      </c>
      <c r="AR32" s="107" t="str">
        <f ca="1">IF($C31="","",VLOOKUP(AR31,Gr,2))</f>
        <v>A+</v>
      </c>
      <c r="AS32" s="107" t="str">
        <f ca="1">IF($C31="","",VLOOKUP(AS31,Gr,2))</f>
        <v>A+</v>
      </c>
      <c r="AT32" s="107" t="str">
        <f ca="1">IF($C31="","",VLOOKUP(AT31/AT$7%,Gr,2))</f>
        <v>A+</v>
      </c>
      <c r="AU32" s="150"/>
      <c r="AV32" s="150"/>
      <c r="AW32" s="150"/>
      <c r="AX32" s="150"/>
    </row>
    <row r="33" spans="1:50" s="96" customFormat="1" ht="15" customHeight="1">
      <c r="A33" s="96">
        <f t="shared" ref="A33" si="420">A32+1</f>
        <v>13</v>
      </c>
      <c r="B33" s="166">
        <f t="shared" ref="B33" si="421">A33</f>
        <v>13</v>
      </c>
      <c r="C33" s="166">
        <f t="shared" ref="C33" ca="1" si="422">IFERROR(VLOOKUP(A33,INDIRECT("data"&amp;$AX$3),2,FALSE),"")</f>
        <v>1218</v>
      </c>
      <c r="D33" s="168" t="str">
        <f t="shared" ref="D33" ca="1" si="423">IF(C33="","",VLOOKUP(A33,INDIRECT("data"&amp;$AX$3),3,FALSE))</f>
        <v>Kishore Beera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50" t="str">
        <f t="shared" ref="P33" ca="1" si="424">IF($C33="","",VLOOKUP($A33,INDIRECT("data"&amp;$AX$3),4,FALSE))</f>
        <v>B</v>
      </c>
      <c r="Q33" s="150" t="str">
        <f t="shared" ref="Q33" ca="1" si="425">IF($C33="","",VLOOKUP($A33,INDIRECT("data"&amp;$AX$3),5,FALSE))</f>
        <v>SC</v>
      </c>
      <c r="R33" s="97">
        <f t="shared" ref="R33" ca="1" si="426">IF($C33="","",VLOOKUP(A33,INDIRECT("data"&amp;$AX$3),8,FALSE))</f>
        <v>38203</v>
      </c>
      <c r="S33" s="98" t="s">
        <v>20</v>
      </c>
      <c r="T33" s="107">
        <f t="shared" ref="T33:U33" ca="1" si="427">IF($C33="","",VLOOKUP($A33,INDIRECT("data"&amp;$AX$3),T$8,FALSE))</f>
        <v>46</v>
      </c>
      <c r="U33" s="107">
        <f t="shared" ca="1" si="427"/>
        <v>36</v>
      </c>
      <c r="V33" s="107">
        <f t="shared" ref="V33" ca="1" si="428">IF($C33="","",SUM(T33:U33))</f>
        <v>82</v>
      </c>
      <c r="W33" s="107">
        <f t="shared" ref="W33:X33" ca="1" si="429">IF($C33="","",VLOOKUP($A33,INDIRECT("data"&amp;$AX$3),W$8,FALSE))</f>
        <v>38</v>
      </c>
      <c r="X33" s="107">
        <f t="shared" ca="1" si="429"/>
        <v>46</v>
      </c>
      <c r="Y33" s="107">
        <f t="shared" ref="Y33" ca="1" si="430">IF($C33="","",SUM(W33:X33))</f>
        <v>84</v>
      </c>
      <c r="Z33" s="107">
        <f t="shared" ref="Z33:AA33" ca="1" si="431">IF($C33="","",VLOOKUP($A33,INDIRECT("data"&amp;$AX$3),Z$8,FALSE))</f>
        <v>45</v>
      </c>
      <c r="AA33" s="107">
        <f t="shared" ca="1" si="431"/>
        <v>38</v>
      </c>
      <c r="AB33" s="107">
        <f t="shared" ref="AB33" ca="1" si="432">IF($C33="","",SUM(Z33:AA33))</f>
        <v>83</v>
      </c>
      <c r="AC33" s="107">
        <f t="shared" ref="AC33:AD33" ca="1" si="433">IF($C33="","",VLOOKUP($A33,INDIRECT("data"&amp;$AX$3),AC$8,FALSE))</f>
        <v>36</v>
      </c>
      <c r="AD33" s="107">
        <f t="shared" ca="1" si="433"/>
        <v>45</v>
      </c>
      <c r="AE33" s="107">
        <f t="shared" ref="AE33" ca="1" si="434">IF($C33="","",SUM(AC33:AD33))</f>
        <v>81</v>
      </c>
      <c r="AF33" s="107">
        <f t="shared" ref="AF33:AG33" ca="1" si="435">IF($C33="","",VLOOKUP($A33,INDIRECT("data"&amp;$AX$3),AF$8,FALSE))</f>
        <v>46</v>
      </c>
      <c r="AG33" s="107">
        <f t="shared" ca="1" si="435"/>
        <v>36</v>
      </c>
      <c r="AH33" s="107">
        <f t="shared" ref="AH33" ca="1" si="436">IF($C33="","",SUM(AF33:AG33))</f>
        <v>82</v>
      </c>
      <c r="AI33" s="107"/>
      <c r="AJ33" s="107"/>
      <c r="AK33" s="107"/>
      <c r="AL33" s="107">
        <f t="shared" ref="AL33:AM33" ca="1" si="437">IF($C33="","",VLOOKUP($A33,INDIRECT("data"&amp;$AX$3),AL$8,FALSE))</f>
        <v>45</v>
      </c>
      <c r="AM33" s="107">
        <f t="shared" ca="1" si="437"/>
        <v>36</v>
      </c>
      <c r="AN33" s="107">
        <f t="shared" ref="AN33" ca="1" si="438">IF($C33="","",SUM(AL33:AM33))</f>
        <v>81</v>
      </c>
      <c r="AO33" s="95">
        <f t="shared" ref="AO33" ca="1" si="439">IF($C33="","",V33+Y33+AB33+AE33+AH33+AK33+AN33)</f>
        <v>493</v>
      </c>
      <c r="AP33" s="107">
        <f t="shared" ref="AP33:AS33" ca="1" si="440">IF($C33="","",VLOOKUP($A33,INDIRECT("data"&amp;$AX$3),AP$8,FALSE))</f>
        <v>92</v>
      </c>
      <c r="AQ33" s="107">
        <f t="shared" ca="1" si="440"/>
        <v>76</v>
      </c>
      <c r="AR33" s="107">
        <f t="shared" ca="1" si="440"/>
        <v>90</v>
      </c>
      <c r="AS33" s="107">
        <f t="shared" ca="1" si="440"/>
        <v>72</v>
      </c>
      <c r="AT33" s="107">
        <f t="shared" ref="AT33" ca="1" si="441">IF($C33="","",SUM(AP33:AS33))</f>
        <v>330</v>
      </c>
      <c r="AU33" s="150">
        <f t="shared" ref="AU33" ca="1" si="442">IF($C33="","",VLOOKUP($A33,INDIRECT("data"&amp;$AX$3),AU$8,FALSE))</f>
        <v>203</v>
      </c>
      <c r="AV33" s="150">
        <f ca="1">IF($C33="","",ROUND(AU33/NoW%,0))</f>
        <v>89</v>
      </c>
      <c r="AW33" s="150" t="str">
        <f ca="1">IF($C33="","",VLOOKUP(AO34,Gc,2,FALSE))</f>
        <v>Very Good</v>
      </c>
      <c r="AX33" s="150"/>
    </row>
    <row r="34" spans="1:50" s="96" customFormat="1" ht="15" customHeight="1">
      <c r="A34" s="96">
        <f t="shared" ref="A34" si="443">A33</f>
        <v>13</v>
      </c>
      <c r="B34" s="167"/>
      <c r="C34" s="167"/>
      <c r="D34" s="107" t="str">
        <f t="shared" ref="D34" ca="1" si="444">IF($C33="","",MID(TEXT(VLOOKUP($A34,INDIRECT("data"&amp;$AX$3),10,FALSE),"000000000000"),D$8,1))</f>
        <v>2</v>
      </c>
      <c r="E34" s="107" t="str">
        <f t="shared" ref="E34" ca="1" si="445">IF($C33="","",MID(TEXT(VLOOKUP($A34,INDIRECT("data"&amp;$AX$3),10,FALSE),"000000000000"),E$8,1))</f>
        <v>2</v>
      </c>
      <c r="F34" s="107" t="str">
        <f t="shared" ref="F34" ca="1" si="446">IF($C33="","",MID(TEXT(VLOOKUP($A34,INDIRECT("data"&amp;$AX$3),10,FALSE),"000000000000"),F$8,1))</f>
        <v>1</v>
      </c>
      <c r="G34" s="107" t="str">
        <f t="shared" ref="G34" ca="1" si="447">IF($C33="","",MID(TEXT(VLOOKUP($A34,INDIRECT("data"&amp;$AX$3),10,FALSE),"000000000000"),G$8,1))</f>
        <v>7</v>
      </c>
      <c r="H34" s="107" t="str">
        <f t="shared" ref="H34" ca="1" si="448">IF($C33="","",MID(TEXT(VLOOKUP($A34,INDIRECT("data"&amp;$AX$3),10,FALSE),"000000000000"),H$8,1))</f>
        <v>3</v>
      </c>
      <c r="I34" s="107" t="str">
        <f t="shared" ref="I34" ca="1" si="449">IF($C33="","",MID(TEXT(VLOOKUP($A34,INDIRECT("data"&amp;$AX$3),10,FALSE),"000000000000"),I$8,1))</f>
        <v>5</v>
      </c>
      <c r="J34" s="107" t="str">
        <f t="shared" ref="J34" ca="1" si="450">IF($C33="","",MID(TEXT(VLOOKUP($A34,INDIRECT("data"&amp;$AX$3),10,FALSE),"000000000000"),J$8,1))</f>
        <v>1</v>
      </c>
      <c r="K34" s="107" t="str">
        <f t="shared" ref="K34" ca="1" si="451">IF($C33="","",MID(TEXT(VLOOKUP($A34,INDIRECT("data"&amp;$AX$3),10,FALSE),"000000000000"),K$8,1))</f>
        <v>7</v>
      </c>
      <c r="L34" s="107" t="str">
        <f t="shared" ref="L34" ca="1" si="452">IF($C33="","",MID(TEXT(VLOOKUP($A34,INDIRECT("data"&amp;$AX$3),10,FALSE),"000000000000"),L$8,1))</f>
        <v>4</v>
      </c>
      <c r="M34" s="107" t="str">
        <f t="shared" ref="M34" ca="1" si="453">IF($C33="","",MID(TEXT(VLOOKUP($A34,INDIRECT("data"&amp;$AX$3),10,FALSE),"000000000000"),M$8,1))</f>
        <v>0</v>
      </c>
      <c r="N34" s="107" t="str">
        <f t="shared" ref="N34" ca="1" si="454">IF($C33="","",MID(TEXT(VLOOKUP($A34,INDIRECT("data"&amp;$AX$3),10,FALSE),"000000000000"),N$8,1))</f>
        <v>9</v>
      </c>
      <c r="O34" s="107" t="str">
        <f t="shared" ref="O34" ca="1" si="455">IF($C33="","",MID(TEXT(VLOOKUP($A34,INDIRECT("data"&amp;$AX$3),10,FALSE),"000000000000"),O$8,1))</f>
        <v>6</v>
      </c>
      <c r="P34" s="150"/>
      <c r="Q34" s="150"/>
      <c r="R34" s="97">
        <f t="shared" ref="R34" ca="1" si="456">IF($C33="","",VLOOKUP(A34,INDIRECT("data"&amp;$AX$3),9,FALSE))</f>
        <v>41835</v>
      </c>
      <c r="S34" s="98" t="s">
        <v>21</v>
      </c>
      <c r="T34" s="107" t="str">
        <f ca="1">IF($C33="","",VLOOKUP(T33*2,Gr,2))</f>
        <v>A+</v>
      </c>
      <c r="U34" s="107" t="str">
        <f ca="1">IF($C33="","",VLOOKUP(U33*2,Gr,2))</f>
        <v>A</v>
      </c>
      <c r="V34" s="107" t="str">
        <f ca="1">IF($C33="","",VLOOKUP(V33,Gr,2))</f>
        <v>A</v>
      </c>
      <c r="W34" s="107" t="str">
        <f ca="1">IF($C33="","",VLOOKUP(W33*2,Gr,2))</f>
        <v>A</v>
      </c>
      <c r="X34" s="107" t="str">
        <f ca="1">IF($C33="","",VLOOKUP(X33*2,Gr,2))</f>
        <v>A+</v>
      </c>
      <c r="Y34" s="107" t="str">
        <f ca="1">IF($C33="","",VLOOKUP(Y33,Gr,2))</f>
        <v>A</v>
      </c>
      <c r="Z34" s="107" t="str">
        <f ca="1">IF($C33="","",VLOOKUP(Z33*2,Gr,2))</f>
        <v>A</v>
      </c>
      <c r="AA34" s="107" t="str">
        <f ca="1">IF($C33="","",VLOOKUP(AA33*2,Gr,2))</f>
        <v>A</v>
      </c>
      <c r="AB34" s="107" t="str">
        <f ca="1">IF($C33="","",VLOOKUP(AB33,Gr,2))</f>
        <v>A</v>
      </c>
      <c r="AC34" s="107" t="str">
        <f ca="1">IF($C33="","",VLOOKUP(AC33*2,Gr,2))</f>
        <v>A</v>
      </c>
      <c r="AD34" s="107" t="str">
        <f ca="1">IF($C33="","",VLOOKUP(AD33*2,Gr,2))</f>
        <v>A</v>
      </c>
      <c r="AE34" s="107" t="str">
        <f ca="1">IF($C33="","",VLOOKUP(AE33,Gr,2))</f>
        <v>A</v>
      </c>
      <c r="AF34" s="107" t="str">
        <f ca="1">IF($C33="","",VLOOKUP(AF33*2,Gr,2))</f>
        <v>A+</v>
      </c>
      <c r="AG34" s="107" t="str">
        <f ca="1">IF($C33="","",VLOOKUP(AG33*2,Gr,2))</f>
        <v>A</v>
      </c>
      <c r="AH34" s="107" t="str">
        <f ca="1">IF($C33="","",VLOOKUP(AH33,Gr,2))</f>
        <v>A</v>
      </c>
      <c r="AI34" s="107"/>
      <c r="AJ34" s="107"/>
      <c r="AK34" s="107"/>
      <c r="AL34" s="107" t="str">
        <f ca="1">IF($C33="","",VLOOKUP(AL33*2,Gr,2))</f>
        <v>A</v>
      </c>
      <c r="AM34" s="107" t="str">
        <f ca="1">IF($C33="","",VLOOKUP(AM33*2,Gr,2))</f>
        <v>A</v>
      </c>
      <c r="AN34" s="107" t="str">
        <f ca="1">IF($C33="","",VLOOKUP(AN33,Gr,2))</f>
        <v>A</v>
      </c>
      <c r="AO34" s="107" t="str">
        <f ca="1">IF($C33="","",VLOOKUP(AO33/AO$7%,Gr,2))</f>
        <v>A</v>
      </c>
      <c r="AP34" s="107" t="str">
        <f ca="1">IF($C33="","",VLOOKUP(AP33,Gr,2))</f>
        <v>A+</v>
      </c>
      <c r="AQ34" s="107" t="str">
        <f ca="1">IF($C33="","",VLOOKUP(AQ33,Gr,2))</f>
        <v>A</v>
      </c>
      <c r="AR34" s="107" t="str">
        <f ca="1">IF($C33="","",VLOOKUP(AR33,Gr,2))</f>
        <v>A</v>
      </c>
      <c r="AS34" s="107" t="str">
        <f ca="1">IF($C33="","",VLOOKUP(AS33,Gr,2))</f>
        <v>A</v>
      </c>
      <c r="AT34" s="107" t="str">
        <f ca="1">IF($C33="","",VLOOKUP(AT33/AT$7%,Gr,2))</f>
        <v>A</v>
      </c>
      <c r="AU34" s="150"/>
      <c r="AV34" s="150"/>
      <c r="AW34" s="150"/>
      <c r="AX34" s="150"/>
    </row>
    <row r="35" spans="1:50" s="96" customFormat="1" ht="15" customHeight="1">
      <c r="A35" s="96">
        <f t="shared" ref="A35" si="457">A34+1</f>
        <v>14</v>
      </c>
      <c r="B35" s="166">
        <f t="shared" ref="B35" si="458">A35</f>
        <v>14</v>
      </c>
      <c r="C35" s="166">
        <f t="shared" ref="C35" ca="1" si="459">IFERROR(VLOOKUP(A35,INDIRECT("data"&amp;$AX$3),2,FALSE),"")</f>
        <v>1198</v>
      </c>
      <c r="D35" s="168" t="str">
        <f t="shared" ref="D35" ca="1" si="460">IF(C35="","",VLOOKUP(A35,INDIRECT("data"&amp;$AX$3),3,FALSE))</f>
        <v>Krishna Chintham</v>
      </c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50" t="str">
        <f t="shared" ref="P35" ca="1" si="461">IF($C35="","",VLOOKUP($A35,INDIRECT("data"&amp;$AX$3),4,FALSE))</f>
        <v>B</v>
      </c>
      <c r="Q35" s="150" t="str">
        <f t="shared" ref="Q35" ca="1" si="462">IF($C35="","",VLOOKUP($A35,INDIRECT("data"&amp;$AX$3),5,FALSE))</f>
        <v>OC</v>
      </c>
      <c r="R35" s="97">
        <f t="shared" ref="R35" ca="1" si="463">IF($C35="","",VLOOKUP(A35,INDIRECT("data"&amp;$AX$3),8,FALSE))</f>
        <v>38062</v>
      </c>
      <c r="S35" s="98" t="s">
        <v>20</v>
      </c>
      <c r="T35" s="107">
        <f t="shared" ref="T35:U35" ca="1" si="464">IF($C35="","",VLOOKUP($A35,INDIRECT("data"&amp;$AX$3),T$8,FALSE))</f>
        <v>32</v>
      </c>
      <c r="U35" s="107">
        <f t="shared" ca="1" si="464"/>
        <v>38</v>
      </c>
      <c r="V35" s="107">
        <f t="shared" ref="V35" ca="1" si="465">IF($C35="","",SUM(T35:U35))</f>
        <v>70</v>
      </c>
      <c r="W35" s="107">
        <f t="shared" ref="W35:X35" ca="1" si="466">IF($C35="","",VLOOKUP($A35,INDIRECT("data"&amp;$AX$3),W$8,FALSE))</f>
        <v>34</v>
      </c>
      <c r="X35" s="107">
        <f t="shared" ca="1" si="466"/>
        <v>32</v>
      </c>
      <c r="Y35" s="107">
        <f t="shared" ref="Y35" ca="1" si="467">IF($C35="","",SUM(W35:X35))</f>
        <v>66</v>
      </c>
      <c r="Z35" s="107">
        <f t="shared" ref="Z35:AA35" ca="1" si="468">IF($C35="","",VLOOKUP($A35,INDIRECT("data"&amp;$AX$3),Z$8,FALSE))</f>
        <v>38</v>
      </c>
      <c r="AA35" s="107">
        <f t="shared" ca="1" si="468"/>
        <v>34</v>
      </c>
      <c r="AB35" s="107">
        <f t="shared" ref="AB35" ca="1" si="469">IF($C35="","",SUM(Z35:AA35))</f>
        <v>72</v>
      </c>
      <c r="AC35" s="107">
        <f t="shared" ref="AC35:AD35" ca="1" si="470">IF($C35="","",VLOOKUP($A35,INDIRECT("data"&amp;$AX$3),AC$8,FALSE))</f>
        <v>38</v>
      </c>
      <c r="AD35" s="107">
        <f t="shared" ca="1" si="470"/>
        <v>38</v>
      </c>
      <c r="AE35" s="107">
        <f t="shared" ref="AE35" ca="1" si="471">IF($C35="","",SUM(AC35:AD35))</f>
        <v>76</v>
      </c>
      <c r="AF35" s="107">
        <f t="shared" ref="AF35:AG35" ca="1" si="472">IF($C35="","",VLOOKUP($A35,INDIRECT("data"&amp;$AX$3),AF$8,FALSE))</f>
        <v>32</v>
      </c>
      <c r="AG35" s="107">
        <f t="shared" ca="1" si="472"/>
        <v>38</v>
      </c>
      <c r="AH35" s="107">
        <f t="shared" ref="AH35" ca="1" si="473">IF($C35="","",SUM(AF35:AG35))</f>
        <v>70</v>
      </c>
      <c r="AI35" s="107"/>
      <c r="AJ35" s="107"/>
      <c r="AK35" s="107"/>
      <c r="AL35" s="107">
        <f t="shared" ref="AL35:AM35" ca="1" si="474">IF($C35="","",VLOOKUP($A35,INDIRECT("data"&amp;$AX$3),AL$8,FALSE))</f>
        <v>38</v>
      </c>
      <c r="AM35" s="107">
        <f t="shared" ca="1" si="474"/>
        <v>38</v>
      </c>
      <c r="AN35" s="107">
        <f t="shared" ref="AN35" ca="1" si="475">IF($C35="","",SUM(AL35:AM35))</f>
        <v>76</v>
      </c>
      <c r="AO35" s="95">
        <f t="shared" ref="AO35" ca="1" si="476">IF($C35="","",V35+Y35+AB35+AE35+AH35+AK35+AN35)</f>
        <v>430</v>
      </c>
      <c r="AP35" s="107">
        <f t="shared" ref="AP35:AS35" ca="1" si="477">IF($C35="","",VLOOKUP($A35,INDIRECT("data"&amp;$AX$3),AP$8,FALSE))</f>
        <v>64</v>
      </c>
      <c r="AQ35" s="107">
        <f t="shared" ca="1" si="477"/>
        <v>68</v>
      </c>
      <c r="AR35" s="107">
        <f t="shared" ca="1" si="477"/>
        <v>76</v>
      </c>
      <c r="AS35" s="107">
        <f t="shared" ca="1" si="477"/>
        <v>76</v>
      </c>
      <c r="AT35" s="107">
        <f t="shared" ref="AT35" ca="1" si="478">IF($C35="","",SUM(AP35:AS35))</f>
        <v>284</v>
      </c>
      <c r="AU35" s="150">
        <f t="shared" ref="AU35" ca="1" si="479">IF($C35="","",VLOOKUP($A35,INDIRECT("data"&amp;$AX$3),AU$8,FALSE))</f>
        <v>172</v>
      </c>
      <c r="AV35" s="150">
        <f ca="1">IF($C35="","",ROUND(AU35/NoW%,0))</f>
        <v>76</v>
      </c>
      <c r="AW35" s="150" t="str">
        <f ca="1">IF($C35="","",VLOOKUP(AO36,Gc,2,FALSE))</f>
        <v>Very Good</v>
      </c>
      <c r="AX35" s="150"/>
    </row>
    <row r="36" spans="1:50" s="96" customFormat="1" ht="15" customHeight="1">
      <c r="A36" s="96">
        <f t="shared" ref="A36" si="480">A35</f>
        <v>14</v>
      </c>
      <c r="B36" s="167"/>
      <c r="C36" s="167"/>
      <c r="D36" s="107" t="str">
        <f t="shared" ref="D36" ca="1" si="481">IF($C35="","",MID(TEXT(VLOOKUP($A36,INDIRECT("data"&amp;$AX$3),10,FALSE),"000000000000"),D$8,1))</f>
        <v>8</v>
      </c>
      <c r="E36" s="107" t="str">
        <f t="shared" ref="E36" ca="1" si="482">IF($C35="","",MID(TEXT(VLOOKUP($A36,INDIRECT("data"&amp;$AX$3),10,FALSE),"000000000000"),E$8,1))</f>
        <v>4</v>
      </c>
      <c r="F36" s="107" t="str">
        <f t="shared" ref="F36" ca="1" si="483">IF($C35="","",MID(TEXT(VLOOKUP($A36,INDIRECT("data"&amp;$AX$3),10,FALSE),"000000000000"),F$8,1))</f>
        <v>6</v>
      </c>
      <c r="G36" s="107" t="str">
        <f t="shared" ref="G36" ca="1" si="484">IF($C35="","",MID(TEXT(VLOOKUP($A36,INDIRECT("data"&amp;$AX$3),10,FALSE),"000000000000"),G$8,1))</f>
        <v>4</v>
      </c>
      <c r="H36" s="107" t="str">
        <f t="shared" ref="H36" ca="1" si="485">IF($C35="","",MID(TEXT(VLOOKUP($A36,INDIRECT("data"&amp;$AX$3),10,FALSE),"000000000000"),H$8,1))</f>
        <v>2</v>
      </c>
      <c r="I36" s="107" t="str">
        <f t="shared" ref="I36" ca="1" si="486">IF($C35="","",MID(TEXT(VLOOKUP($A36,INDIRECT("data"&amp;$AX$3),10,FALSE),"000000000000"),I$8,1))</f>
        <v>0</v>
      </c>
      <c r="J36" s="107" t="str">
        <f t="shared" ref="J36" ca="1" si="487">IF($C35="","",MID(TEXT(VLOOKUP($A36,INDIRECT("data"&amp;$AX$3),10,FALSE),"000000000000"),J$8,1))</f>
        <v>6</v>
      </c>
      <c r="K36" s="107" t="str">
        <f t="shared" ref="K36" ca="1" si="488">IF($C35="","",MID(TEXT(VLOOKUP($A36,INDIRECT("data"&amp;$AX$3),10,FALSE),"000000000000"),K$8,1))</f>
        <v>8</v>
      </c>
      <c r="L36" s="107" t="str">
        <f t="shared" ref="L36" ca="1" si="489">IF($C35="","",MID(TEXT(VLOOKUP($A36,INDIRECT("data"&amp;$AX$3),10,FALSE),"000000000000"),L$8,1))</f>
        <v>3</v>
      </c>
      <c r="M36" s="107" t="str">
        <f t="shared" ref="M36" ca="1" si="490">IF($C35="","",MID(TEXT(VLOOKUP($A36,INDIRECT("data"&amp;$AX$3),10,FALSE),"000000000000"),M$8,1))</f>
        <v>8</v>
      </c>
      <c r="N36" s="107" t="str">
        <f t="shared" ref="N36" ca="1" si="491">IF($C35="","",MID(TEXT(VLOOKUP($A36,INDIRECT("data"&amp;$AX$3),10,FALSE),"000000000000"),N$8,1))</f>
        <v>7</v>
      </c>
      <c r="O36" s="107" t="str">
        <f t="shared" ref="O36" ca="1" si="492">IF($C35="","",MID(TEXT(VLOOKUP($A36,INDIRECT("data"&amp;$AX$3),10,FALSE),"000000000000"),O$8,1))</f>
        <v>9</v>
      </c>
      <c r="P36" s="150"/>
      <c r="Q36" s="150"/>
      <c r="R36" s="97">
        <f t="shared" ref="R36" ca="1" si="493">IF($C35="","",VLOOKUP(A36,INDIRECT("data"&amp;$AX$3),9,FALSE))</f>
        <v>41813</v>
      </c>
      <c r="S36" s="98" t="s">
        <v>21</v>
      </c>
      <c r="T36" s="107" t="str">
        <f ca="1">IF($C35="","",VLOOKUP(T35*2,Gr,2))</f>
        <v>B+</v>
      </c>
      <c r="U36" s="107" t="str">
        <f ca="1">IF($C35="","",VLOOKUP(U35*2,Gr,2))</f>
        <v>A</v>
      </c>
      <c r="V36" s="107" t="str">
        <f ca="1">IF($C35="","",VLOOKUP(V35,Gr,2))</f>
        <v>B+</v>
      </c>
      <c r="W36" s="107" t="str">
        <f ca="1">IF($C35="","",VLOOKUP(W35*2,Gr,2))</f>
        <v>B+</v>
      </c>
      <c r="X36" s="107" t="str">
        <f ca="1">IF($C35="","",VLOOKUP(X35*2,Gr,2))</f>
        <v>B+</v>
      </c>
      <c r="Y36" s="107" t="str">
        <f ca="1">IF($C35="","",VLOOKUP(Y35,Gr,2))</f>
        <v>B+</v>
      </c>
      <c r="Z36" s="107" t="str">
        <f ca="1">IF($C35="","",VLOOKUP(Z35*2,Gr,2))</f>
        <v>A</v>
      </c>
      <c r="AA36" s="107" t="str">
        <f ca="1">IF($C35="","",VLOOKUP(AA35*2,Gr,2))</f>
        <v>B+</v>
      </c>
      <c r="AB36" s="107" t="str">
        <f ca="1">IF($C35="","",VLOOKUP(AB35,Gr,2))</f>
        <v>A</v>
      </c>
      <c r="AC36" s="107" t="str">
        <f ca="1">IF($C35="","",VLOOKUP(AC35*2,Gr,2))</f>
        <v>A</v>
      </c>
      <c r="AD36" s="107" t="str">
        <f ca="1">IF($C35="","",VLOOKUP(AD35*2,Gr,2))</f>
        <v>A</v>
      </c>
      <c r="AE36" s="107" t="str">
        <f ca="1">IF($C35="","",VLOOKUP(AE35,Gr,2))</f>
        <v>A</v>
      </c>
      <c r="AF36" s="107" t="str">
        <f ca="1">IF($C35="","",VLOOKUP(AF35*2,Gr,2))</f>
        <v>B+</v>
      </c>
      <c r="AG36" s="107" t="str">
        <f ca="1">IF($C35="","",VLOOKUP(AG35*2,Gr,2))</f>
        <v>A</v>
      </c>
      <c r="AH36" s="107" t="str">
        <f ca="1">IF($C35="","",VLOOKUP(AH35,Gr,2))</f>
        <v>B+</v>
      </c>
      <c r="AI36" s="107"/>
      <c r="AJ36" s="107"/>
      <c r="AK36" s="107"/>
      <c r="AL36" s="107" t="str">
        <f ca="1">IF($C35="","",VLOOKUP(AL35*2,Gr,2))</f>
        <v>A</v>
      </c>
      <c r="AM36" s="107" t="str">
        <f ca="1">IF($C35="","",VLOOKUP(AM35*2,Gr,2))</f>
        <v>A</v>
      </c>
      <c r="AN36" s="107" t="str">
        <f ca="1">IF($C35="","",VLOOKUP(AN35,Gr,2))</f>
        <v>A</v>
      </c>
      <c r="AO36" s="107" t="str">
        <f ca="1">IF($C35="","",VLOOKUP(AO35/AO$7%,Gr,2))</f>
        <v>A</v>
      </c>
      <c r="AP36" s="107" t="str">
        <f ca="1">IF($C35="","",VLOOKUP(AP35,Gr,2))</f>
        <v>B+</v>
      </c>
      <c r="AQ36" s="107" t="str">
        <f ca="1">IF($C35="","",VLOOKUP(AQ35,Gr,2))</f>
        <v>B+</v>
      </c>
      <c r="AR36" s="107" t="str">
        <f ca="1">IF($C35="","",VLOOKUP(AR35,Gr,2))</f>
        <v>A</v>
      </c>
      <c r="AS36" s="107" t="str">
        <f ca="1">IF($C35="","",VLOOKUP(AS35,Gr,2))</f>
        <v>A</v>
      </c>
      <c r="AT36" s="107" t="str">
        <f ca="1">IF($C35="","",VLOOKUP(AT35/AT$7%,Gr,2))</f>
        <v>A</v>
      </c>
      <c r="AU36" s="150"/>
      <c r="AV36" s="150"/>
      <c r="AW36" s="150"/>
      <c r="AX36" s="150"/>
    </row>
    <row r="37" spans="1:50" s="96" customFormat="1" ht="15" customHeight="1">
      <c r="A37" s="96">
        <f t="shared" ref="A37" si="494">A36+1</f>
        <v>15</v>
      </c>
      <c r="B37" s="166">
        <f t="shared" ref="B37" si="495">A37</f>
        <v>15</v>
      </c>
      <c r="C37" s="166">
        <f t="shared" ref="C37" ca="1" si="496">IFERROR(VLOOKUP(A37,INDIRECT("data"&amp;$AX$3),2,FALSE),"")</f>
        <v>1209</v>
      </c>
      <c r="D37" s="168" t="str">
        <f t="shared" ref="D37" ca="1" si="497">IF(C37="","",VLOOKUP(A37,INDIRECT("data"&amp;$AX$3),3,FALSE))</f>
        <v>Lakshmi Srinivasa Rao Guttula</v>
      </c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50" t="str">
        <f t="shared" ref="P37" ca="1" si="498">IF($C37="","",VLOOKUP($A37,INDIRECT("data"&amp;$AX$3),4,FALSE))</f>
        <v>B</v>
      </c>
      <c r="Q37" s="150" t="str">
        <f t="shared" ref="Q37" ca="1" si="499">IF($C37="","",VLOOKUP($A37,INDIRECT("data"&amp;$AX$3),5,FALSE))</f>
        <v>BC</v>
      </c>
      <c r="R37" s="97">
        <f t="shared" ref="R37" ca="1" si="500">IF($C37="","",VLOOKUP(A37,INDIRECT("data"&amp;$AX$3),8,FALSE))</f>
        <v>37958</v>
      </c>
      <c r="S37" s="98" t="s">
        <v>20</v>
      </c>
      <c r="T37" s="107">
        <f t="shared" ref="T37:U37" ca="1" si="501">IF($C37="","",VLOOKUP($A37,INDIRECT("data"&amp;$AX$3),T$8,FALSE))</f>
        <v>22</v>
      </c>
      <c r="U37" s="107">
        <f t="shared" ca="1" si="501"/>
        <v>46</v>
      </c>
      <c r="V37" s="107">
        <f t="shared" ref="V37" ca="1" si="502">IF($C37="","",SUM(T37:U37))</f>
        <v>68</v>
      </c>
      <c r="W37" s="107">
        <f t="shared" ref="W37:X37" ca="1" si="503">IF($C37="","",VLOOKUP($A37,INDIRECT("data"&amp;$AX$3),W$8,FALSE))</f>
        <v>44</v>
      </c>
      <c r="X37" s="107">
        <f t="shared" ca="1" si="503"/>
        <v>22</v>
      </c>
      <c r="Y37" s="107">
        <f t="shared" ref="Y37" ca="1" si="504">IF($C37="","",SUM(W37:X37))</f>
        <v>66</v>
      </c>
      <c r="Z37" s="107">
        <f t="shared" ref="Z37:AA37" ca="1" si="505">IF($C37="","",VLOOKUP($A37,INDIRECT("data"&amp;$AX$3),Z$8,FALSE))</f>
        <v>43</v>
      </c>
      <c r="AA37" s="107">
        <f t="shared" ca="1" si="505"/>
        <v>44</v>
      </c>
      <c r="AB37" s="107">
        <f t="shared" ref="AB37" ca="1" si="506">IF($C37="","",SUM(Z37:AA37))</f>
        <v>87</v>
      </c>
      <c r="AC37" s="107">
        <f t="shared" ref="AC37:AD37" ca="1" si="507">IF($C37="","",VLOOKUP($A37,INDIRECT("data"&amp;$AX$3),AC$8,FALSE))</f>
        <v>46</v>
      </c>
      <c r="AD37" s="107">
        <f t="shared" ca="1" si="507"/>
        <v>43</v>
      </c>
      <c r="AE37" s="107">
        <f t="shared" ref="AE37" ca="1" si="508">IF($C37="","",SUM(AC37:AD37))</f>
        <v>89</v>
      </c>
      <c r="AF37" s="107">
        <f t="shared" ref="AF37:AG37" ca="1" si="509">IF($C37="","",VLOOKUP($A37,INDIRECT("data"&amp;$AX$3),AF$8,FALSE))</f>
        <v>22</v>
      </c>
      <c r="AG37" s="107">
        <f t="shared" ca="1" si="509"/>
        <v>46</v>
      </c>
      <c r="AH37" s="107">
        <f t="shared" ref="AH37" ca="1" si="510">IF($C37="","",SUM(AF37:AG37))</f>
        <v>68</v>
      </c>
      <c r="AI37" s="107"/>
      <c r="AJ37" s="107"/>
      <c r="AK37" s="107"/>
      <c r="AL37" s="107">
        <f t="shared" ref="AL37:AM37" ca="1" si="511">IF($C37="","",VLOOKUP($A37,INDIRECT("data"&amp;$AX$3),AL$8,FALSE))</f>
        <v>43</v>
      </c>
      <c r="AM37" s="107">
        <f t="shared" ca="1" si="511"/>
        <v>46</v>
      </c>
      <c r="AN37" s="107">
        <f t="shared" ref="AN37" ca="1" si="512">IF($C37="","",SUM(AL37:AM37))</f>
        <v>89</v>
      </c>
      <c r="AO37" s="95">
        <f t="shared" ref="AO37" ca="1" si="513">IF($C37="","",V37+Y37+AB37+AE37+AH37+AK37+AN37)</f>
        <v>467</v>
      </c>
      <c r="AP37" s="107">
        <f t="shared" ref="AP37:AS37" ca="1" si="514">IF($C37="","",VLOOKUP($A37,INDIRECT("data"&amp;$AX$3),AP$8,FALSE))</f>
        <v>44</v>
      </c>
      <c r="AQ37" s="107">
        <f t="shared" ca="1" si="514"/>
        <v>88</v>
      </c>
      <c r="AR37" s="107">
        <f t="shared" ca="1" si="514"/>
        <v>86</v>
      </c>
      <c r="AS37" s="107">
        <f t="shared" ca="1" si="514"/>
        <v>92</v>
      </c>
      <c r="AT37" s="107">
        <f t="shared" ref="AT37" ca="1" si="515">IF($C37="","",SUM(AP37:AS37))</f>
        <v>310</v>
      </c>
      <c r="AU37" s="150">
        <f t="shared" ref="AU37" ca="1" si="516">IF($C37="","",VLOOKUP($A37,INDIRECT("data"&amp;$AX$3),AU$8,FALSE))</f>
        <v>164</v>
      </c>
      <c r="AV37" s="150">
        <f ca="1">IF($C37="","",ROUND(AU37/NoW%,0))</f>
        <v>72</v>
      </c>
      <c r="AW37" s="150" t="str">
        <f ca="1">IF($C37="","",VLOOKUP(AO38,Gc,2,FALSE))</f>
        <v>Very Good</v>
      </c>
      <c r="AX37" s="150"/>
    </row>
    <row r="38" spans="1:50" s="96" customFormat="1" ht="15" customHeight="1">
      <c r="A38" s="96">
        <f t="shared" ref="A38" si="517">A37</f>
        <v>15</v>
      </c>
      <c r="B38" s="167"/>
      <c r="C38" s="167"/>
      <c r="D38" s="107" t="str">
        <f t="shared" ref="D38" ca="1" si="518">IF($C37="","",MID(TEXT(VLOOKUP($A38,INDIRECT("data"&amp;$AX$3),10,FALSE),"000000000000"),D$8,1))</f>
        <v>7</v>
      </c>
      <c r="E38" s="107" t="str">
        <f t="shared" ref="E38" ca="1" si="519">IF($C37="","",MID(TEXT(VLOOKUP($A38,INDIRECT("data"&amp;$AX$3),10,FALSE),"000000000000"),E$8,1))</f>
        <v>3</v>
      </c>
      <c r="F38" s="107" t="str">
        <f t="shared" ref="F38" ca="1" si="520">IF($C37="","",MID(TEXT(VLOOKUP($A38,INDIRECT("data"&amp;$AX$3),10,FALSE),"000000000000"),F$8,1))</f>
        <v>2</v>
      </c>
      <c r="G38" s="107" t="str">
        <f t="shared" ref="G38" ca="1" si="521">IF($C37="","",MID(TEXT(VLOOKUP($A38,INDIRECT("data"&amp;$AX$3),10,FALSE),"000000000000"),G$8,1))</f>
        <v>6</v>
      </c>
      <c r="H38" s="107" t="str">
        <f t="shared" ref="H38" ca="1" si="522">IF($C37="","",MID(TEXT(VLOOKUP($A38,INDIRECT("data"&amp;$AX$3),10,FALSE),"000000000000"),H$8,1))</f>
        <v>1</v>
      </c>
      <c r="I38" s="107" t="str">
        <f t="shared" ref="I38" ca="1" si="523">IF($C37="","",MID(TEXT(VLOOKUP($A38,INDIRECT("data"&amp;$AX$3),10,FALSE),"000000000000"),I$8,1))</f>
        <v>2</v>
      </c>
      <c r="J38" s="107" t="str">
        <f t="shared" ref="J38" ca="1" si="524">IF($C37="","",MID(TEXT(VLOOKUP($A38,INDIRECT("data"&amp;$AX$3),10,FALSE),"000000000000"),J$8,1))</f>
        <v>0</v>
      </c>
      <c r="K38" s="107" t="str">
        <f t="shared" ref="K38" ca="1" si="525">IF($C37="","",MID(TEXT(VLOOKUP($A38,INDIRECT("data"&amp;$AX$3),10,FALSE),"000000000000"),K$8,1))</f>
        <v>8</v>
      </c>
      <c r="L38" s="107" t="str">
        <f t="shared" ref="L38" ca="1" si="526">IF($C37="","",MID(TEXT(VLOOKUP($A38,INDIRECT("data"&amp;$AX$3),10,FALSE),"000000000000"),L$8,1))</f>
        <v>8</v>
      </c>
      <c r="M38" s="107" t="str">
        <f t="shared" ref="M38" ca="1" si="527">IF($C37="","",MID(TEXT(VLOOKUP($A38,INDIRECT("data"&amp;$AX$3),10,FALSE),"000000000000"),M$8,1))</f>
        <v>4</v>
      </c>
      <c r="N38" s="107" t="str">
        <f t="shared" ref="N38" ca="1" si="528">IF($C37="","",MID(TEXT(VLOOKUP($A38,INDIRECT("data"&amp;$AX$3),10,FALSE),"000000000000"),N$8,1))</f>
        <v>9</v>
      </c>
      <c r="O38" s="107" t="str">
        <f t="shared" ref="O38" ca="1" si="529">IF($C37="","",MID(TEXT(VLOOKUP($A38,INDIRECT("data"&amp;$AX$3),10,FALSE),"000000000000"),O$8,1))</f>
        <v>2</v>
      </c>
      <c r="P38" s="150"/>
      <c r="Q38" s="150"/>
      <c r="R38" s="97">
        <f t="shared" ref="R38" ca="1" si="530">IF($C37="","",VLOOKUP(A38,INDIRECT("data"&amp;$AX$3),9,FALSE))</f>
        <v>41820</v>
      </c>
      <c r="S38" s="98" t="s">
        <v>21</v>
      </c>
      <c r="T38" s="107" t="str">
        <f ca="1">IF($C37="","",VLOOKUP(T37*2,Gr,2))</f>
        <v>B</v>
      </c>
      <c r="U38" s="107" t="str">
        <f ca="1">IF($C37="","",VLOOKUP(U37*2,Gr,2))</f>
        <v>A+</v>
      </c>
      <c r="V38" s="107" t="str">
        <f ca="1">IF($C37="","",VLOOKUP(V37,Gr,2))</f>
        <v>B+</v>
      </c>
      <c r="W38" s="107" t="str">
        <f ca="1">IF($C37="","",VLOOKUP(W37*2,Gr,2))</f>
        <v>A</v>
      </c>
      <c r="X38" s="107" t="str">
        <f ca="1">IF($C37="","",VLOOKUP(X37*2,Gr,2))</f>
        <v>B</v>
      </c>
      <c r="Y38" s="107" t="str">
        <f ca="1">IF($C37="","",VLOOKUP(Y37,Gr,2))</f>
        <v>B+</v>
      </c>
      <c r="Z38" s="107" t="str">
        <f ca="1">IF($C37="","",VLOOKUP(Z37*2,Gr,2))</f>
        <v>A</v>
      </c>
      <c r="AA38" s="107" t="str">
        <f ca="1">IF($C37="","",VLOOKUP(AA37*2,Gr,2))</f>
        <v>A</v>
      </c>
      <c r="AB38" s="107" t="str">
        <f ca="1">IF($C37="","",VLOOKUP(AB37,Gr,2))</f>
        <v>A</v>
      </c>
      <c r="AC38" s="107" t="str">
        <f ca="1">IF($C37="","",VLOOKUP(AC37*2,Gr,2))</f>
        <v>A+</v>
      </c>
      <c r="AD38" s="107" t="str">
        <f ca="1">IF($C37="","",VLOOKUP(AD37*2,Gr,2))</f>
        <v>A</v>
      </c>
      <c r="AE38" s="107" t="str">
        <f ca="1">IF($C37="","",VLOOKUP(AE37,Gr,2))</f>
        <v>A</v>
      </c>
      <c r="AF38" s="107" t="str">
        <f ca="1">IF($C37="","",VLOOKUP(AF37*2,Gr,2))</f>
        <v>B</v>
      </c>
      <c r="AG38" s="107" t="str">
        <f ca="1">IF($C37="","",VLOOKUP(AG37*2,Gr,2))</f>
        <v>A+</v>
      </c>
      <c r="AH38" s="107" t="str">
        <f ca="1">IF($C37="","",VLOOKUP(AH37,Gr,2))</f>
        <v>B+</v>
      </c>
      <c r="AI38" s="107"/>
      <c r="AJ38" s="107"/>
      <c r="AK38" s="107"/>
      <c r="AL38" s="107" t="str">
        <f ca="1">IF($C37="","",VLOOKUP(AL37*2,Gr,2))</f>
        <v>A</v>
      </c>
      <c r="AM38" s="107" t="str">
        <f ca="1">IF($C37="","",VLOOKUP(AM37*2,Gr,2))</f>
        <v>A+</v>
      </c>
      <c r="AN38" s="107" t="str">
        <f ca="1">IF($C37="","",VLOOKUP(AN37,Gr,2))</f>
        <v>A</v>
      </c>
      <c r="AO38" s="107" t="str">
        <f ca="1">IF($C37="","",VLOOKUP(AO37/AO$7%,Gr,2))</f>
        <v>A</v>
      </c>
      <c r="AP38" s="107" t="str">
        <f ca="1">IF($C37="","",VLOOKUP(AP37,Gr,2))</f>
        <v>B</v>
      </c>
      <c r="AQ38" s="107" t="str">
        <f ca="1">IF($C37="","",VLOOKUP(AQ37,Gr,2))</f>
        <v>A</v>
      </c>
      <c r="AR38" s="107" t="str">
        <f ca="1">IF($C37="","",VLOOKUP(AR37,Gr,2))</f>
        <v>A</v>
      </c>
      <c r="AS38" s="107" t="str">
        <f ca="1">IF($C37="","",VLOOKUP(AS37,Gr,2))</f>
        <v>A+</v>
      </c>
      <c r="AT38" s="107" t="str">
        <f ca="1">IF($C37="","",VLOOKUP(AT37/AT$7%,Gr,2))</f>
        <v>A</v>
      </c>
      <c r="AU38" s="150"/>
      <c r="AV38" s="150"/>
      <c r="AW38" s="150"/>
      <c r="AX38" s="150"/>
    </row>
    <row r="39" spans="1:50" s="96" customFormat="1" ht="15" customHeight="1">
      <c r="A39" s="96">
        <f t="shared" ref="A39" si="531">A38+1</f>
        <v>16</v>
      </c>
      <c r="B39" s="166">
        <f t="shared" ref="B39" si="532">A39</f>
        <v>16</v>
      </c>
      <c r="C39" s="166">
        <f t="shared" ref="C39" ca="1" si="533">IFERROR(VLOOKUP(A39,INDIRECT("data"&amp;$AX$3),2,FALSE),"")</f>
        <v>1220</v>
      </c>
      <c r="D39" s="168" t="str">
        <f t="shared" ref="D39" ca="1" si="534">IF(C39="","",VLOOKUP(A39,INDIRECT("data"&amp;$AX$3),3,FALSE))</f>
        <v>Mahesh Undrajavarapu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50" t="str">
        <f t="shared" ref="P39" ca="1" si="535">IF($C39="","",VLOOKUP($A39,INDIRECT("data"&amp;$AX$3),4,FALSE))</f>
        <v>B</v>
      </c>
      <c r="Q39" s="150" t="str">
        <f t="shared" ref="Q39" ca="1" si="536">IF($C39="","",VLOOKUP($A39,INDIRECT("data"&amp;$AX$3),5,FALSE))</f>
        <v>SC</v>
      </c>
      <c r="R39" s="97">
        <f t="shared" ref="R39" ca="1" si="537">IF($C39="","",VLOOKUP(A39,INDIRECT("data"&amp;$AX$3),8,FALSE))</f>
        <v>37904</v>
      </c>
      <c r="S39" s="98" t="s">
        <v>20</v>
      </c>
      <c r="T39" s="107">
        <f t="shared" ref="T39:U39" ca="1" si="538">IF($C39="","",VLOOKUP($A39,INDIRECT("data"&amp;$AX$3),T$8,FALSE))</f>
        <v>20</v>
      </c>
      <c r="U39" s="107">
        <f t="shared" ca="1" si="538"/>
        <v>26</v>
      </c>
      <c r="V39" s="107">
        <f t="shared" ref="V39" ca="1" si="539">IF($C39="","",SUM(T39:U39))</f>
        <v>46</v>
      </c>
      <c r="W39" s="107">
        <f t="shared" ref="W39:X39" ca="1" si="540">IF($C39="","",VLOOKUP($A39,INDIRECT("data"&amp;$AX$3),W$8,FALSE))</f>
        <v>20</v>
      </c>
      <c r="X39" s="107">
        <f t="shared" ca="1" si="540"/>
        <v>20</v>
      </c>
      <c r="Y39" s="107">
        <f t="shared" ref="Y39" ca="1" si="541">IF($C39="","",SUM(W39:X39))</f>
        <v>40</v>
      </c>
      <c r="Z39" s="107">
        <f t="shared" ref="Z39:AA39" ca="1" si="542">IF($C39="","",VLOOKUP($A39,INDIRECT("data"&amp;$AX$3),Z$8,FALSE))</f>
        <v>40</v>
      </c>
      <c r="AA39" s="107">
        <f t="shared" ca="1" si="542"/>
        <v>20</v>
      </c>
      <c r="AB39" s="107">
        <f t="shared" ref="AB39" ca="1" si="543">IF($C39="","",SUM(Z39:AA39))</f>
        <v>60</v>
      </c>
      <c r="AC39" s="107">
        <f t="shared" ref="AC39:AD39" ca="1" si="544">IF($C39="","",VLOOKUP($A39,INDIRECT("data"&amp;$AX$3),AC$8,FALSE))</f>
        <v>26</v>
      </c>
      <c r="AD39" s="107">
        <f t="shared" ca="1" si="544"/>
        <v>40</v>
      </c>
      <c r="AE39" s="107">
        <f t="shared" ref="AE39" ca="1" si="545">IF($C39="","",SUM(AC39:AD39))</f>
        <v>66</v>
      </c>
      <c r="AF39" s="107">
        <f t="shared" ref="AF39:AG39" ca="1" si="546">IF($C39="","",VLOOKUP($A39,INDIRECT("data"&amp;$AX$3),AF$8,FALSE))</f>
        <v>20</v>
      </c>
      <c r="AG39" s="107">
        <f t="shared" ca="1" si="546"/>
        <v>26</v>
      </c>
      <c r="AH39" s="107">
        <f t="shared" ref="AH39" ca="1" si="547">IF($C39="","",SUM(AF39:AG39))</f>
        <v>46</v>
      </c>
      <c r="AI39" s="107"/>
      <c r="AJ39" s="107"/>
      <c r="AK39" s="107"/>
      <c r="AL39" s="107">
        <f t="shared" ref="AL39:AM39" ca="1" si="548">IF($C39="","",VLOOKUP($A39,INDIRECT("data"&amp;$AX$3),AL$8,FALSE))</f>
        <v>40</v>
      </c>
      <c r="AM39" s="107">
        <f t="shared" ca="1" si="548"/>
        <v>26</v>
      </c>
      <c r="AN39" s="107">
        <f t="shared" ref="AN39" ca="1" si="549">IF($C39="","",SUM(AL39:AM39))</f>
        <v>66</v>
      </c>
      <c r="AO39" s="95">
        <f t="shared" ref="AO39" ca="1" si="550">IF($C39="","",V39+Y39+AB39+AE39+AH39+AK39+AN39)</f>
        <v>324</v>
      </c>
      <c r="AP39" s="107">
        <f t="shared" ref="AP39:AS39" ca="1" si="551">IF($C39="","",VLOOKUP($A39,INDIRECT("data"&amp;$AX$3),AP$8,FALSE))</f>
        <v>40</v>
      </c>
      <c r="AQ39" s="107">
        <f t="shared" ca="1" si="551"/>
        <v>40</v>
      </c>
      <c r="AR39" s="107">
        <f t="shared" ca="1" si="551"/>
        <v>80</v>
      </c>
      <c r="AS39" s="107">
        <f t="shared" ca="1" si="551"/>
        <v>52</v>
      </c>
      <c r="AT39" s="107">
        <f t="shared" ref="AT39" ca="1" si="552">IF($C39="","",SUM(AP39:AS39))</f>
        <v>212</v>
      </c>
      <c r="AU39" s="150">
        <f t="shared" ref="AU39" ca="1" si="553">IF($C39="","",VLOOKUP($A39,INDIRECT("data"&amp;$AX$3),AU$8,FALSE))</f>
        <v>216</v>
      </c>
      <c r="AV39" s="150">
        <f ca="1">IF($C39="","",ROUND(AU39/NoW%,0))</f>
        <v>95</v>
      </c>
      <c r="AW39" s="150" t="str">
        <f ca="1">IF($C39="","",VLOOKUP(AO40,Gc,2,FALSE))</f>
        <v>Good</v>
      </c>
      <c r="AX39" s="150"/>
    </row>
    <row r="40" spans="1:50" s="96" customFormat="1" ht="15" customHeight="1">
      <c r="A40" s="96">
        <f t="shared" ref="A40" si="554">A39</f>
        <v>16</v>
      </c>
      <c r="B40" s="167"/>
      <c r="C40" s="167"/>
      <c r="D40" s="107" t="str">
        <f t="shared" ref="D40" ca="1" si="555">IF($C39="","",MID(TEXT(VLOOKUP($A40,INDIRECT("data"&amp;$AX$3),10,FALSE),"000000000000"),D$8,1))</f>
        <v>3</v>
      </c>
      <c r="E40" s="107" t="str">
        <f t="shared" ref="E40" ca="1" si="556">IF($C39="","",MID(TEXT(VLOOKUP($A40,INDIRECT("data"&amp;$AX$3),10,FALSE),"000000000000"),E$8,1))</f>
        <v>6</v>
      </c>
      <c r="F40" s="107" t="str">
        <f t="shared" ref="F40" ca="1" si="557">IF($C39="","",MID(TEXT(VLOOKUP($A40,INDIRECT("data"&amp;$AX$3),10,FALSE),"000000000000"),F$8,1))</f>
        <v>7</v>
      </c>
      <c r="G40" s="107" t="str">
        <f t="shared" ref="G40" ca="1" si="558">IF($C39="","",MID(TEXT(VLOOKUP($A40,INDIRECT("data"&amp;$AX$3),10,FALSE),"000000000000"),G$8,1))</f>
        <v>5</v>
      </c>
      <c r="H40" s="107" t="str">
        <f t="shared" ref="H40" ca="1" si="559">IF($C39="","",MID(TEXT(VLOOKUP($A40,INDIRECT("data"&amp;$AX$3),10,FALSE),"000000000000"),H$8,1))</f>
        <v>7</v>
      </c>
      <c r="I40" s="107" t="str">
        <f t="shared" ref="I40" ca="1" si="560">IF($C39="","",MID(TEXT(VLOOKUP($A40,INDIRECT("data"&amp;$AX$3),10,FALSE),"000000000000"),I$8,1))</f>
        <v>8</v>
      </c>
      <c r="J40" s="107" t="str">
        <f t="shared" ref="J40" ca="1" si="561">IF($C39="","",MID(TEXT(VLOOKUP($A40,INDIRECT("data"&amp;$AX$3),10,FALSE),"000000000000"),J$8,1))</f>
        <v>9</v>
      </c>
      <c r="K40" s="107" t="str">
        <f t="shared" ref="K40" ca="1" si="562">IF($C39="","",MID(TEXT(VLOOKUP($A40,INDIRECT("data"&amp;$AX$3),10,FALSE),"000000000000"),K$8,1))</f>
        <v>5</v>
      </c>
      <c r="L40" s="107" t="str">
        <f t="shared" ref="L40" ca="1" si="563">IF($C39="","",MID(TEXT(VLOOKUP($A40,INDIRECT("data"&amp;$AX$3),10,FALSE),"000000000000"),L$8,1))</f>
        <v>2</v>
      </c>
      <c r="M40" s="107" t="str">
        <f t="shared" ref="M40" ca="1" si="564">IF($C39="","",MID(TEXT(VLOOKUP($A40,INDIRECT("data"&amp;$AX$3),10,FALSE),"000000000000"),M$8,1))</f>
        <v>3</v>
      </c>
      <c r="N40" s="107" t="str">
        <f t="shared" ref="N40" ca="1" si="565">IF($C39="","",MID(TEXT(VLOOKUP($A40,INDIRECT("data"&amp;$AX$3),10,FALSE),"000000000000"),N$8,1))</f>
        <v>5</v>
      </c>
      <c r="O40" s="107" t="str">
        <f t="shared" ref="O40" ca="1" si="566">IF($C39="","",MID(TEXT(VLOOKUP($A40,INDIRECT("data"&amp;$AX$3),10,FALSE),"000000000000"),O$8,1))</f>
        <v>2</v>
      </c>
      <c r="P40" s="150"/>
      <c r="Q40" s="150"/>
      <c r="R40" s="97">
        <f t="shared" ref="R40" ca="1" si="567">IF($C39="","",VLOOKUP(A40,INDIRECT("data"&amp;$AX$3),9,FALSE))</f>
        <v>41858</v>
      </c>
      <c r="S40" s="98" t="s">
        <v>21</v>
      </c>
      <c r="T40" s="107" t="str">
        <f ca="1">IF($C39="","",VLOOKUP(T39*2,Gr,2))</f>
        <v>C</v>
      </c>
      <c r="U40" s="107" t="str">
        <f ca="1">IF($C39="","",VLOOKUP(U39*2,Gr,2))</f>
        <v>B+</v>
      </c>
      <c r="V40" s="107" t="str">
        <f ca="1">IF($C39="","",VLOOKUP(V39,Gr,2))</f>
        <v>B</v>
      </c>
      <c r="W40" s="107" t="str">
        <f ca="1">IF($C39="","",VLOOKUP(W39*2,Gr,2))</f>
        <v>C</v>
      </c>
      <c r="X40" s="107" t="str">
        <f ca="1">IF($C39="","",VLOOKUP(X39*2,Gr,2))</f>
        <v>C</v>
      </c>
      <c r="Y40" s="107" t="str">
        <f ca="1">IF($C39="","",VLOOKUP(Y39,Gr,2))</f>
        <v>C</v>
      </c>
      <c r="Z40" s="107" t="str">
        <f ca="1">IF($C39="","",VLOOKUP(Z39*2,Gr,2))</f>
        <v>A</v>
      </c>
      <c r="AA40" s="107" t="str">
        <f ca="1">IF($C39="","",VLOOKUP(AA39*2,Gr,2))</f>
        <v>C</v>
      </c>
      <c r="AB40" s="107" t="str">
        <f ca="1">IF($C39="","",VLOOKUP(AB39,Gr,2))</f>
        <v>B+</v>
      </c>
      <c r="AC40" s="107" t="str">
        <f ca="1">IF($C39="","",VLOOKUP(AC39*2,Gr,2))</f>
        <v>B+</v>
      </c>
      <c r="AD40" s="107" t="str">
        <f ca="1">IF($C39="","",VLOOKUP(AD39*2,Gr,2))</f>
        <v>A</v>
      </c>
      <c r="AE40" s="107" t="str">
        <f ca="1">IF($C39="","",VLOOKUP(AE39,Gr,2))</f>
        <v>B+</v>
      </c>
      <c r="AF40" s="107" t="str">
        <f ca="1">IF($C39="","",VLOOKUP(AF39*2,Gr,2))</f>
        <v>C</v>
      </c>
      <c r="AG40" s="107" t="str">
        <f ca="1">IF($C39="","",VLOOKUP(AG39*2,Gr,2))</f>
        <v>B+</v>
      </c>
      <c r="AH40" s="107" t="str">
        <f ca="1">IF($C39="","",VLOOKUP(AH39,Gr,2))</f>
        <v>B</v>
      </c>
      <c r="AI40" s="107"/>
      <c r="AJ40" s="107"/>
      <c r="AK40" s="107"/>
      <c r="AL40" s="107" t="str">
        <f ca="1">IF($C39="","",VLOOKUP(AL39*2,Gr,2))</f>
        <v>A</v>
      </c>
      <c r="AM40" s="107" t="str">
        <f ca="1">IF($C39="","",VLOOKUP(AM39*2,Gr,2))</f>
        <v>B+</v>
      </c>
      <c r="AN40" s="107" t="str">
        <f ca="1">IF($C39="","",VLOOKUP(AN39,Gr,2))</f>
        <v>B+</v>
      </c>
      <c r="AO40" s="107" t="str">
        <f ca="1">IF($C39="","",VLOOKUP(AO39/AO$7%,Gr,2))</f>
        <v>B+</v>
      </c>
      <c r="AP40" s="107" t="str">
        <f ca="1">IF($C39="","",VLOOKUP(AP39,Gr,2))</f>
        <v>C</v>
      </c>
      <c r="AQ40" s="107" t="str">
        <f ca="1">IF($C39="","",VLOOKUP(AQ39,Gr,2))</f>
        <v>C</v>
      </c>
      <c r="AR40" s="107" t="str">
        <f ca="1">IF($C39="","",VLOOKUP(AR39,Gr,2))</f>
        <v>A</v>
      </c>
      <c r="AS40" s="107" t="str">
        <f ca="1">IF($C39="","",VLOOKUP(AS39,Gr,2))</f>
        <v>B+</v>
      </c>
      <c r="AT40" s="107" t="str">
        <f ca="1">IF($C39="","",VLOOKUP(AT39/AT$7%,Gr,2))</f>
        <v>B+</v>
      </c>
      <c r="AU40" s="150"/>
      <c r="AV40" s="150"/>
      <c r="AW40" s="150"/>
      <c r="AX40" s="150"/>
    </row>
    <row r="41" spans="1:50" s="96" customFormat="1" ht="15" customHeight="1">
      <c r="A41" s="96">
        <f t="shared" ref="A41" si="568">A40+1</f>
        <v>17</v>
      </c>
      <c r="B41" s="166">
        <f t="shared" ref="B41" si="569">A41</f>
        <v>17</v>
      </c>
      <c r="C41" s="166">
        <f t="shared" ref="C41" ca="1" si="570">IFERROR(VLOOKUP(A41,INDIRECT("data"&amp;$AX$3),2,FALSE),"")</f>
        <v>1182</v>
      </c>
      <c r="D41" s="168" t="str">
        <f t="shared" ref="D41" ca="1" si="571">IF(C41="","",VLOOKUP(A41,INDIRECT("data"&amp;$AX$3),3,FALSE))</f>
        <v>Prasanna Vinayaka Gubbala</v>
      </c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50" t="str">
        <f t="shared" ref="P41" ca="1" si="572">IF($C41="","",VLOOKUP($A41,INDIRECT("data"&amp;$AX$3),4,FALSE))</f>
        <v>B</v>
      </c>
      <c r="Q41" s="150" t="str">
        <f t="shared" ref="Q41" ca="1" si="573">IF($C41="","",VLOOKUP($A41,INDIRECT("data"&amp;$AX$3),5,FALSE))</f>
        <v>BC</v>
      </c>
      <c r="R41" s="97">
        <f t="shared" ref="R41" ca="1" si="574">IF($C41="","",VLOOKUP(A41,INDIRECT("data"&amp;$AX$3),8,FALSE))</f>
        <v>37957</v>
      </c>
      <c r="S41" s="98" t="s">
        <v>20</v>
      </c>
      <c r="T41" s="107">
        <f t="shared" ref="T41:U41" ca="1" si="575">IF($C41="","",VLOOKUP($A41,INDIRECT("data"&amp;$AX$3),T$8,FALSE))</f>
        <v>46</v>
      </c>
      <c r="U41" s="107">
        <f t="shared" ca="1" si="575"/>
        <v>28</v>
      </c>
      <c r="V41" s="107">
        <f t="shared" ref="V41" ca="1" si="576">IF($C41="","",SUM(T41:U41))</f>
        <v>74</v>
      </c>
      <c r="W41" s="107">
        <f t="shared" ref="W41:X41" ca="1" si="577">IF($C41="","",VLOOKUP($A41,INDIRECT("data"&amp;$AX$3),W$8,FALSE))</f>
        <v>23</v>
      </c>
      <c r="X41" s="107">
        <f t="shared" ca="1" si="577"/>
        <v>46</v>
      </c>
      <c r="Y41" s="107">
        <f t="shared" ref="Y41" ca="1" si="578">IF($C41="","",SUM(W41:X41))</f>
        <v>69</v>
      </c>
      <c r="Z41" s="107">
        <f t="shared" ref="Z41:AA41" ca="1" si="579">IF($C41="","",VLOOKUP($A41,INDIRECT("data"&amp;$AX$3),Z$8,FALSE))</f>
        <v>48</v>
      </c>
      <c r="AA41" s="107">
        <f t="shared" ca="1" si="579"/>
        <v>23</v>
      </c>
      <c r="AB41" s="107">
        <f t="shared" ref="AB41" ca="1" si="580">IF($C41="","",SUM(Z41:AA41))</f>
        <v>71</v>
      </c>
      <c r="AC41" s="107">
        <f t="shared" ref="AC41:AD41" ca="1" si="581">IF($C41="","",VLOOKUP($A41,INDIRECT("data"&amp;$AX$3),AC$8,FALSE))</f>
        <v>28</v>
      </c>
      <c r="AD41" s="107">
        <f t="shared" ca="1" si="581"/>
        <v>48</v>
      </c>
      <c r="AE41" s="107">
        <f t="shared" ref="AE41" ca="1" si="582">IF($C41="","",SUM(AC41:AD41))</f>
        <v>76</v>
      </c>
      <c r="AF41" s="107">
        <f t="shared" ref="AF41:AG41" ca="1" si="583">IF($C41="","",VLOOKUP($A41,INDIRECT("data"&amp;$AX$3),AF$8,FALSE))</f>
        <v>46</v>
      </c>
      <c r="AG41" s="107">
        <f t="shared" ca="1" si="583"/>
        <v>28</v>
      </c>
      <c r="AH41" s="107">
        <f t="shared" ref="AH41" ca="1" si="584">IF($C41="","",SUM(AF41:AG41))</f>
        <v>74</v>
      </c>
      <c r="AI41" s="107"/>
      <c r="AJ41" s="107"/>
      <c r="AK41" s="107"/>
      <c r="AL41" s="107">
        <f t="shared" ref="AL41:AM41" ca="1" si="585">IF($C41="","",VLOOKUP($A41,INDIRECT("data"&amp;$AX$3),AL$8,FALSE))</f>
        <v>48</v>
      </c>
      <c r="AM41" s="107">
        <f t="shared" ca="1" si="585"/>
        <v>28</v>
      </c>
      <c r="AN41" s="107">
        <f t="shared" ref="AN41" ca="1" si="586">IF($C41="","",SUM(AL41:AM41))</f>
        <v>76</v>
      </c>
      <c r="AO41" s="95">
        <f t="shared" ref="AO41" ca="1" si="587">IF($C41="","",V41+Y41+AB41+AE41+AH41+AK41+AN41)</f>
        <v>440</v>
      </c>
      <c r="AP41" s="107">
        <f t="shared" ref="AP41:AS41" ca="1" si="588">IF($C41="","",VLOOKUP($A41,INDIRECT("data"&amp;$AX$3),AP$8,FALSE))</f>
        <v>92</v>
      </c>
      <c r="AQ41" s="107">
        <f t="shared" ca="1" si="588"/>
        <v>46</v>
      </c>
      <c r="AR41" s="107">
        <f t="shared" ca="1" si="588"/>
        <v>96</v>
      </c>
      <c r="AS41" s="107">
        <f t="shared" ca="1" si="588"/>
        <v>56</v>
      </c>
      <c r="AT41" s="107">
        <f t="shared" ref="AT41" ca="1" si="589">IF($C41="","",SUM(AP41:AS41))</f>
        <v>290</v>
      </c>
      <c r="AU41" s="150">
        <f t="shared" ref="AU41" ca="1" si="590">IF($C41="","",VLOOKUP($A41,INDIRECT("data"&amp;$AX$3),AU$8,FALSE))</f>
        <v>190</v>
      </c>
      <c r="AV41" s="150">
        <f ca="1">IF($C41="","",ROUND(AU41/NoW%,0))</f>
        <v>84</v>
      </c>
      <c r="AW41" s="150" t="str">
        <f ca="1">IF($C41="","",VLOOKUP(AO42,Gc,2,FALSE))</f>
        <v>Very Good</v>
      </c>
      <c r="AX41" s="150"/>
    </row>
    <row r="42" spans="1:50" s="96" customFormat="1" ht="15" customHeight="1">
      <c r="A42" s="96">
        <f t="shared" ref="A42" si="591">A41</f>
        <v>17</v>
      </c>
      <c r="B42" s="167"/>
      <c r="C42" s="167"/>
      <c r="D42" s="107" t="str">
        <f t="shared" ref="D42" ca="1" si="592">IF($C41="","",MID(TEXT(VLOOKUP($A42,INDIRECT("data"&amp;$AX$3),10,FALSE),"000000000000"),D$8,1))</f>
        <v>7</v>
      </c>
      <c r="E42" s="107" t="str">
        <f t="shared" ref="E42" ca="1" si="593">IF($C41="","",MID(TEXT(VLOOKUP($A42,INDIRECT("data"&amp;$AX$3),10,FALSE),"000000000000"),E$8,1))</f>
        <v>5</v>
      </c>
      <c r="F42" s="107" t="str">
        <f t="shared" ref="F42" ca="1" si="594">IF($C41="","",MID(TEXT(VLOOKUP($A42,INDIRECT("data"&amp;$AX$3),10,FALSE),"000000000000"),F$8,1))</f>
        <v>7</v>
      </c>
      <c r="G42" s="107" t="str">
        <f t="shared" ref="G42" ca="1" si="595">IF($C41="","",MID(TEXT(VLOOKUP($A42,INDIRECT("data"&amp;$AX$3),10,FALSE),"000000000000"),G$8,1))</f>
        <v>5</v>
      </c>
      <c r="H42" s="107" t="str">
        <f t="shared" ref="H42" ca="1" si="596">IF($C41="","",MID(TEXT(VLOOKUP($A42,INDIRECT("data"&amp;$AX$3),10,FALSE),"000000000000"),H$8,1))</f>
        <v>1</v>
      </c>
      <c r="I42" s="107" t="str">
        <f t="shared" ref="I42" ca="1" si="597">IF($C41="","",MID(TEXT(VLOOKUP($A42,INDIRECT("data"&amp;$AX$3),10,FALSE),"000000000000"),I$8,1))</f>
        <v>3</v>
      </c>
      <c r="J42" s="107" t="str">
        <f t="shared" ref="J42" ca="1" si="598">IF($C41="","",MID(TEXT(VLOOKUP($A42,INDIRECT("data"&amp;$AX$3),10,FALSE),"000000000000"),J$8,1))</f>
        <v>0</v>
      </c>
      <c r="K42" s="107" t="str">
        <f t="shared" ref="K42" ca="1" si="599">IF($C41="","",MID(TEXT(VLOOKUP($A42,INDIRECT("data"&amp;$AX$3),10,FALSE),"000000000000"),K$8,1))</f>
        <v>5</v>
      </c>
      <c r="L42" s="107" t="str">
        <f t="shared" ref="L42" ca="1" si="600">IF($C41="","",MID(TEXT(VLOOKUP($A42,INDIRECT("data"&amp;$AX$3),10,FALSE),"000000000000"),L$8,1))</f>
        <v>8</v>
      </c>
      <c r="M42" s="107" t="str">
        <f t="shared" ref="M42" ca="1" si="601">IF($C41="","",MID(TEXT(VLOOKUP($A42,INDIRECT("data"&amp;$AX$3),10,FALSE),"000000000000"),M$8,1))</f>
        <v>7</v>
      </c>
      <c r="N42" s="107" t="str">
        <f t="shared" ref="N42" ca="1" si="602">IF($C41="","",MID(TEXT(VLOOKUP($A42,INDIRECT("data"&amp;$AX$3),10,FALSE),"000000000000"),N$8,1))</f>
        <v>5</v>
      </c>
      <c r="O42" s="107" t="str">
        <f t="shared" ref="O42" ca="1" si="603">IF($C41="","",MID(TEXT(VLOOKUP($A42,INDIRECT("data"&amp;$AX$3),10,FALSE),"000000000000"),O$8,1))</f>
        <v>0</v>
      </c>
      <c r="P42" s="150"/>
      <c r="Q42" s="150"/>
      <c r="R42" s="97">
        <f t="shared" ref="R42" ca="1" si="604">IF($C41="","",VLOOKUP(A42,INDIRECT("data"&amp;$AX$3),9,FALSE))</f>
        <v>41811</v>
      </c>
      <c r="S42" s="98" t="s">
        <v>21</v>
      </c>
      <c r="T42" s="107" t="str">
        <f ca="1">IF($C41="","",VLOOKUP(T41*2,Gr,2))</f>
        <v>A+</v>
      </c>
      <c r="U42" s="107" t="str">
        <f ca="1">IF($C41="","",VLOOKUP(U41*2,Gr,2))</f>
        <v>B+</v>
      </c>
      <c r="V42" s="107" t="str">
        <f ca="1">IF($C41="","",VLOOKUP(V41,Gr,2))</f>
        <v>A</v>
      </c>
      <c r="W42" s="107" t="str">
        <f ca="1">IF($C41="","",VLOOKUP(W41*2,Gr,2))</f>
        <v>B</v>
      </c>
      <c r="X42" s="107" t="str">
        <f ca="1">IF($C41="","",VLOOKUP(X41*2,Gr,2))</f>
        <v>A+</v>
      </c>
      <c r="Y42" s="107" t="str">
        <f ca="1">IF($C41="","",VLOOKUP(Y41,Gr,2))</f>
        <v>B+</v>
      </c>
      <c r="Z42" s="107" t="str">
        <f ca="1">IF($C41="","",VLOOKUP(Z41*2,Gr,2))</f>
        <v>A+</v>
      </c>
      <c r="AA42" s="107" t="str">
        <f ca="1">IF($C41="","",VLOOKUP(AA41*2,Gr,2))</f>
        <v>B</v>
      </c>
      <c r="AB42" s="107" t="str">
        <f ca="1">IF($C41="","",VLOOKUP(AB41,Gr,2))</f>
        <v>A</v>
      </c>
      <c r="AC42" s="107" t="str">
        <f ca="1">IF($C41="","",VLOOKUP(AC41*2,Gr,2))</f>
        <v>B+</v>
      </c>
      <c r="AD42" s="107" t="str">
        <f ca="1">IF($C41="","",VLOOKUP(AD41*2,Gr,2))</f>
        <v>A+</v>
      </c>
      <c r="AE42" s="107" t="str">
        <f ca="1">IF($C41="","",VLOOKUP(AE41,Gr,2))</f>
        <v>A</v>
      </c>
      <c r="AF42" s="107" t="str">
        <f ca="1">IF($C41="","",VLOOKUP(AF41*2,Gr,2))</f>
        <v>A+</v>
      </c>
      <c r="AG42" s="107" t="str">
        <f ca="1">IF($C41="","",VLOOKUP(AG41*2,Gr,2))</f>
        <v>B+</v>
      </c>
      <c r="AH42" s="107" t="str">
        <f ca="1">IF($C41="","",VLOOKUP(AH41,Gr,2))</f>
        <v>A</v>
      </c>
      <c r="AI42" s="107"/>
      <c r="AJ42" s="107"/>
      <c r="AK42" s="107"/>
      <c r="AL42" s="107" t="str">
        <f ca="1">IF($C41="","",VLOOKUP(AL41*2,Gr,2))</f>
        <v>A+</v>
      </c>
      <c r="AM42" s="107" t="str">
        <f ca="1">IF($C41="","",VLOOKUP(AM41*2,Gr,2))</f>
        <v>B+</v>
      </c>
      <c r="AN42" s="107" t="str">
        <f ca="1">IF($C41="","",VLOOKUP(AN41,Gr,2))</f>
        <v>A</v>
      </c>
      <c r="AO42" s="107" t="str">
        <f ca="1">IF($C41="","",VLOOKUP(AO41/AO$7%,Gr,2))</f>
        <v>A</v>
      </c>
      <c r="AP42" s="107" t="str">
        <f ca="1">IF($C41="","",VLOOKUP(AP41,Gr,2))</f>
        <v>A+</v>
      </c>
      <c r="AQ42" s="107" t="str">
        <f ca="1">IF($C41="","",VLOOKUP(AQ41,Gr,2))</f>
        <v>B</v>
      </c>
      <c r="AR42" s="107" t="str">
        <f ca="1">IF($C41="","",VLOOKUP(AR41,Gr,2))</f>
        <v>A+</v>
      </c>
      <c r="AS42" s="107" t="str">
        <f ca="1">IF($C41="","",VLOOKUP(AS41,Gr,2))</f>
        <v>B+</v>
      </c>
      <c r="AT42" s="107" t="str">
        <f ca="1">IF($C41="","",VLOOKUP(AT41/AT$7%,Gr,2))</f>
        <v>A</v>
      </c>
      <c r="AU42" s="150"/>
      <c r="AV42" s="150"/>
      <c r="AW42" s="150"/>
      <c r="AX42" s="150"/>
    </row>
    <row r="43" spans="1:50" s="96" customFormat="1" ht="15" customHeight="1">
      <c r="A43" s="96">
        <f t="shared" ref="A43" si="605">A42+1</f>
        <v>18</v>
      </c>
      <c r="B43" s="166">
        <f t="shared" ref="B43" si="606">A43</f>
        <v>18</v>
      </c>
      <c r="C43" s="166">
        <f t="shared" ref="C43" ca="1" si="607">IFERROR(VLOOKUP(A43,INDIRECT("data"&amp;$AX$3),2,FALSE),"")</f>
        <v>1211</v>
      </c>
      <c r="D43" s="168" t="str">
        <f t="shared" ref="D43" ca="1" si="608">IF(C43="","",VLOOKUP(A43,INDIRECT("data"&amp;$AX$3),3,FALSE))</f>
        <v>Praveen Ootala</v>
      </c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50" t="str">
        <f t="shared" ref="P43" ca="1" si="609">IF($C43="","",VLOOKUP($A43,INDIRECT("data"&amp;$AX$3),4,FALSE))</f>
        <v>B</v>
      </c>
      <c r="Q43" s="150" t="str">
        <f t="shared" ref="Q43" ca="1" si="610">IF($C43="","",VLOOKUP($A43,INDIRECT("data"&amp;$AX$3),5,FALSE))</f>
        <v>SC</v>
      </c>
      <c r="R43" s="97">
        <f t="shared" ref="R43" ca="1" si="611">IF($C43="","",VLOOKUP(A43,INDIRECT("data"&amp;$AX$3),8,FALSE))</f>
        <v>37891</v>
      </c>
      <c r="S43" s="98" t="s">
        <v>20</v>
      </c>
      <c r="T43" s="107">
        <f t="shared" ref="T43:U43" ca="1" si="612">IF($C43="","",VLOOKUP($A43,INDIRECT("data"&amp;$AX$3),T$8,FALSE))</f>
        <v>24</v>
      </c>
      <c r="U43" s="107">
        <f t="shared" ca="1" si="612"/>
        <v>46</v>
      </c>
      <c r="V43" s="107">
        <f t="shared" ref="V43" ca="1" si="613">IF($C43="","",SUM(T43:U43))</f>
        <v>70</v>
      </c>
      <c r="W43" s="107">
        <f t="shared" ref="W43:X43" ca="1" si="614">IF($C43="","",VLOOKUP($A43,INDIRECT("data"&amp;$AX$3),W$8,FALSE))</f>
        <v>43</v>
      </c>
      <c r="X43" s="107">
        <f t="shared" ca="1" si="614"/>
        <v>24</v>
      </c>
      <c r="Y43" s="107">
        <f t="shared" ref="Y43" ca="1" si="615">IF($C43="","",SUM(W43:X43))</f>
        <v>67</v>
      </c>
      <c r="Z43" s="107">
        <f t="shared" ref="Z43:AA43" ca="1" si="616">IF($C43="","",VLOOKUP($A43,INDIRECT("data"&amp;$AX$3),Z$8,FALSE))</f>
        <v>46</v>
      </c>
      <c r="AA43" s="107">
        <f t="shared" ca="1" si="616"/>
        <v>43</v>
      </c>
      <c r="AB43" s="107">
        <f t="shared" ref="AB43" ca="1" si="617">IF($C43="","",SUM(Z43:AA43))</f>
        <v>89</v>
      </c>
      <c r="AC43" s="107">
        <f t="shared" ref="AC43:AD43" ca="1" si="618">IF($C43="","",VLOOKUP($A43,INDIRECT("data"&amp;$AX$3),AC$8,FALSE))</f>
        <v>46</v>
      </c>
      <c r="AD43" s="107">
        <f t="shared" ca="1" si="618"/>
        <v>46</v>
      </c>
      <c r="AE43" s="107">
        <f t="shared" ref="AE43" ca="1" si="619">IF($C43="","",SUM(AC43:AD43))</f>
        <v>92</v>
      </c>
      <c r="AF43" s="107">
        <f t="shared" ref="AF43:AG43" ca="1" si="620">IF($C43="","",VLOOKUP($A43,INDIRECT("data"&amp;$AX$3),AF$8,FALSE))</f>
        <v>24</v>
      </c>
      <c r="AG43" s="107">
        <f t="shared" ca="1" si="620"/>
        <v>46</v>
      </c>
      <c r="AH43" s="107">
        <f t="shared" ref="AH43" ca="1" si="621">IF($C43="","",SUM(AF43:AG43))</f>
        <v>70</v>
      </c>
      <c r="AI43" s="107"/>
      <c r="AJ43" s="107"/>
      <c r="AK43" s="107"/>
      <c r="AL43" s="107">
        <f t="shared" ref="AL43:AM43" ca="1" si="622">IF($C43="","",VLOOKUP($A43,INDIRECT("data"&amp;$AX$3),AL$8,FALSE))</f>
        <v>46</v>
      </c>
      <c r="AM43" s="107">
        <f t="shared" ca="1" si="622"/>
        <v>46</v>
      </c>
      <c r="AN43" s="107">
        <f t="shared" ref="AN43" ca="1" si="623">IF($C43="","",SUM(AL43:AM43))</f>
        <v>92</v>
      </c>
      <c r="AO43" s="95">
        <f t="shared" ref="AO43" ca="1" si="624">IF($C43="","",V43+Y43+AB43+AE43+AH43+AK43+AN43)</f>
        <v>480</v>
      </c>
      <c r="AP43" s="107">
        <f t="shared" ref="AP43:AS43" ca="1" si="625">IF($C43="","",VLOOKUP($A43,INDIRECT("data"&amp;$AX$3),AP$8,FALSE))</f>
        <v>48</v>
      </c>
      <c r="AQ43" s="107">
        <f t="shared" ca="1" si="625"/>
        <v>86</v>
      </c>
      <c r="AR43" s="107">
        <f t="shared" ca="1" si="625"/>
        <v>92</v>
      </c>
      <c r="AS43" s="107">
        <f t="shared" ca="1" si="625"/>
        <v>92</v>
      </c>
      <c r="AT43" s="107">
        <f t="shared" ref="AT43" ca="1" si="626">IF($C43="","",SUM(AP43:AS43))</f>
        <v>318</v>
      </c>
      <c r="AU43" s="150">
        <f t="shared" ref="AU43" ca="1" si="627">IF($C43="","",VLOOKUP($A43,INDIRECT("data"&amp;$AX$3),AU$8,FALSE))</f>
        <v>172</v>
      </c>
      <c r="AV43" s="150">
        <f ca="1">IF($C43="","",ROUND(AU43/NoW%,0))</f>
        <v>76</v>
      </c>
      <c r="AW43" s="150" t="str">
        <f ca="1">IF($C43="","",VLOOKUP(AO44,Gc,2,FALSE))</f>
        <v>Very Good</v>
      </c>
      <c r="AX43" s="150"/>
    </row>
    <row r="44" spans="1:50" s="96" customFormat="1" ht="15" customHeight="1">
      <c r="A44" s="96">
        <f t="shared" ref="A44" si="628">A43</f>
        <v>18</v>
      </c>
      <c r="B44" s="167"/>
      <c r="C44" s="167"/>
      <c r="D44" s="107" t="str">
        <f t="shared" ref="D44" ca="1" si="629">IF($C43="","",MID(TEXT(VLOOKUP($A44,INDIRECT("data"&amp;$AX$3),10,FALSE),"000000000000"),D$8,1))</f>
        <v>6</v>
      </c>
      <c r="E44" s="107" t="str">
        <f t="shared" ref="E44" ca="1" si="630">IF($C43="","",MID(TEXT(VLOOKUP($A44,INDIRECT("data"&amp;$AX$3),10,FALSE),"000000000000"),E$8,1))</f>
        <v>0</v>
      </c>
      <c r="F44" s="107" t="str">
        <f t="shared" ref="F44" ca="1" si="631">IF($C43="","",MID(TEXT(VLOOKUP($A44,INDIRECT("data"&amp;$AX$3),10,FALSE),"000000000000"),F$8,1))</f>
        <v>9</v>
      </c>
      <c r="G44" s="107" t="str">
        <f t="shared" ref="G44" ca="1" si="632">IF($C43="","",MID(TEXT(VLOOKUP($A44,INDIRECT("data"&amp;$AX$3),10,FALSE),"000000000000"),G$8,1))</f>
        <v>7</v>
      </c>
      <c r="H44" s="107" t="str">
        <f t="shared" ref="H44" ca="1" si="633">IF($C43="","",MID(TEXT(VLOOKUP($A44,INDIRECT("data"&amp;$AX$3),10,FALSE),"000000000000"),H$8,1))</f>
        <v>6</v>
      </c>
      <c r="I44" s="107" t="str">
        <f t="shared" ref="I44" ca="1" si="634">IF($C43="","",MID(TEXT(VLOOKUP($A44,INDIRECT("data"&amp;$AX$3),10,FALSE),"000000000000"),I$8,1))</f>
        <v>1</v>
      </c>
      <c r="J44" s="107" t="str">
        <f t="shared" ref="J44" ca="1" si="635">IF($C43="","",MID(TEXT(VLOOKUP($A44,INDIRECT("data"&amp;$AX$3),10,FALSE),"000000000000"),J$8,1))</f>
        <v>7</v>
      </c>
      <c r="K44" s="107" t="str">
        <f t="shared" ref="K44" ca="1" si="636">IF($C43="","",MID(TEXT(VLOOKUP($A44,INDIRECT("data"&amp;$AX$3),10,FALSE),"000000000000"),K$8,1))</f>
        <v>6</v>
      </c>
      <c r="L44" s="107" t="str">
        <f t="shared" ref="L44" ca="1" si="637">IF($C43="","",MID(TEXT(VLOOKUP($A44,INDIRECT("data"&amp;$AX$3),10,FALSE),"000000000000"),L$8,1))</f>
        <v>2</v>
      </c>
      <c r="M44" s="107" t="str">
        <f t="shared" ref="M44" ca="1" si="638">IF($C43="","",MID(TEXT(VLOOKUP($A44,INDIRECT("data"&amp;$AX$3),10,FALSE),"000000000000"),M$8,1))</f>
        <v>9</v>
      </c>
      <c r="N44" s="107" t="str">
        <f t="shared" ref="N44" ca="1" si="639">IF($C43="","",MID(TEXT(VLOOKUP($A44,INDIRECT("data"&amp;$AX$3),10,FALSE),"000000000000"),N$8,1))</f>
        <v>3</v>
      </c>
      <c r="O44" s="107" t="str">
        <f t="shared" ref="O44" ca="1" si="640">IF($C43="","",MID(TEXT(VLOOKUP($A44,INDIRECT("data"&amp;$AX$3),10,FALSE),"000000000000"),O$8,1))</f>
        <v>2</v>
      </c>
      <c r="P44" s="150"/>
      <c r="Q44" s="150"/>
      <c r="R44" s="97">
        <f t="shared" ref="R44" ca="1" si="641">IF($C43="","",VLOOKUP(A44,INDIRECT("data"&amp;$AX$3),9,FALSE))</f>
        <v>41820</v>
      </c>
      <c r="S44" s="98" t="s">
        <v>21</v>
      </c>
      <c r="T44" s="107" t="str">
        <f ca="1">IF($C43="","",VLOOKUP(T43*2,Gr,2))</f>
        <v>B</v>
      </c>
      <c r="U44" s="107" t="str">
        <f ca="1">IF($C43="","",VLOOKUP(U43*2,Gr,2))</f>
        <v>A+</v>
      </c>
      <c r="V44" s="107" t="str">
        <f ca="1">IF($C43="","",VLOOKUP(V43,Gr,2))</f>
        <v>B+</v>
      </c>
      <c r="W44" s="107" t="str">
        <f ca="1">IF($C43="","",VLOOKUP(W43*2,Gr,2))</f>
        <v>A</v>
      </c>
      <c r="X44" s="107" t="str">
        <f ca="1">IF($C43="","",VLOOKUP(X43*2,Gr,2))</f>
        <v>B</v>
      </c>
      <c r="Y44" s="107" t="str">
        <f ca="1">IF($C43="","",VLOOKUP(Y43,Gr,2))</f>
        <v>B+</v>
      </c>
      <c r="Z44" s="107" t="str">
        <f ca="1">IF($C43="","",VLOOKUP(Z43*2,Gr,2))</f>
        <v>A+</v>
      </c>
      <c r="AA44" s="107" t="str">
        <f ca="1">IF($C43="","",VLOOKUP(AA43*2,Gr,2))</f>
        <v>A</v>
      </c>
      <c r="AB44" s="107" t="str">
        <f ca="1">IF($C43="","",VLOOKUP(AB43,Gr,2))</f>
        <v>A</v>
      </c>
      <c r="AC44" s="107" t="str">
        <f ca="1">IF($C43="","",VLOOKUP(AC43*2,Gr,2))</f>
        <v>A+</v>
      </c>
      <c r="AD44" s="107" t="str">
        <f ca="1">IF($C43="","",VLOOKUP(AD43*2,Gr,2))</f>
        <v>A+</v>
      </c>
      <c r="AE44" s="107" t="str">
        <f ca="1">IF($C43="","",VLOOKUP(AE43,Gr,2))</f>
        <v>A+</v>
      </c>
      <c r="AF44" s="107" t="str">
        <f ca="1">IF($C43="","",VLOOKUP(AF43*2,Gr,2))</f>
        <v>B</v>
      </c>
      <c r="AG44" s="107" t="str">
        <f ca="1">IF($C43="","",VLOOKUP(AG43*2,Gr,2))</f>
        <v>A+</v>
      </c>
      <c r="AH44" s="107" t="str">
        <f ca="1">IF($C43="","",VLOOKUP(AH43,Gr,2))</f>
        <v>B+</v>
      </c>
      <c r="AI44" s="107"/>
      <c r="AJ44" s="107"/>
      <c r="AK44" s="107"/>
      <c r="AL44" s="107" t="str">
        <f ca="1">IF($C43="","",VLOOKUP(AL43*2,Gr,2))</f>
        <v>A+</v>
      </c>
      <c r="AM44" s="107" t="str">
        <f ca="1">IF($C43="","",VLOOKUP(AM43*2,Gr,2))</f>
        <v>A+</v>
      </c>
      <c r="AN44" s="107" t="str">
        <f ca="1">IF($C43="","",VLOOKUP(AN43,Gr,2))</f>
        <v>A+</v>
      </c>
      <c r="AO44" s="107" t="str">
        <f ca="1">IF($C43="","",VLOOKUP(AO43/AO$7%,Gr,2))</f>
        <v>A</v>
      </c>
      <c r="AP44" s="107" t="str">
        <f ca="1">IF($C43="","",VLOOKUP(AP43,Gr,2))</f>
        <v>B</v>
      </c>
      <c r="AQ44" s="107" t="str">
        <f ca="1">IF($C43="","",VLOOKUP(AQ43,Gr,2))</f>
        <v>A</v>
      </c>
      <c r="AR44" s="107" t="str">
        <f ca="1">IF($C43="","",VLOOKUP(AR43,Gr,2))</f>
        <v>A+</v>
      </c>
      <c r="AS44" s="107" t="str">
        <f ca="1">IF($C43="","",VLOOKUP(AS43,Gr,2))</f>
        <v>A+</v>
      </c>
      <c r="AT44" s="107" t="str">
        <f ca="1">IF($C43="","",VLOOKUP(AT43/AT$7%,Gr,2))</f>
        <v>A</v>
      </c>
      <c r="AU44" s="150"/>
      <c r="AV44" s="150"/>
      <c r="AW44" s="150"/>
      <c r="AX44" s="150"/>
    </row>
    <row r="45" spans="1:50" s="96" customFormat="1" ht="15" customHeight="1">
      <c r="A45" s="96">
        <f t="shared" ref="A45" si="642">A44+1</f>
        <v>19</v>
      </c>
      <c r="B45" s="166">
        <f t="shared" ref="B45" si="643">A45</f>
        <v>19</v>
      </c>
      <c r="C45" s="166">
        <f t="shared" ref="C45" ca="1" si="644">IFERROR(VLOOKUP(A45,INDIRECT("data"&amp;$AX$3),2,FALSE),"")</f>
        <v>1187</v>
      </c>
      <c r="D45" s="168" t="str">
        <f t="shared" ref="D45" ca="1" si="645">IF(C45="","",VLOOKUP(A45,INDIRECT("data"&amp;$AX$3),3,FALSE))</f>
        <v>Raj Kumar Ootala</v>
      </c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50" t="str">
        <f t="shared" ref="P45" ca="1" si="646">IF($C45="","",VLOOKUP($A45,INDIRECT("data"&amp;$AX$3),4,FALSE))</f>
        <v>B</v>
      </c>
      <c r="Q45" s="150" t="str">
        <f t="shared" ref="Q45" ca="1" si="647">IF($C45="","",VLOOKUP($A45,INDIRECT("data"&amp;$AX$3),5,FALSE))</f>
        <v>SC</v>
      </c>
      <c r="R45" s="97">
        <f t="shared" ref="R45" ca="1" si="648">IF($C45="","",VLOOKUP(A45,INDIRECT("data"&amp;$AX$3),8,FALSE))</f>
        <v>38183</v>
      </c>
      <c r="S45" s="98" t="s">
        <v>20</v>
      </c>
      <c r="T45" s="107">
        <f t="shared" ref="T45:U45" ca="1" si="649">IF($C45="","",VLOOKUP($A45,INDIRECT("data"&amp;$AX$3),T$8,FALSE))</f>
        <v>24</v>
      </c>
      <c r="U45" s="107">
        <f t="shared" ca="1" si="649"/>
        <v>44</v>
      </c>
      <c r="V45" s="107">
        <f t="shared" ref="V45" ca="1" si="650">IF($C45="","",SUM(T45:U45))</f>
        <v>68</v>
      </c>
      <c r="W45" s="107">
        <f t="shared" ref="W45:X45" ca="1" si="651">IF($C45="","",VLOOKUP($A45,INDIRECT("data"&amp;$AX$3),W$8,FALSE))</f>
        <v>41</v>
      </c>
      <c r="X45" s="107">
        <f t="shared" ca="1" si="651"/>
        <v>24</v>
      </c>
      <c r="Y45" s="107">
        <f t="shared" ref="Y45" ca="1" si="652">IF($C45="","",SUM(W45:X45))</f>
        <v>65</v>
      </c>
      <c r="Z45" s="107">
        <f t="shared" ref="Z45:AA45" ca="1" si="653">IF($C45="","",VLOOKUP($A45,INDIRECT("data"&amp;$AX$3),Z$8,FALSE))</f>
        <v>48</v>
      </c>
      <c r="AA45" s="107">
        <f t="shared" ca="1" si="653"/>
        <v>41</v>
      </c>
      <c r="AB45" s="107">
        <f t="shared" ref="AB45" ca="1" si="654">IF($C45="","",SUM(Z45:AA45))</f>
        <v>89</v>
      </c>
      <c r="AC45" s="107">
        <f t="shared" ref="AC45:AD45" ca="1" si="655">IF($C45="","",VLOOKUP($A45,INDIRECT("data"&amp;$AX$3),AC$8,FALSE))</f>
        <v>44</v>
      </c>
      <c r="AD45" s="107">
        <f t="shared" ca="1" si="655"/>
        <v>48</v>
      </c>
      <c r="AE45" s="107">
        <f t="shared" ref="AE45" ca="1" si="656">IF($C45="","",SUM(AC45:AD45))</f>
        <v>92</v>
      </c>
      <c r="AF45" s="107">
        <f t="shared" ref="AF45:AG45" ca="1" si="657">IF($C45="","",VLOOKUP($A45,INDIRECT("data"&amp;$AX$3),AF$8,FALSE))</f>
        <v>24</v>
      </c>
      <c r="AG45" s="107">
        <f t="shared" ca="1" si="657"/>
        <v>44</v>
      </c>
      <c r="AH45" s="107">
        <f t="shared" ref="AH45" ca="1" si="658">IF($C45="","",SUM(AF45:AG45))</f>
        <v>68</v>
      </c>
      <c r="AI45" s="107"/>
      <c r="AJ45" s="107"/>
      <c r="AK45" s="107"/>
      <c r="AL45" s="107">
        <f t="shared" ref="AL45:AM45" ca="1" si="659">IF($C45="","",VLOOKUP($A45,INDIRECT("data"&amp;$AX$3),AL$8,FALSE))</f>
        <v>48</v>
      </c>
      <c r="AM45" s="107">
        <f t="shared" ca="1" si="659"/>
        <v>44</v>
      </c>
      <c r="AN45" s="107">
        <f t="shared" ref="AN45" ca="1" si="660">IF($C45="","",SUM(AL45:AM45))</f>
        <v>92</v>
      </c>
      <c r="AO45" s="95">
        <f t="shared" ref="AO45" ca="1" si="661">IF($C45="","",V45+Y45+AB45+AE45+AH45+AK45+AN45)</f>
        <v>474</v>
      </c>
      <c r="AP45" s="107">
        <f t="shared" ref="AP45:AS45" ca="1" si="662">IF($C45="","",VLOOKUP($A45,INDIRECT("data"&amp;$AX$3),AP$8,FALSE))</f>
        <v>48</v>
      </c>
      <c r="AQ45" s="107">
        <f t="shared" ca="1" si="662"/>
        <v>82</v>
      </c>
      <c r="AR45" s="107">
        <f t="shared" ca="1" si="662"/>
        <v>96</v>
      </c>
      <c r="AS45" s="107">
        <f t="shared" ca="1" si="662"/>
        <v>88</v>
      </c>
      <c r="AT45" s="107">
        <f t="shared" ref="AT45" ca="1" si="663">IF($C45="","",SUM(AP45:AS45))</f>
        <v>314</v>
      </c>
      <c r="AU45" s="150">
        <f t="shared" ref="AU45" ca="1" si="664">IF($C45="","",VLOOKUP($A45,INDIRECT("data"&amp;$AX$3),AU$8,FALSE))</f>
        <v>194</v>
      </c>
      <c r="AV45" s="150">
        <f ca="1">IF($C45="","",ROUND(AU45/NoW%,0))</f>
        <v>85</v>
      </c>
      <c r="AW45" s="150" t="str">
        <f ca="1">IF($C45="","",VLOOKUP(AO46,Gc,2,FALSE))</f>
        <v>Very Good</v>
      </c>
      <c r="AX45" s="150"/>
    </row>
    <row r="46" spans="1:50" s="96" customFormat="1" ht="15" customHeight="1">
      <c r="A46" s="96">
        <f t="shared" ref="A46" si="665">A45</f>
        <v>19</v>
      </c>
      <c r="B46" s="167"/>
      <c r="C46" s="167"/>
      <c r="D46" s="107" t="str">
        <f t="shared" ref="D46" ca="1" si="666">IF($C45="","",MID(TEXT(VLOOKUP($A46,INDIRECT("data"&amp;$AX$3),10,FALSE),"000000000000"),D$8,1))</f>
        <v>8</v>
      </c>
      <c r="E46" s="107" t="str">
        <f t="shared" ref="E46" ca="1" si="667">IF($C45="","",MID(TEXT(VLOOKUP($A46,INDIRECT("data"&amp;$AX$3),10,FALSE),"000000000000"),E$8,1))</f>
        <v>9</v>
      </c>
      <c r="F46" s="107" t="str">
        <f t="shared" ref="F46" ca="1" si="668">IF($C45="","",MID(TEXT(VLOOKUP($A46,INDIRECT("data"&amp;$AX$3),10,FALSE),"000000000000"),F$8,1))</f>
        <v>1</v>
      </c>
      <c r="G46" s="107" t="str">
        <f t="shared" ref="G46" ca="1" si="669">IF($C45="","",MID(TEXT(VLOOKUP($A46,INDIRECT("data"&amp;$AX$3),10,FALSE),"000000000000"),G$8,1))</f>
        <v>3</v>
      </c>
      <c r="H46" s="107" t="str">
        <f t="shared" ref="H46" ca="1" si="670">IF($C45="","",MID(TEXT(VLOOKUP($A46,INDIRECT("data"&amp;$AX$3),10,FALSE),"000000000000"),H$8,1))</f>
        <v>2</v>
      </c>
      <c r="I46" s="107" t="str">
        <f t="shared" ref="I46" ca="1" si="671">IF($C45="","",MID(TEXT(VLOOKUP($A46,INDIRECT("data"&amp;$AX$3),10,FALSE),"000000000000"),I$8,1))</f>
        <v>2</v>
      </c>
      <c r="J46" s="107" t="str">
        <f t="shared" ref="J46" ca="1" si="672">IF($C45="","",MID(TEXT(VLOOKUP($A46,INDIRECT("data"&amp;$AX$3),10,FALSE),"000000000000"),J$8,1))</f>
        <v>9</v>
      </c>
      <c r="K46" s="107" t="str">
        <f t="shared" ref="K46" ca="1" si="673">IF($C45="","",MID(TEXT(VLOOKUP($A46,INDIRECT("data"&amp;$AX$3),10,FALSE),"000000000000"),K$8,1))</f>
        <v>9</v>
      </c>
      <c r="L46" s="107" t="str">
        <f t="shared" ref="L46" ca="1" si="674">IF($C45="","",MID(TEXT(VLOOKUP($A46,INDIRECT("data"&amp;$AX$3),10,FALSE),"000000000000"),L$8,1))</f>
        <v>9</v>
      </c>
      <c r="M46" s="107" t="str">
        <f t="shared" ref="M46" ca="1" si="675">IF($C45="","",MID(TEXT(VLOOKUP($A46,INDIRECT("data"&amp;$AX$3),10,FALSE),"000000000000"),M$8,1))</f>
        <v>7</v>
      </c>
      <c r="N46" s="107" t="str">
        <f t="shared" ref="N46" ca="1" si="676">IF($C45="","",MID(TEXT(VLOOKUP($A46,INDIRECT("data"&amp;$AX$3),10,FALSE),"000000000000"),N$8,1))</f>
        <v>8</v>
      </c>
      <c r="O46" s="107" t="str">
        <f t="shared" ref="O46" ca="1" si="677">IF($C45="","",MID(TEXT(VLOOKUP($A46,INDIRECT("data"&amp;$AX$3),10,FALSE),"000000000000"),O$8,1))</f>
        <v>2</v>
      </c>
      <c r="P46" s="150"/>
      <c r="Q46" s="150"/>
      <c r="R46" s="97">
        <f t="shared" ref="R46" ca="1" si="678">IF($C45="","",VLOOKUP(A46,INDIRECT("data"&amp;$AX$3),9,FALSE))</f>
        <v>41813</v>
      </c>
      <c r="S46" s="98" t="s">
        <v>21</v>
      </c>
      <c r="T46" s="107" t="str">
        <f ca="1">IF($C45="","",VLOOKUP(T45*2,Gr,2))</f>
        <v>B</v>
      </c>
      <c r="U46" s="107" t="str">
        <f ca="1">IF($C45="","",VLOOKUP(U45*2,Gr,2))</f>
        <v>A</v>
      </c>
      <c r="V46" s="107" t="str">
        <f ca="1">IF($C45="","",VLOOKUP(V45,Gr,2))</f>
        <v>B+</v>
      </c>
      <c r="W46" s="107" t="str">
        <f ca="1">IF($C45="","",VLOOKUP(W45*2,Gr,2))</f>
        <v>A</v>
      </c>
      <c r="X46" s="107" t="str">
        <f ca="1">IF($C45="","",VLOOKUP(X45*2,Gr,2))</f>
        <v>B</v>
      </c>
      <c r="Y46" s="107" t="str">
        <f ca="1">IF($C45="","",VLOOKUP(Y45,Gr,2))</f>
        <v>B+</v>
      </c>
      <c r="Z46" s="107" t="str">
        <f ca="1">IF($C45="","",VLOOKUP(Z45*2,Gr,2))</f>
        <v>A+</v>
      </c>
      <c r="AA46" s="107" t="str">
        <f ca="1">IF($C45="","",VLOOKUP(AA45*2,Gr,2))</f>
        <v>A</v>
      </c>
      <c r="AB46" s="107" t="str">
        <f ca="1">IF($C45="","",VLOOKUP(AB45,Gr,2))</f>
        <v>A</v>
      </c>
      <c r="AC46" s="107" t="str">
        <f ca="1">IF($C45="","",VLOOKUP(AC45*2,Gr,2))</f>
        <v>A</v>
      </c>
      <c r="AD46" s="107" t="str">
        <f ca="1">IF($C45="","",VLOOKUP(AD45*2,Gr,2))</f>
        <v>A+</v>
      </c>
      <c r="AE46" s="107" t="str">
        <f ca="1">IF($C45="","",VLOOKUP(AE45,Gr,2))</f>
        <v>A+</v>
      </c>
      <c r="AF46" s="107" t="str">
        <f ca="1">IF($C45="","",VLOOKUP(AF45*2,Gr,2))</f>
        <v>B</v>
      </c>
      <c r="AG46" s="107" t="str">
        <f ca="1">IF($C45="","",VLOOKUP(AG45*2,Gr,2))</f>
        <v>A</v>
      </c>
      <c r="AH46" s="107" t="str">
        <f ca="1">IF($C45="","",VLOOKUP(AH45,Gr,2))</f>
        <v>B+</v>
      </c>
      <c r="AI46" s="107"/>
      <c r="AJ46" s="107"/>
      <c r="AK46" s="107"/>
      <c r="AL46" s="107" t="str">
        <f ca="1">IF($C45="","",VLOOKUP(AL45*2,Gr,2))</f>
        <v>A+</v>
      </c>
      <c r="AM46" s="107" t="str">
        <f ca="1">IF($C45="","",VLOOKUP(AM45*2,Gr,2))</f>
        <v>A</v>
      </c>
      <c r="AN46" s="107" t="str">
        <f ca="1">IF($C45="","",VLOOKUP(AN45,Gr,2))</f>
        <v>A+</v>
      </c>
      <c r="AO46" s="107" t="str">
        <f ca="1">IF($C45="","",VLOOKUP(AO45/AO$7%,Gr,2))</f>
        <v>A</v>
      </c>
      <c r="AP46" s="107" t="str">
        <f ca="1">IF($C45="","",VLOOKUP(AP45,Gr,2))</f>
        <v>B</v>
      </c>
      <c r="AQ46" s="107" t="str">
        <f ca="1">IF($C45="","",VLOOKUP(AQ45,Gr,2))</f>
        <v>A</v>
      </c>
      <c r="AR46" s="107" t="str">
        <f ca="1">IF($C45="","",VLOOKUP(AR45,Gr,2))</f>
        <v>A+</v>
      </c>
      <c r="AS46" s="107" t="str">
        <f ca="1">IF($C45="","",VLOOKUP(AS45,Gr,2))</f>
        <v>A</v>
      </c>
      <c r="AT46" s="107" t="str">
        <f ca="1">IF($C45="","",VLOOKUP(AT45/AT$7%,Gr,2))</f>
        <v>A</v>
      </c>
      <c r="AU46" s="150"/>
      <c r="AV46" s="150"/>
      <c r="AW46" s="150"/>
      <c r="AX46" s="150"/>
    </row>
    <row r="47" spans="1:50" s="96" customFormat="1" ht="15" customHeight="1">
      <c r="A47" s="96">
        <f t="shared" ref="A47" si="679">A46+1</f>
        <v>20</v>
      </c>
      <c r="B47" s="166">
        <f t="shared" ref="B47" si="680">A47</f>
        <v>20</v>
      </c>
      <c r="C47" s="166">
        <f t="shared" ref="C47" ca="1" si="681">IFERROR(VLOOKUP(A47,INDIRECT("data"&amp;$AX$3),2,FALSE),"")</f>
        <v>1210</v>
      </c>
      <c r="D47" s="168" t="str">
        <f t="shared" ref="D47" ca="1" si="682">IF(C47="","",VLOOKUP(A47,INDIRECT("data"&amp;$AX$3),3,FALSE))</f>
        <v>Ram Kumar Sarella</v>
      </c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50" t="str">
        <f t="shared" ref="P47" ca="1" si="683">IF($C47="","",VLOOKUP($A47,INDIRECT("data"&amp;$AX$3),4,FALSE))</f>
        <v>B</v>
      </c>
      <c r="Q47" s="150" t="str">
        <f t="shared" ref="Q47" ca="1" si="684">IF($C47="","",VLOOKUP($A47,INDIRECT("data"&amp;$AX$3),5,FALSE))</f>
        <v>SC</v>
      </c>
      <c r="R47" s="97">
        <f t="shared" ref="R47" ca="1" si="685">IF($C47="","",VLOOKUP(A47,INDIRECT("data"&amp;$AX$3),8,FALSE))</f>
        <v>38209</v>
      </c>
      <c r="S47" s="98" t="s">
        <v>20</v>
      </c>
      <c r="T47" s="107">
        <f t="shared" ref="T47:U47" ca="1" si="686">IF($C47="","",VLOOKUP($A47,INDIRECT("data"&amp;$AX$3),T$8,FALSE))</f>
        <v>27</v>
      </c>
      <c r="U47" s="107">
        <f t="shared" ca="1" si="686"/>
        <v>28</v>
      </c>
      <c r="V47" s="107">
        <f t="shared" ref="V47" ca="1" si="687">IF($C47="","",SUM(T47:U47))</f>
        <v>55</v>
      </c>
      <c r="W47" s="107">
        <f t="shared" ref="W47:X47" ca="1" si="688">IF($C47="","",VLOOKUP($A47,INDIRECT("data"&amp;$AX$3),W$8,FALSE))</f>
        <v>33</v>
      </c>
      <c r="X47" s="107">
        <f t="shared" ca="1" si="688"/>
        <v>27</v>
      </c>
      <c r="Y47" s="107">
        <f t="shared" ref="Y47" ca="1" si="689">IF($C47="","",SUM(W47:X47))</f>
        <v>60</v>
      </c>
      <c r="Z47" s="107">
        <f t="shared" ref="Z47:AA47" ca="1" si="690">IF($C47="","",VLOOKUP($A47,INDIRECT("data"&amp;$AX$3),Z$8,FALSE))</f>
        <v>40</v>
      </c>
      <c r="AA47" s="107">
        <f t="shared" ca="1" si="690"/>
        <v>33</v>
      </c>
      <c r="AB47" s="107">
        <f t="shared" ref="AB47" ca="1" si="691">IF($C47="","",SUM(Z47:AA47))</f>
        <v>73</v>
      </c>
      <c r="AC47" s="107">
        <f t="shared" ref="AC47:AD47" ca="1" si="692">IF($C47="","",VLOOKUP($A47,INDIRECT("data"&amp;$AX$3),AC$8,FALSE))</f>
        <v>28</v>
      </c>
      <c r="AD47" s="107">
        <f t="shared" ca="1" si="692"/>
        <v>40</v>
      </c>
      <c r="AE47" s="107">
        <f t="shared" ref="AE47" ca="1" si="693">IF($C47="","",SUM(AC47:AD47))</f>
        <v>68</v>
      </c>
      <c r="AF47" s="107">
        <f t="shared" ref="AF47:AG47" ca="1" si="694">IF($C47="","",VLOOKUP($A47,INDIRECT("data"&amp;$AX$3),AF$8,FALSE))</f>
        <v>27</v>
      </c>
      <c r="AG47" s="107">
        <f t="shared" ca="1" si="694"/>
        <v>28</v>
      </c>
      <c r="AH47" s="107">
        <f t="shared" ref="AH47" ca="1" si="695">IF($C47="","",SUM(AF47:AG47))</f>
        <v>55</v>
      </c>
      <c r="AI47" s="107"/>
      <c r="AJ47" s="107"/>
      <c r="AK47" s="107"/>
      <c r="AL47" s="107">
        <f t="shared" ref="AL47:AM47" ca="1" si="696">IF($C47="","",VLOOKUP($A47,INDIRECT("data"&amp;$AX$3),AL$8,FALSE))</f>
        <v>40</v>
      </c>
      <c r="AM47" s="107">
        <f t="shared" ca="1" si="696"/>
        <v>28</v>
      </c>
      <c r="AN47" s="107">
        <f t="shared" ref="AN47" ca="1" si="697">IF($C47="","",SUM(AL47:AM47))</f>
        <v>68</v>
      </c>
      <c r="AO47" s="95">
        <f t="shared" ref="AO47" ca="1" si="698">IF($C47="","",V47+Y47+AB47+AE47+AH47+AK47+AN47)</f>
        <v>379</v>
      </c>
      <c r="AP47" s="107">
        <f t="shared" ref="AP47:AS47" ca="1" si="699">IF($C47="","",VLOOKUP($A47,INDIRECT("data"&amp;$AX$3),AP$8,FALSE))</f>
        <v>54</v>
      </c>
      <c r="AQ47" s="107">
        <f t="shared" ca="1" si="699"/>
        <v>66</v>
      </c>
      <c r="AR47" s="107">
        <f t="shared" ca="1" si="699"/>
        <v>80</v>
      </c>
      <c r="AS47" s="107">
        <f t="shared" ca="1" si="699"/>
        <v>56</v>
      </c>
      <c r="AT47" s="107">
        <f t="shared" ref="AT47" ca="1" si="700">IF($C47="","",SUM(AP47:AS47))</f>
        <v>256</v>
      </c>
      <c r="AU47" s="150">
        <f t="shared" ref="AU47" ca="1" si="701">IF($C47="","",VLOOKUP($A47,INDIRECT("data"&amp;$AX$3),AU$8,FALSE))</f>
        <v>193</v>
      </c>
      <c r="AV47" s="150">
        <f ca="1">IF($C47="","",ROUND(AU47/NoW%,0))</f>
        <v>85</v>
      </c>
      <c r="AW47" s="150" t="str">
        <f ca="1">IF($C47="","",VLOOKUP(AO48,Gc,2,FALSE))</f>
        <v>Good</v>
      </c>
      <c r="AX47" s="150"/>
    </row>
    <row r="48" spans="1:50" s="96" customFormat="1" ht="15" customHeight="1">
      <c r="A48" s="96">
        <f t="shared" ref="A48" si="702">A47</f>
        <v>20</v>
      </c>
      <c r="B48" s="167"/>
      <c r="C48" s="167"/>
      <c r="D48" s="107" t="str">
        <f t="shared" ref="D48" ca="1" si="703">IF($C47="","",MID(TEXT(VLOOKUP($A48,INDIRECT("data"&amp;$AX$3),10,FALSE),"000000000000"),D$8,1))</f>
        <v>6</v>
      </c>
      <c r="E48" s="107" t="str">
        <f t="shared" ref="E48" ca="1" si="704">IF($C47="","",MID(TEXT(VLOOKUP($A48,INDIRECT("data"&amp;$AX$3),10,FALSE),"000000000000"),E$8,1))</f>
        <v>7</v>
      </c>
      <c r="F48" s="107" t="str">
        <f t="shared" ref="F48" ca="1" si="705">IF($C47="","",MID(TEXT(VLOOKUP($A48,INDIRECT("data"&amp;$AX$3),10,FALSE),"000000000000"),F$8,1))</f>
        <v>4</v>
      </c>
      <c r="G48" s="107" t="str">
        <f t="shared" ref="G48" ca="1" si="706">IF($C47="","",MID(TEXT(VLOOKUP($A48,INDIRECT("data"&amp;$AX$3),10,FALSE),"000000000000"),G$8,1))</f>
        <v>4</v>
      </c>
      <c r="H48" s="107" t="str">
        <f t="shared" ref="H48" ca="1" si="707">IF($C47="","",MID(TEXT(VLOOKUP($A48,INDIRECT("data"&amp;$AX$3),10,FALSE),"000000000000"),H$8,1))</f>
        <v>9</v>
      </c>
      <c r="I48" s="107" t="str">
        <f t="shared" ref="I48" ca="1" si="708">IF($C47="","",MID(TEXT(VLOOKUP($A48,INDIRECT("data"&amp;$AX$3),10,FALSE),"000000000000"),I$8,1))</f>
        <v>1</v>
      </c>
      <c r="J48" s="107" t="str">
        <f t="shared" ref="J48" ca="1" si="709">IF($C47="","",MID(TEXT(VLOOKUP($A48,INDIRECT("data"&amp;$AX$3),10,FALSE),"000000000000"),J$8,1))</f>
        <v>8</v>
      </c>
      <c r="K48" s="107" t="str">
        <f t="shared" ref="K48" ca="1" si="710">IF($C47="","",MID(TEXT(VLOOKUP($A48,INDIRECT("data"&amp;$AX$3),10,FALSE),"000000000000"),K$8,1))</f>
        <v>5</v>
      </c>
      <c r="L48" s="107" t="str">
        <f t="shared" ref="L48" ca="1" si="711">IF($C47="","",MID(TEXT(VLOOKUP($A48,INDIRECT("data"&amp;$AX$3),10,FALSE),"000000000000"),L$8,1))</f>
        <v>3</v>
      </c>
      <c r="M48" s="107" t="str">
        <f t="shared" ref="M48" ca="1" si="712">IF($C47="","",MID(TEXT(VLOOKUP($A48,INDIRECT("data"&amp;$AX$3),10,FALSE),"000000000000"),M$8,1))</f>
        <v>4</v>
      </c>
      <c r="N48" s="107" t="str">
        <f t="shared" ref="N48" ca="1" si="713">IF($C47="","",MID(TEXT(VLOOKUP($A48,INDIRECT("data"&amp;$AX$3),10,FALSE),"000000000000"),N$8,1))</f>
        <v>3</v>
      </c>
      <c r="O48" s="107" t="str">
        <f t="shared" ref="O48" ca="1" si="714">IF($C47="","",MID(TEXT(VLOOKUP($A48,INDIRECT("data"&amp;$AX$3),10,FALSE),"000000000000"),O$8,1))</f>
        <v>9</v>
      </c>
      <c r="P48" s="150"/>
      <c r="Q48" s="150"/>
      <c r="R48" s="97">
        <f t="shared" ref="R48" ca="1" si="715">IF($C47="","",VLOOKUP(A48,INDIRECT("data"&amp;$AX$3),9,FALSE))</f>
        <v>41820</v>
      </c>
      <c r="S48" s="98" t="s">
        <v>21</v>
      </c>
      <c r="T48" s="107" t="str">
        <f ca="1">IF($C47="","",VLOOKUP(T47*2,Gr,2))</f>
        <v>B+</v>
      </c>
      <c r="U48" s="107" t="str">
        <f ca="1">IF($C47="","",VLOOKUP(U47*2,Gr,2))</f>
        <v>B+</v>
      </c>
      <c r="V48" s="107" t="str">
        <f ca="1">IF($C47="","",VLOOKUP(V47,Gr,2))</f>
        <v>B+</v>
      </c>
      <c r="W48" s="107" t="str">
        <f ca="1">IF($C47="","",VLOOKUP(W47*2,Gr,2))</f>
        <v>B+</v>
      </c>
      <c r="X48" s="107" t="str">
        <f ca="1">IF($C47="","",VLOOKUP(X47*2,Gr,2))</f>
        <v>B+</v>
      </c>
      <c r="Y48" s="107" t="str">
        <f ca="1">IF($C47="","",VLOOKUP(Y47,Gr,2))</f>
        <v>B+</v>
      </c>
      <c r="Z48" s="107" t="str">
        <f ca="1">IF($C47="","",VLOOKUP(Z47*2,Gr,2))</f>
        <v>A</v>
      </c>
      <c r="AA48" s="107" t="str">
        <f ca="1">IF($C47="","",VLOOKUP(AA47*2,Gr,2))</f>
        <v>B+</v>
      </c>
      <c r="AB48" s="107" t="str">
        <f ca="1">IF($C47="","",VLOOKUP(AB47,Gr,2))</f>
        <v>A</v>
      </c>
      <c r="AC48" s="107" t="str">
        <f ca="1">IF($C47="","",VLOOKUP(AC47*2,Gr,2))</f>
        <v>B+</v>
      </c>
      <c r="AD48" s="107" t="str">
        <f ca="1">IF($C47="","",VLOOKUP(AD47*2,Gr,2))</f>
        <v>A</v>
      </c>
      <c r="AE48" s="107" t="str">
        <f ca="1">IF($C47="","",VLOOKUP(AE47,Gr,2))</f>
        <v>B+</v>
      </c>
      <c r="AF48" s="107" t="str">
        <f ca="1">IF($C47="","",VLOOKUP(AF47*2,Gr,2))</f>
        <v>B+</v>
      </c>
      <c r="AG48" s="107" t="str">
        <f ca="1">IF($C47="","",VLOOKUP(AG47*2,Gr,2))</f>
        <v>B+</v>
      </c>
      <c r="AH48" s="107" t="str">
        <f ca="1">IF($C47="","",VLOOKUP(AH47,Gr,2))</f>
        <v>B+</v>
      </c>
      <c r="AI48" s="107"/>
      <c r="AJ48" s="107"/>
      <c r="AK48" s="107"/>
      <c r="AL48" s="107" t="str">
        <f ca="1">IF($C47="","",VLOOKUP(AL47*2,Gr,2))</f>
        <v>A</v>
      </c>
      <c r="AM48" s="107" t="str">
        <f ca="1">IF($C47="","",VLOOKUP(AM47*2,Gr,2))</f>
        <v>B+</v>
      </c>
      <c r="AN48" s="107" t="str">
        <f ca="1">IF($C47="","",VLOOKUP(AN47,Gr,2))</f>
        <v>B+</v>
      </c>
      <c r="AO48" s="107" t="str">
        <f ca="1">IF($C47="","",VLOOKUP(AO47/AO$7%,Gr,2))</f>
        <v>B+</v>
      </c>
      <c r="AP48" s="107" t="str">
        <f ca="1">IF($C47="","",VLOOKUP(AP47,Gr,2))</f>
        <v>B+</v>
      </c>
      <c r="AQ48" s="107" t="str">
        <f ca="1">IF($C47="","",VLOOKUP(AQ47,Gr,2))</f>
        <v>B+</v>
      </c>
      <c r="AR48" s="107" t="str">
        <f ca="1">IF($C47="","",VLOOKUP(AR47,Gr,2))</f>
        <v>A</v>
      </c>
      <c r="AS48" s="107" t="str">
        <f ca="1">IF($C47="","",VLOOKUP(AS47,Gr,2))</f>
        <v>B+</v>
      </c>
      <c r="AT48" s="107" t="str">
        <f ca="1">IF($C47="","",VLOOKUP(AT47/AT$7%,Gr,2))</f>
        <v>B+</v>
      </c>
      <c r="AU48" s="150"/>
      <c r="AV48" s="150"/>
      <c r="AW48" s="150"/>
      <c r="AX48" s="150"/>
    </row>
    <row r="49" spans="1:50" s="96" customFormat="1" ht="15" customHeight="1">
      <c r="A49" s="96">
        <f t="shared" ref="A49" si="716">A48+1</f>
        <v>21</v>
      </c>
      <c r="B49" s="166">
        <f t="shared" ref="B49" si="717">A49</f>
        <v>21</v>
      </c>
      <c r="C49" s="166">
        <f t="shared" ref="C49" ca="1" si="718">IFERROR(VLOOKUP(A49,INDIRECT("data"&amp;$AX$3),2,FALSE),"")</f>
        <v>1216</v>
      </c>
      <c r="D49" s="168" t="str">
        <f t="shared" ref="D49" ca="1" si="719">IF(C49="","",VLOOKUP(A49,INDIRECT("data"&amp;$AX$3),3,FALSE))</f>
        <v>Apple</v>
      </c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50" t="str">
        <f t="shared" ref="P49" ca="1" si="720">IF($C49="","",VLOOKUP($A49,INDIRECT("data"&amp;$AX$3),4,FALSE))</f>
        <v>B</v>
      </c>
      <c r="Q49" s="150" t="str">
        <f t="shared" ref="Q49" ca="1" si="721">IF($C49="","",VLOOKUP($A49,INDIRECT("data"&amp;$AX$3),5,FALSE))</f>
        <v>SC</v>
      </c>
      <c r="R49" s="97">
        <f t="shared" ref="R49" ca="1" si="722">IF($C49="","",VLOOKUP(A49,INDIRECT("data"&amp;$AX$3),8,FALSE))</f>
        <v>37707</v>
      </c>
      <c r="S49" s="98" t="s">
        <v>20</v>
      </c>
      <c r="T49" s="107">
        <f t="shared" ref="T49:U49" ca="1" si="723">IF($C49="","",VLOOKUP($A49,INDIRECT("data"&amp;$AX$3),T$8,FALSE))</f>
        <v>50</v>
      </c>
      <c r="U49" s="107">
        <f t="shared" ca="1" si="723"/>
        <v>39</v>
      </c>
      <c r="V49" s="107">
        <f t="shared" ref="V49" ca="1" si="724">IF($C49="","",SUM(T49:U49))</f>
        <v>89</v>
      </c>
      <c r="W49" s="107">
        <f t="shared" ref="W49:X49" ca="1" si="725">IF($C49="","",VLOOKUP($A49,INDIRECT("data"&amp;$AX$3),W$8,FALSE))</f>
        <v>21</v>
      </c>
      <c r="X49" s="107">
        <f t="shared" ca="1" si="725"/>
        <v>50</v>
      </c>
      <c r="Y49" s="107">
        <f t="shared" ref="Y49" ca="1" si="726">IF($C49="","",SUM(W49:X49))</f>
        <v>71</v>
      </c>
      <c r="Z49" s="107">
        <f t="shared" ref="Z49:AA49" ca="1" si="727">IF($C49="","",VLOOKUP($A49,INDIRECT("data"&amp;$AX$3),Z$8,FALSE))</f>
        <v>40</v>
      </c>
      <c r="AA49" s="107">
        <f t="shared" ca="1" si="727"/>
        <v>21</v>
      </c>
      <c r="AB49" s="107">
        <f t="shared" ref="AB49" ca="1" si="728">IF($C49="","",SUM(Z49:AA49))</f>
        <v>61</v>
      </c>
      <c r="AC49" s="107">
        <f t="shared" ref="AC49:AD49" ca="1" si="729">IF($C49="","",VLOOKUP($A49,INDIRECT("data"&amp;$AX$3),AC$8,FALSE))</f>
        <v>39</v>
      </c>
      <c r="AD49" s="107">
        <f t="shared" ca="1" si="729"/>
        <v>40</v>
      </c>
      <c r="AE49" s="107">
        <f t="shared" ref="AE49" ca="1" si="730">IF($C49="","",SUM(AC49:AD49))</f>
        <v>79</v>
      </c>
      <c r="AF49" s="107">
        <f t="shared" ref="AF49:AG49" ca="1" si="731">IF($C49="","",VLOOKUP($A49,INDIRECT("data"&amp;$AX$3),AF$8,FALSE))</f>
        <v>50</v>
      </c>
      <c r="AG49" s="107">
        <f t="shared" ca="1" si="731"/>
        <v>39</v>
      </c>
      <c r="AH49" s="107">
        <f t="shared" ref="AH49" ca="1" si="732">IF($C49="","",SUM(AF49:AG49))</f>
        <v>89</v>
      </c>
      <c r="AI49" s="107"/>
      <c r="AJ49" s="107"/>
      <c r="AK49" s="107"/>
      <c r="AL49" s="107">
        <f t="shared" ref="AL49:AM49" ca="1" si="733">IF($C49="","",VLOOKUP($A49,INDIRECT("data"&amp;$AX$3),AL$8,FALSE))</f>
        <v>40</v>
      </c>
      <c r="AM49" s="107">
        <f t="shared" ca="1" si="733"/>
        <v>39</v>
      </c>
      <c r="AN49" s="107">
        <f t="shared" ref="AN49" ca="1" si="734">IF($C49="","",SUM(AL49:AM49))</f>
        <v>79</v>
      </c>
      <c r="AO49" s="95">
        <f t="shared" ref="AO49" ca="1" si="735">IF($C49="","",V49+Y49+AB49+AE49+AH49+AK49+AN49)</f>
        <v>468</v>
      </c>
      <c r="AP49" s="107">
        <f t="shared" ref="AP49:AS49" ca="1" si="736">IF($C49="","",VLOOKUP($A49,INDIRECT("data"&amp;$AX$3),AP$8,FALSE))</f>
        <v>100</v>
      </c>
      <c r="AQ49" s="107">
        <f t="shared" ca="1" si="736"/>
        <v>42</v>
      </c>
      <c r="AR49" s="107">
        <f t="shared" ca="1" si="736"/>
        <v>80</v>
      </c>
      <c r="AS49" s="107">
        <f t="shared" ca="1" si="736"/>
        <v>78</v>
      </c>
      <c r="AT49" s="107">
        <f t="shared" ref="AT49" ca="1" si="737">IF($C49="","",SUM(AP49:AS49))</f>
        <v>300</v>
      </c>
      <c r="AU49" s="150">
        <f t="shared" ref="AU49" ca="1" si="738">IF($C49="","",VLOOKUP($A49,INDIRECT("data"&amp;$AX$3),AU$8,FALSE))</f>
        <v>164</v>
      </c>
      <c r="AV49" s="150">
        <f ca="1">IF($C49="","",ROUND(AU49/NoW%,0))</f>
        <v>72</v>
      </c>
      <c r="AW49" s="150" t="str">
        <f ca="1">IF($C49="","",VLOOKUP(AO50,Gc,2,FALSE))</f>
        <v>Very Good</v>
      </c>
      <c r="AX49" s="150"/>
    </row>
    <row r="50" spans="1:50" s="96" customFormat="1" ht="15" customHeight="1">
      <c r="A50" s="96">
        <f t="shared" ref="A50" si="739">A49</f>
        <v>21</v>
      </c>
      <c r="B50" s="167"/>
      <c r="C50" s="167"/>
      <c r="D50" s="107" t="str">
        <f t="shared" ref="D50" ca="1" si="740">IF($C49="","",MID(TEXT(VLOOKUP($A50,INDIRECT("data"&amp;$AX$3),10,FALSE),"000000000000"),D$8,1))</f>
        <v>5</v>
      </c>
      <c r="E50" s="107" t="str">
        <f t="shared" ref="E50" ca="1" si="741">IF($C49="","",MID(TEXT(VLOOKUP($A50,INDIRECT("data"&amp;$AX$3),10,FALSE),"000000000000"),E$8,1))</f>
        <v>6</v>
      </c>
      <c r="F50" s="107" t="str">
        <f t="shared" ref="F50" ca="1" si="742">IF($C49="","",MID(TEXT(VLOOKUP($A50,INDIRECT("data"&amp;$AX$3),10,FALSE),"000000000000"),F$8,1))</f>
        <v>7</v>
      </c>
      <c r="G50" s="107" t="str">
        <f t="shared" ref="G50" ca="1" si="743">IF($C49="","",MID(TEXT(VLOOKUP($A50,INDIRECT("data"&amp;$AX$3),10,FALSE),"000000000000"),G$8,1))</f>
        <v>3</v>
      </c>
      <c r="H50" s="107" t="str">
        <f t="shared" ref="H50" ca="1" si="744">IF($C49="","",MID(TEXT(VLOOKUP($A50,INDIRECT("data"&amp;$AX$3),10,FALSE),"000000000000"),H$8,1))</f>
        <v>9</v>
      </c>
      <c r="I50" s="107" t="str">
        <f t="shared" ref="I50" ca="1" si="745">IF($C49="","",MID(TEXT(VLOOKUP($A50,INDIRECT("data"&amp;$AX$3),10,FALSE),"000000000000"),I$8,1))</f>
        <v>8</v>
      </c>
      <c r="J50" s="107" t="str">
        <f t="shared" ref="J50" ca="1" si="746">IF($C49="","",MID(TEXT(VLOOKUP($A50,INDIRECT("data"&amp;$AX$3),10,FALSE),"000000000000"),J$8,1))</f>
        <v>2</v>
      </c>
      <c r="K50" s="107" t="str">
        <f t="shared" ref="K50" ca="1" si="747">IF($C49="","",MID(TEXT(VLOOKUP($A50,INDIRECT("data"&amp;$AX$3),10,FALSE),"000000000000"),K$8,1))</f>
        <v>8</v>
      </c>
      <c r="L50" s="107" t="str">
        <f t="shared" ref="L50" ca="1" si="748">IF($C49="","",MID(TEXT(VLOOKUP($A50,INDIRECT("data"&amp;$AX$3),10,FALSE),"000000000000"),L$8,1))</f>
        <v>3</v>
      </c>
      <c r="M50" s="107" t="str">
        <f t="shared" ref="M50" ca="1" si="749">IF($C49="","",MID(TEXT(VLOOKUP($A50,INDIRECT("data"&amp;$AX$3),10,FALSE),"000000000000"),M$8,1))</f>
        <v>3</v>
      </c>
      <c r="N50" s="107" t="str">
        <f t="shared" ref="N50" ca="1" si="750">IF($C49="","",MID(TEXT(VLOOKUP($A50,INDIRECT("data"&amp;$AX$3),10,FALSE),"000000000000"),N$8,1))</f>
        <v>9</v>
      </c>
      <c r="O50" s="107" t="str">
        <f t="shared" ref="O50" ca="1" si="751">IF($C49="","",MID(TEXT(VLOOKUP($A50,INDIRECT("data"&amp;$AX$3),10,FALSE),"000000000000"),O$8,1))</f>
        <v>5</v>
      </c>
      <c r="P50" s="150"/>
      <c r="Q50" s="150"/>
      <c r="R50" s="97">
        <f t="shared" ref="R50" ca="1" si="752">IF($C49="","",VLOOKUP(A50,INDIRECT("data"&amp;$AX$3),9,FALSE))</f>
        <v>41822</v>
      </c>
      <c r="S50" s="98" t="s">
        <v>21</v>
      </c>
      <c r="T50" s="107" t="str">
        <f ca="1">IF($C49="","",VLOOKUP(T49*2,Gr,2))</f>
        <v>A+</v>
      </c>
      <c r="U50" s="107" t="str">
        <f ca="1">IF($C49="","",VLOOKUP(U49*2,Gr,2))</f>
        <v>A</v>
      </c>
      <c r="V50" s="107" t="str">
        <f ca="1">IF($C49="","",VLOOKUP(V49,Gr,2))</f>
        <v>A</v>
      </c>
      <c r="W50" s="107" t="str">
        <f ca="1">IF($C49="","",VLOOKUP(W49*2,Gr,2))</f>
        <v>B</v>
      </c>
      <c r="X50" s="107" t="str">
        <f ca="1">IF($C49="","",VLOOKUP(X49*2,Gr,2))</f>
        <v>A+</v>
      </c>
      <c r="Y50" s="107" t="str">
        <f ca="1">IF($C49="","",VLOOKUP(Y49,Gr,2))</f>
        <v>A</v>
      </c>
      <c r="Z50" s="107" t="str">
        <f ca="1">IF($C49="","",VLOOKUP(Z49*2,Gr,2))</f>
        <v>A</v>
      </c>
      <c r="AA50" s="107" t="str">
        <f ca="1">IF($C49="","",VLOOKUP(AA49*2,Gr,2))</f>
        <v>B</v>
      </c>
      <c r="AB50" s="107" t="str">
        <f ca="1">IF($C49="","",VLOOKUP(AB49,Gr,2))</f>
        <v>B+</v>
      </c>
      <c r="AC50" s="107" t="str">
        <f ca="1">IF($C49="","",VLOOKUP(AC49*2,Gr,2))</f>
        <v>A</v>
      </c>
      <c r="AD50" s="107" t="str">
        <f ca="1">IF($C49="","",VLOOKUP(AD49*2,Gr,2))</f>
        <v>A</v>
      </c>
      <c r="AE50" s="107" t="str">
        <f ca="1">IF($C49="","",VLOOKUP(AE49,Gr,2))</f>
        <v>A</v>
      </c>
      <c r="AF50" s="107" t="str">
        <f ca="1">IF($C49="","",VLOOKUP(AF49*2,Gr,2))</f>
        <v>A+</v>
      </c>
      <c r="AG50" s="107" t="str">
        <f ca="1">IF($C49="","",VLOOKUP(AG49*2,Gr,2))</f>
        <v>A</v>
      </c>
      <c r="AH50" s="107" t="str">
        <f ca="1">IF($C49="","",VLOOKUP(AH49,Gr,2))</f>
        <v>A</v>
      </c>
      <c r="AI50" s="107"/>
      <c r="AJ50" s="107"/>
      <c r="AK50" s="107"/>
      <c r="AL50" s="107" t="str">
        <f ca="1">IF($C49="","",VLOOKUP(AL49*2,Gr,2))</f>
        <v>A</v>
      </c>
      <c r="AM50" s="107" t="str">
        <f ca="1">IF($C49="","",VLOOKUP(AM49*2,Gr,2))</f>
        <v>A</v>
      </c>
      <c r="AN50" s="107" t="str">
        <f ca="1">IF($C49="","",VLOOKUP(AN49,Gr,2))</f>
        <v>A</v>
      </c>
      <c r="AO50" s="107" t="str">
        <f ca="1">IF($C49="","",VLOOKUP(AO49/AO$7%,Gr,2))</f>
        <v>A</v>
      </c>
      <c r="AP50" s="107" t="str">
        <f ca="1">IF($C49="","",VLOOKUP(AP49,Gr,2))</f>
        <v>A+</v>
      </c>
      <c r="AQ50" s="107" t="str">
        <f ca="1">IF($C49="","",VLOOKUP(AQ49,Gr,2))</f>
        <v>B</v>
      </c>
      <c r="AR50" s="107" t="str">
        <f ca="1">IF($C49="","",VLOOKUP(AR49,Gr,2))</f>
        <v>A</v>
      </c>
      <c r="AS50" s="107" t="str">
        <f ca="1">IF($C49="","",VLOOKUP(AS49,Gr,2))</f>
        <v>A</v>
      </c>
      <c r="AT50" s="107" t="str">
        <f ca="1">IF($C49="","",VLOOKUP(AT49/AT$7%,Gr,2))</f>
        <v>A</v>
      </c>
      <c r="AU50" s="150"/>
      <c r="AV50" s="150"/>
      <c r="AW50" s="150"/>
      <c r="AX50" s="150"/>
    </row>
    <row r="51" spans="1:50" s="96" customFormat="1" ht="15" customHeight="1">
      <c r="A51" s="96">
        <f t="shared" ref="A51" si="753">A50+1</f>
        <v>22</v>
      </c>
      <c r="B51" s="166">
        <f t="shared" ref="B51" si="754">A51</f>
        <v>22</v>
      </c>
      <c r="C51" s="166">
        <f t="shared" ref="C51" ca="1" si="755">IFERROR(VLOOKUP(A51,INDIRECT("data"&amp;$AX$3),2,FALSE),"")</f>
        <v>1196</v>
      </c>
      <c r="D51" s="168" t="str">
        <f t="shared" ref="D51" ca="1" si="756">IF(C51="","",VLOOKUP(A51,INDIRECT("data"&amp;$AX$3),3,FALSE))</f>
        <v>Kiran Ketha</v>
      </c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50" t="str">
        <f t="shared" ref="P51" ca="1" si="757">IF($C51="","",VLOOKUP($A51,INDIRECT("data"&amp;$AX$3),4,FALSE))</f>
        <v>B</v>
      </c>
      <c r="Q51" s="150" t="str">
        <f t="shared" ref="Q51" ca="1" si="758">IF($C51="","",VLOOKUP($A51,INDIRECT("data"&amp;$AX$3),5,FALSE))</f>
        <v>BC</v>
      </c>
      <c r="R51" s="97">
        <f t="shared" ref="R51" ca="1" si="759">IF($C51="","",VLOOKUP(A51,INDIRECT("data"&amp;$AX$3),8,FALSE))</f>
        <v>37774</v>
      </c>
      <c r="S51" s="98" t="s">
        <v>20</v>
      </c>
      <c r="T51" s="107">
        <f t="shared" ref="T51:U51" ca="1" si="760">IF($C51="","",VLOOKUP($A51,INDIRECT("data"&amp;$AX$3),T$8,FALSE))</f>
        <v>44</v>
      </c>
      <c r="U51" s="107">
        <f t="shared" ca="1" si="760"/>
        <v>48</v>
      </c>
      <c r="V51" s="107">
        <f t="shared" ref="V51" ca="1" si="761">IF($C51="","",SUM(T51:U51))</f>
        <v>92</v>
      </c>
      <c r="W51" s="107">
        <f t="shared" ref="W51:X51" ca="1" si="762">IF($C51="","",VLOOKUP($A51,INDIRECT("data"&amp;$AX$3),W$8,FALSE))</f>
        <v>43</v>
      </c>
      <c r="X51" s="107">
        <f t="shared" ca="1" si="762"/>
        <v>44</v>
      </c>
      <c r="Y51" s="107">
        <f t="shared" ref="Y51" ca="1" si="763">IF($C51="","",SUM(W51:X51))</f>
        <v>87</v>
      </c>
      <c r="Z51" s="107">
        <f t="shared" ref="Z51:AA51" ca="1" si="764">IF($C51="","",VLOOKUP($A51,INDIRECT("data"&amp;$AX$3),Z$8,FALSE))</f>
        <v>48</v>
      </c>
      <c r="AA51" s="107">
        <f t="shared" ca="1" si="764"/>
        <v>43</v>
      </c>
      <c r="AB51" s="107">
        <f t="shared" ref="AB51" ca="1" si="765">IF($C51="","",SUM(Z51:AA51))</f>
        <v>91</v>
      </c>
      <c r="AC51" s="107">
        <f t="shared" ref="AC51:AD51" ca="1" si="766">IF($C51="","",VLOOKUP($A51,INDIRECT("data"&amp;$AX$3),AC$8,FALSE))</f>
        <v>48</v>
      </c>
      <c r="AD51" s="107">
        <f t="shared" ca="1" si="766"/>
        <v>48</v>
      </c>
      <c r="AE51" s="107">
        <f t="shared" ref="AE51" ca="1" si="767">IF($C51="","",SUM(AC51:AD51))</f>
        <v>96</v>
      </c>
      <c r="AF51" s="107">
        <f t="shared" ref="AF51:AG51" ca="1" si="768">IF($C51="","",VLOOKUP($A51,INDIRECT("data"&amp;$AX$3),AF$8,FALSE))</f>
        <v>44</v>
      </c>
      <c r="AG51" s="107">
        <f t="shared" ca="1" si="768"/>
        <v>48</v>
      </c>
      <c r="AH51" s="107">
        <f t="shared" ref="AH51" ca="1" si="769">IF($C51="","",SUM(AF51:AG51))</f>
        <v>92</v>
      </c>
      <c r="AI51" s="107"/>
      <c r="AJ51" s="107"/>
      <c r="AK51" s="107"/>
      <c r="AL51" s="107">
        <f t="shared" ref="AL51:AM51" ca="1" si="770">IF($C51="","",VLOOKUP($A51,INDIRECT("data"&amp;$AX$3),AL$8,FALSE))</f>
        <v>48</v>
      </c>
      <c r="AM51" s="107">
        <f t="shared" ca="1" si="770"/>
        <v>48</v>
      </c>
      <c r="AN51" s="107">
        <f t="shared" ref="AN51" ca="1" si="771">IF($C51="","",SUM(AL51:AM51))</f>
        <v>96</v>
      </c>
      <c r="AO51" s="95">
        <f t="shared" ref="AO51" ca="1" si="772">IF($C51="","",V51+Y51+AB51+AE51+AH51+AK51+AN51)</f>
        <v>554</v>
      </c>
      <c r="AP51" s="107">
        <f t="shared" ref="AP51:AS51" ca="1" si="773">IF($C51="","",VLOOKUP($A51,INDIRECT("data"&amp;$AX$3),AP$8,FALSE))</f>
        <v>88</v>
      </c>
      <c r="AQ51" s="107">
        <f t="shared" ca="1" si="773"/>
        <v>86</v>
      </c>
      <c r="AR51" s="107">
        <f t="shared" ca="1" si="773"/>
        <v>96</v>
      </c>
      <c r="AS51" s="107">
        <f t="shared" ca="1" si="773"/>
        <v>96</v>
      </c>
      <c r="AT51" s="107">
        <f t="shared" ref="AT51" ca="1" si="774">IF($C51="","",SUM(AP51:AS51))</f>
        <v>366</v>
      </c>
      <c r="AU51" s="150">
        <f t="shared" ref="AU51" ca="1" si="775">IF($C51="","",VLOOKUP($A51,INDIRECT("data"&amp;$AX$3),AU$8,FALSE))</f>
        <v>188</v>
      </c>
      <c r="AV51" s="150">
        <f ca="1">IF($C51="","",ROUND(AU51/NoW%,0))</f>
        <v>83</v>
      </c>
      <c r="AW51" s="150" t="str">
        <f ca="1">IF($C51="","",VLOOKUP(AO52,Gc,2,FALSE))</f>
        <v>Excellent</v>
      </c>
      <c r="AX51" s="150"/>
    </row>
    <row r="52" spans="1:50" s="96" customFormat="1" ht="15" customHeight="1">
      <c r="A52" s="96">
        <f t="shared" ref="A52" si="776">A51</f>
        <v>22</v>
      </c>
      <c r="B52" s="167"/>
      <c r="C52" s="167"/>
      <c r="D52" s="107" t="str">
        <f t="shared" ref="D52" ca="1" si="777">IF($C51="","",MID(TEXT(VLOOKUP($A52,INDIRECT("data"&amp;$AX$3),10,FALSE),"000000000000"),D$8,1))</f>
        <v>6</v>
      </c>
      <c r="E52" s="107" t="str">
        <f t="shared" ref="E52" ca="1" si="778">IF($C51="","",MID(TEXT(VLOOKUP($A52,INDIRECT("data"&amp;$AX$3),10,FALSE),"000000000000"),E$8,1))</f>
        <v>0</v>
      </c>
      <c r="F52" s="107" t="str">
        <f t="shared" ref="F52" ca="1" si="779">IF($C51="","",MID(TEXT(VLOOKUP($A52,INDIRECT("data"&amp;$AX$3),10,FALSE),"000000000000"),F$8,1))</f>
        <v>4</v>
      </c>
      <c r="G52" s="107" t="str">
        <f t="shared" ref="G52" ca="1" si="780">IF($C51="","",MID(TEXT(VLOOKUP($A52,INDIRECT("data"&amp;$AX$3),10,FALSE),"000000000000"),G$8,1))</f>
        <v>0</v>
      </c>
      <c r="H52" s="107" t="str">
        <f t="shared" ref="H52" ca="1" si="781">IF($C51="","",MID(TEXT(VLOOKUP($A52,INDIRECT("data"&amp;$AX$3),10,FALSE),"000000000000"),H$8,1))</f>
        <v>8</v>
      </c>
      <c r="I52" s="107" t="str">
        <f t="shared" ref="I52" ca="1" si="782">IF($C51="","",MID(TEXT(VLOOKUP($A52,INDIRECT("data"&amp;$AX$3),10,FALSE),"000000000000"),I$8,1))</f>
        <v>6</v>
      </c>
      <c r="J52" s="107" t="str">
        <f t="shared" ref="J52" ca="1" si="783">IF($C51="","",MID(TEXT(VLOOKUP($A52,INDIRECT("data"&amp;$AX$3),10,FALSE),"000000000000"),J$8,1))</f>
        <v>7</v>
      </c>
      <c r="K52" s="107" t="str">
        <f t="shared" ref="K52" ca="1" si="784">IF($C51="","",MID(TEXT(VLOOKUP($A52,INDIRECT("data"&amp;$AX$3),10,FALSE),"000000000000"),K$8,1))</f>
        <v>2</v>
      </c>
      <c r="L52" s="107" t="str">
        <f t="shared" ref="L52" ca="1" si="785">IF($C51="","",MID(TEXT(VLOOKUP($A52,INDIRECT("data"&amp;$AX$3),10,FALSE),"000000000000"),L$8,1))</f>
        <v>6</v>
      </c>
      <c r="M52" s="107" t="str">
        <f t="shared" ref="M52" ca="1" si="786">IF($C51="","",MID(TEXT(VLOOKUP($A52,INDIRECT("data"&amp;$AX$3),10,FALSE),"000000000000"),M$8,1))</f>
        <v>3</v>
      </c>
      <c r="N52" s="107" t="str">
        <f t="shared" ref="N52" ca="1" si="787">IF($C51="","",MID(TEXT(VLOOKUP($A52,INDIRECT("data"&amp;$AX$3),10,FALSE),"000000000000"),N$8,1))</f>
        <v>2</v>
      </c>
      <c r="O52" s="107" t="str">
        <f t="shared" ref="O52" ca="1" si="788">IF($C51="","",MID(TEXT(VLOOKUP($A52,INDIRECT("data"&amp;$AX$3),10,FALSE),"000000000000"),O$8,1))</f>
        <v>0</v>
      </c>
      <c r="P52" s="150"/>
      <c r="Q52" s="150"/>
      <c r="R52" s="97">
        <f t="shared" ref="R52" ca="1" si="789">IF($C51="","",VLOOKUP(A52,INDIRECT("data"&amp;$AX$3),9,FALSE))</f>
        <v>41813</v>
      </c>
      <c r="S52" s="98" t="s">
        <v>21</v>
      </c>
      <c r="T52" s="107" t="str">
        <f ca="1">IF($C51="","",VLOOKUP(T51*2,Gr,2))</f>
        <v>A</v>
      </c>
      <c r="U52" s="107" t="str">
        <f ca="1">IF($C51="","",VLOOKUP(U51*2,Gr,2))</f>
        <v>A+</v>
      </c>
      <c r="V52" s="107" t="str">
        <f ca="1">IF($C51="","",VLOOKUP(V51,Gr,2))</f>
        <v>A+</v>
      </c>
      <c r="W52" s="107" t="str">
        <f ca="1">IF($C51="","",VLOOKUP(W51*2,Gr,2))</f>
        <v>A</v>
      </c>
      <c r="X52" s="107" t="str">
        <f ca="1">IF($C51="","",VLOOKUP(X51*2,Gr,2))</f>
        <v>A</v>
      </c>
      <c r="Y52" s="107" t="str">
        <f ca="1">IF($C51="","",VLOOKUP(Y51,Gr,2))</f>
        <v>A</v>
      </c>
      <c r="Z52" s="107" t="str">
        <f ca="1">IF($C51="","",VLOOKUP(Z51*2,Gr,2))</f>
        <v>A+</v>
      </c>
      <c r="AA52" s="107" t="str">
        <f ca="1">IF($C51="","",VLOOKUP(AA51*2,Gr,2))</f>
        <v>A</v>
      </c>
      <c r="AB52" s="107" t="str">
        <f ca="1">IF($C51="","",VLOOKUP(AB51,Gr,2))</f>
        <v>A+</v>
      </c>
      <c r="AC52" s="107" t="str">
        <f ca="1">IF($C51="","",VLOOKUP(AC51*2,Gr,2))</f>
        <v>A+</v>
      </c>
      <c r="AD52" s="107" t="str">
        <f ca="1">IF($C51="","",VLOOKUP(AD51*2,Gr,2))</f>
        <v>A+</v>
      </c>
      <c r="AE52" s="107" t="str">
        <f ca="1">IF($C51="","",VLOOKUP(AE51,Gr,2))</f>
        <v>A+</v>
      </c>
      <c r="AF52" s="107" t="str">
        <f ca="1">IF($C51="","",VLOOKUP(AF51*2,Gr,2))</f>
        <v>A</v>
      </c>
      <c r="AG52" s="107" t="str">
        <f ca="1">IF($C51="","",VLOOKUP(AG51*2,Gr,2))</f>
        <v>A+</v>
      </c>
      <c r="AH52" s="107" t="str">
        <f ca="1">IF($C51="","",VLOOKUP(AH51,Gr,2))</f>
        <v>A+</v>
      </c>
      <c r="AI52" s="107"/>
      <c r="AJ52" s="107"/>
      <c r="AK52" s="107"/>
      <c r="AL52" s="107" t="str">
        <f ca="1">IF($C51="","",VLOOKUP(AL51*2,Gr,2))</f>
        <v>A+</v>
      </c>
      <c r="AM52" s="107" t="str">
        <f ca="1">IF($C51="","",VLOOKUP(AM51*2,Gr,2))</f>
        <v>A+</v>
      </c>
      <c r="AN52" s="107" t="str">
        <f ca="1">IF($C51="","",VLOOKUP(AN51,Gr,2))</f>
        <v>A+</v>
      </c>
      <c r="AO52" s="107" t="str">
        <f ca="1">IF($C51="","",VLOOKUP(AO51/AO$7%,Gr,2))</f>
        <v>A+</v>
      </c>
      <c r="AP52" s="107" t="str">
        <f ca="1">IF($C51="","",VLOOKUP(AP51,Gr,2))</f>
        <v>A</v>
      </c>
      <c r="AQ52" s="107" t="str">
        <f ca="1">IF($C51="","",VLOOKUP(AQ51,Gr,2))</f>
        <v>A</v>
      </c>
      <c r="AR52" s="107" t="str">
        <f ca="1">IF($C51="","",VLOOKUP(AR51,Gr,2))</f>
        <v>A+</v>
      </c>
      <c r="AS52" s="107" t="str">
        <f ca="1">IF($C51="","",VLOOKUP(AS51,Gr,2))</f>
        <v>A+</v>
      </c>
      <c r="AT52" s="107" t="str">
        <f ca="1">IF($C51="","",VLOOKUP(AT51/AT$7%,Gr,2))</f>
        <v>A+</v>
      </c>
      <c r="AU52" s="150"/>
      <c r="AV52" s="150"/>
      <c r="AW52" s="150"/>
      <c r="AX52" s="150"/>
    </row>
    <row r="53" spans="1:50" s="96" customFormat="1" ht="15" customHeight="1">
      <c r="A53" s="96">
        <f t="shared" ref="A53" si="790">A52+1</f>
        <v>23</v>
      </c>
      <c r="B53" s="166">
        <f t="shared" ref="B53" si="791">A53</f>
        <v>23</v>
      </c>
      <c r="C53" s="166">
        <f t="shared" ref="C53" ca="1" si="792">IFERROR(VLOOKUP(A53,INDIRECT("data"&amp;$AX$3),2,FALSE),"")</f>
        <v>1218</v>
      </c>
      <c r="D53" s="168" t="str">
        <f t="shared" ref="D53" ca="1" si="793">IF(C53="","",VLOOKUP(A53,INDIRECT("data"&amp;$AX$3),3,FALSE))</f>
        <v>Kishore Beera</v>
      </c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50" t="str">
        <f t="shared" ref="P53" ca="1" si="794">IF($C53="","",VLOOKUP($A53,INDIRECT("data"&amp;$AX$3),4,FALSE))</f>
        <v>B</v>
      </c>
      <c r="Q53" s="150" t="str">
        <f t="shared" ref="Q53" ca="1" si="795">IF($C53="","",VLOOKUP($A53,INDIRECT("data"&amp;$AX$3),5,FALSE))</f>
        <v>SC</v>
      </c>
      <c r="R53" s="97">
        <f t="shared" ref="R53" ca="1" si="796">IF($C53="","",VLOOKUP(A53,INDIRECT("data"&amp;$AX$3),8,FALSE))</f>
        <v>38203</v>
      </c>
      <c r="S53" s="98" t="s">
        <v>20</v>
      </c>
      <c r="T53" s="107">
        <f t="shared" ref="T53:U53" ca="1" si="797">IF($C53="","",VLOOKUP($A53,INDIRECT("data"&amp;$AX$3),T$8,FALSE))</f>
        <v>46</v>
      </c>
      <c r="U53" s="107">
        <f t="shared" ca="1" si="797"/>
        <v>36</v>
      </c>
      <c r="V53" s="107">
        <f t="shared" ref="V53" ca="1" si="798">IF($C53="","",SUM(T53:U53))</f>
        <v>82</v>
      </c>
      <c r="W53" s="107">
        <f t="shared" ref="W53:X53" ca="1" si="799">IF($C53="","",VLOOKUP($A53,INDIRECT("data"&amp;$AX$3),W$8,FALSE))</f>
        <v>38</v>
      </c>
      <c r="X53" s="107">
        <f t="shared" ca="1" si="799"/>
        <v>46</v>
      </c>
      <c r="Y53" s="107">
        <f t="shared" ref="Y53" ca="1" si="800">IF($C53="","",SUM(W53:X53))</f>
        <v>84</v>
      </c>
      <c r="Z53" s="107">
        <f t="shared" ref="Z53:AA53" ca="1" si="801">IF($C53="","",VLOOKUP($A53,INDIRECT("data"&amp;$AX$3),Z$8,FALSE))</f>
        <v>45</v>
      </c>
      <c r="AA53" s="107">
        <f t="shared" ca="1" si="801"/>
        <v>38</v>
      </c>
      <c r="AB53" s="107">
        <f t="shared" ref="AB53" ca="1" si="802">IF($C53="","",SUM(Z53:AA53))</f>
        <v>83</v>
      </c>
      <c r="AC53" s="107">
        <f t="shared" ref="AC53:AD53" ca="1" si="803">IF($C53="","",VLOOKUP($A53,INDIRECT("data"&amp;$AX$3),AC$8,FALSE))</f>
        <v>36</v>
      </c>
      <c r="AD53" s="107">
        <f t="shared" ca="1" si="803"/>
        <v>45</v>
      </c>
      <c r="AE53" s="107">
        <f t="shared" ref="AE53" ca="1" si="804">IF($C53="","",SUM(AC53:AD53))</f>
        <v>81</v>
      </c>
      <c r="AF53" s="107">
        <f t="shared" ref="AF53:AG53" ca="1" si="805">IF($C53="","",VLOOKUP($A53,INDIRECT("data"&amp;$AX$3),AF$8,FALSE))</f>
        <v>46</v>
      </c>
      <c r="AG53" s="107">
        <f t="shared" ca="1" si="805"/>
        <v>36</v>
      </c>
      <c r="AH53" s="107">
        <f t="shared" ref="AH53" ca="1" si="806">IF($C53="","",SUM(AF53:AG53))</f>
        <v>82</v>
      </c>
      <c r="AI53" s="107"/>
      <c r="AJ53" s="107"/>
      <c r="AK53" s="107"/>
      <c r="AL53" s="107">
        <f t="shared" ref="AL53:AM53" ca="1" si="807">IF($C53="","",VLOOKUP($A53,INDIRECT("data"&amp;$AX$3),AL$8,FALSE))</f>
        <v>45</v>
      </c>
      <c r="AM53" s="107">
        <f t="shared" ca="1" si="807"/>
        <v>36</v>
      </c>
      <c r="AN53" s="107">
        <f t="shared" ref="AN53" ca="1" si="808">IF($C53="","",SUM(AL53:AM53))</f>
        <v>81</v>
      </c>
      <c r="AO53" s="95">
        <f t="shared" ref="AO53" ca="1" si="809">IF($C53="","",V53+Y53+AB53+AE53+AH53+AK53+AN53)</f>
        <v>493</v>
      </c>
      <c r="AP53" s="107">
        <f t="shared" ref="AP53:AS53" ca="1" si="810">IF($C53="","",VLOOKUP($A53,INDIRECT("data"&amp;$AX$3),AP$8,FALSE))</f>
        <v>92</v>
      </c>
      <c r="AQ53" s="107">
        <f t="shared" ca="1" si="810"/>
        <v>76</v>
      </c>
      <c r="AR53" s="107">
        <f t="shared" ca="1" si="810"/>
        <v>90</v>
      </c>
      <c r="AS53" s="107">
        <f t="shared" ca="1" si="810"/>
        <v>72</v>
      </c>
      <c r="AT53" s="107">
        <f t="shared" ref="AT53" ca="1" si="811">IF($C53="","",SUM(AP53:AS53))</f>
        <v>330</v>
      </c>
      <c r="AU53" s="150">
        <f t="shared" ref="AU53" ca="1" si="812">IF($C53="","",VLOOKUP($A53,INDIRECT("data"&amp;$AX$3),AU$8,FALSE))</f>
        <v>203</v>
      </c>
      <c r="AV53" s="150">
        <f ca="1">IF($C53="","",ROUND(AU53/NoW%,0))</f>
        <v>89</v>
      </c>
      <c r="AW53" s="150" t="str">
        <f ca="1">IF($C53="","",VLOOKUP(AO54,Gc,2,FALSE))</f>
        <v>Very Good</v>
      </c>
      <c r="AX53" s="150"/>
    </row>
    <row r="54" spans="1:50" s="96" customFormat="1" ht="15" customHeight="1">
      <c r="A54" s="96">
        <f t="shared" ref="A54" si="813">A53</f>
        <v>23</v>
      </c>
      <c r="B54" s="167"/>
      <c r="C54" s="167"/>
      <c r="D54" s="107" t="str">
        <f t="shared" ref="D54" ca="1" si="814">IF($C53="","",MID(TEXT(VLOOKUP($A54,INDIRECT("data"&amp;$AX$3),10,FALSE),"000000000000"),D$8,1))</f>
        <v>2</v>
      </c>
      <c r="E54" s="107" t="str">
        <f t="shared" ref="E54" ca="1" si="815">IF($C53="","",MID(TEXT(VLOOKUP($A54,INDIRECT("data"&amp;$AX$3),10,FALSE),"000000000000"),E$8,1))</f>
        <v>2</v>
      </c>
      <c r="F54" s="107" t="str">
        <f t="shared" ref="F54" ca="1" si="816">IF($C53="","",MID(TEXT(VLOOKUP($A54,INDIRECT("data"&amp;$AX$3),10,FALSE),"000000000000"),F$8,1))</f>
        <v>1</v>
      </c>
      <c r="G54" s="107" t="str">
        <f t="shared" ref="G54" ca="1" si="817">IF($C53="","",MID(TEXT(VLOOKUP($A54,INDIRECT("data"&amp;$AX$3),10,FALSE),"000000000000"),G$8,1))</f>
        <v>7</v>
      </c>
      <c r="H54" s="107" t="str">
        <f t="shared" ref="H54" ca="1" si="818">IF($C53="","",MID(TEXT(VLOOKUP($A54,INDIRECT("data"&amp;$AX$3),10,FALSE),"000000000000"),H$8,1))</f>
        <v>3</v>
      </c>
      <c r="I54" s="107" t="str">
        <f t="shared" ref="I54" ca="1" si="819">IF($C53="","",MID(TEXT(VLOOKUP($A54,INDIRECT("data"&amp;$AX$3),10,FALSE),"000000000000"),I$8,1))</f>
        <v>5</v>
      </c>
      <c r="J54" s="107" t="str">
        <f t="shared" ref="J54" ca="1" si="820">IF($C53="","",MID(TEXT(VLOOKUP($A54,INDIRECT("data"&amp;$AX$3),10,FALSE),"000000000000"),J$8,1))</f>
        <v>1</v>
      </c>
      <c r="K54" s="107" t="str">
        <f t="shared" ref="K54" ca="1" si="821">IF($C53="","",MID(TEXT(VLOOKUP($A54,INDIRECT("data"&amp;$AX$3),10,FALSE),"000000000000"),K$8,1))</f>
        <v>7</v>
      </c>
      <c r="L54" s="107" t="str">
        <f t="shared" ref="L54" ca="1" si="822">IF($C53="","",MID(TEXT(VLOOKUP($A54,INDIRECT("data"&amp;$AX$3),10,FALSE),"000000000000"),L$8,1))</f>
        <v>4</v>
      </c>
      <c r="M54" s="107" t="str">
        <f t="shared" ref="M54" ca="1" si="823">IF($C53="","",MID(TEXT(VLOOKUP($A54,INDIRECT("data"&amp;$AX$3),10,FALSE),"000000000000"),M$8,1))</f>
        <v>0</v>
      </c>
      <c r="N54" s="107" t="str">
        <f t="shared" ref="N54" ca="1" si="824">IF($C53="","",MID(TEXT(VLOOKUP($A54,INDIRECT("data"&amp;$AX$3),10,FALSE),"000000000000"),N$8,1))</f>
        <v>9</v>
      </c>
      <c r="O54" s="107" t="str">
        <f t="shared" ref="O54" ca="1" si="825">IF($C53="","",MID(TEXT(VLOOKUP($A54,INDIRECT("data"&amp;$AX$3),10,FALSE),"000000000000"),O$8,1))</f>
        <v>6</v>
      </c>
      <c r="P54" s="150"/>
      <c r="Q54" s="150"/>
      <c r="R54" s="97">
        <f t="shared" ref="R54" ca="1" si="826">IF($C53="","",VLOOKUP(A54,INDIRECT("data"&amp;$AX$3),9,FALSE))</f>
        <v>41835</v>
      </c>
      <c r="S54" s="98" t="s">
        <v>21</v>
      </c>
      <c r="T54" s="107" t="str">
        <f ca="1">IF($C53="","",VLOOKUP(T53*2,Gr,2))</f>
        <v>A+</v>
      </c>
      <c r="U54" s="107" t="str">
        <f ca="1">IF($C53="","",VLOOKUP(U53*2,Gr,2))</f>
        <v>A</v>
      </c>
      <c r="V54" s="107" t="str">
        <f ca="1">IF($C53="","",VLOOKUP(V53,Gr,2))</f>
        <v>A</v>
      </c>
      <c r="W54" s="107" t="str">
        <f ca="1">IF($C53="","",VLOOKUP(W53*2,Gr,2))</f>
        <v>A</v>
      </c>
      <c r="X54" s="107" t="str">
        <f ca="1">IF($C53="","",VLOOKUP(X53*2,Gr,2))</f>
        <v>A+</v>
      </c>
      <c r="Y54" s="107" t="str">
        <f ca="1">IF($C53="","",VLOOKUP(Y53,Gr,2))</f>
        <v>A</v>
      </c>
      <c r="Z54" s="107" t="str">
        <f ca="1">IF($C53="","",VLOOKUP(Z53*2,Gr,2))</f>
        <v>A</v>
      </c>
      <c r="AA54" s="107" t="str">
        <f ca="1">IF($C53="","",VLOOKUP(AA53*2,Gr,2))</f>
        <v>A</v>
      </c>
      <c r="AB54" s="107" t="str">
        <f ca="1">IF($C53="","",VLOOKUP(AB53,Gr,2))</f>
        <v>A</v>
      </c>
      <c r="AC54" s="107" t="str">
        <f ca="1">IF($C53="","",VLOOKUP(AC53*2,Gr,2))</f>
        <v>A</v>
      </c>
      <c r="AD54" s="107" t="str">
        <f ca="1">IF($C53="","",VLOOKUP(AD53*2,Gr,2))</f>
        <v>A</v>
      </c>
      <c r="AE54" s="107" t="str">
        <f ca="1">IF($C53="","",VLOOKUP(AE53,Gr,2))</f>
        <v>A</v>
      </c>
      <c r="AF54" s="107" t="str">
        <f ca="1">IF($C53="","",VLOOKUP(AF53*2,Gr,2))</f>
        <v>A+</v>
      </c>
      <c r="AG54" s="107" t="str">
        <f ca="1">IF($C53="","",VLOOKUP(AG53*2,Gr,2))</f>
        <v>A</v>
      </c>
      <c r="AH54" s="107" t="str">
        <f ca="1">IF($C53="","",VLOOKUP(AH53,Gr,2))</f>
        <v>A</v>
      </c>
      <c r="AI54" s="107"/>
      <c r="AJ54" s="107"/>
      <c r="AK54" s="107"/>
      <c r="AL54" s="107" t="str">
        <f ca="1">IF($C53="","",VLOOKUP(AL53*2,Gr,2))</f>
        <v>A</v>
      </c>
      <c r="AM54" s="107" t="str">
        <f ca="1">IF($C53="","",VLOOKUP(AM53*2,Gr,2))</f>
        <v>A</v>
      </c>
      <c r="AN54" s="107" t="str">
        <f ca="1">IF($C53="","",VLOOKUP(AN53,Gr,2))</f>
        <v>A</v>
      </c>
      <c r="AO54" s="107" t="str">
        <f ca="1">IF($C53="","",VLOOKUP(AO53/AO$7%,Gr,2))</f>
        <v>A</v>
      </c>
      <c r="AP54" s="107" t="str">
        <f ca="1">IF($C53="","",VLOOKUP(AP53,Gr,2))</f>
        <v>A+</v>
      </c>
      <c r="AQ54" s="107" t="str">
        <f ca="1">IF($C53="","",VLOOKUP(AQ53,Gr,2))</f>
        <v>A</v>
      </c>
      <c r="AR54" s="107" t="str">
        <f ca="1">IF($C53="","",VLOOKUP(AR53,Gr,2))</f>
        <v>A</v>
      </c>
      <c r="AS54" s="107" t="str">
        <f ca="1">IF($C53="","",VLOOKUP(AS53,Gr,2))</f>
        <v>A</v>
      </c>
      <c r="AT54" s="107" t="str">
        <f ca="1">IF($C53="","",VLOOKUP(AT53/AT$7%,Gr,2))</f>
        <v>A</v>
      </c>
      <c r="AU54" s="150"/>
      <c r="AV54" s="150"/>
      <c r="AW54" s="150"/>
      <c r="AX54" s="150"/>
    </row>
    <row r="55" spans="1:50" s="96" customFormat="1" ht="15" customHeight="1">
      <c r="A55" s="96">
        <f t="shared" ref="A55" si="827">A54+1</f>
        <v>24</v>
      </c>
      <c r="B55" s="166">
        <f t="shared" ref="B55" si="828">A55</f>
        <v>24</v>
      </c>
      <c r="C55" s="166">
        <f t="shared" ref="C55" ca="1" si="829">IFERROR(VLOOKUP(A55,INDIRECT("data"&amp;$AX$3),2,FALSE),"")</f>
        <v>1198</v>
      </c>
      <c r="D55" s="168" t="str">
        <f t="shared" ref="D55" ca="1" si="830">IF(C55="","",VLOOKUP(A55,INDIRECT("data"&amp;$AX$3),3,FALSE))</f>
        <v>Krishna Chintham</v>
      </c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50" t="str">
        <f t="shared" ref="P55" ca="1" si="831">IF($C55="","",VLOOKUP($A55,INDIRECT("data"&amp;$AX$3),4,FALSE))</f>
        <v>B</v>
      </c>
      <c r="Q55" s="150" t="str">
        <f t="shared" ref="Q55" ca="1" si="832">IF($C55="","",VLOOKUP($A55,INDIRECT("data"&amp;$AX$3),5,FALSE))</f>
        <v>OC</v>
      </c>
      <c r="R55" s="97">
        <f t="shared" ref="R55" ca="1" si="833">IF($C55="","",VLOOKUP(A55,INDIRECT("data"&amp;$AX$3),8,FALSE))</f>
        <v>38062</v>
      </c>
      <c r="S55" s="98" t="s">
        <v>20</v>
      </c>
      <c r="T55" s="107">
        <f t="shared" ref="T55:U55" ca="1" si="834">IF($C55="","",VLOOKUP($A55,INDIRECT("data"&amp;$AX$3),T$8,FALSE))</f>
        <v>32</v>
      </c>
      <c r="U55" s="107">
        <f t="shared" ca="1" si="834"/>
        <v>38</v>
      </c>
      <c r="V55" s="107">
        <f t="shared" ref="V55" ca="1" si="835">IF($C55="","",SUM(T55:U55))</f>
        <v>70</v>
      </c>
      <c r="W55" s="107">
        <f t="shared" ref="W55:X55" ca="1" si="836">IF($C55="","",VLOOKUP($A55,INDIRECT("data"&amp;$AX$3),W$8,FALSE))</f>
        <v>34</v>
      </c>
      <c r="X55" s="107">
        <f t="shared" ca="1" si="836"/>
        <v>32</v>
      </c>
      <c r="Y55" s="107">
        <f t="shared" ref="Y55" ca="1" si="837">IF($C55="","",SUM(W55:X55))</f>
        <v>66</v>
      </c>
      <c r="Z55" s="107">
        <f t="shared" ref="Z55:AA55" ca="1" si="838">IF($C55="","",VLOOKUP($A55,INDIRECT("data"&amp;$AX$3),Z$8,FALSE))</f>
        <v>38</v>
      </c>
      <c r="AA55" s="107">
        <f t="shared" ca="1" si="838"/>
        <v>34</v>
      </c>
      <c r="AB55" s="107">
        <f t="shared" ref="AB55" ca="1" si="839">IF($C55="","",SUM(Z55:AA55))</f>
        <v>72</v>
      </c>
      <c r="AC55" s="107">
        <f t="shared" ref="AC55:AD55" ca="1" si="840">IF($C55="","",VLOOKUP($A55,INDIRECT("data"&amp;$AX$3),AC$8,FALSE))</f>
        <v>38</v>
      </c>
      <c r="AD55" s="107">
        <f t="shared" ca="1" si="840"/>
        <v>38</v>
      </c>
      <c r="AE55" s="107">
        <f t="shared" ref="AE55" ca="1" si="841">IF($C55="","",SUM(AC55:AD55))</f>
        <v>76</v>
      </c>
      <c r="AF55" s="107">
        <f t="shared" ref="AF55:AG55" ca="1" si="842">IF($C55="","",VLOOKUP($A55,INDIRECT("data"&amp;$AX$3),AF$8,FALSE))</f>
        <v>32</v>
      </c>
      <c r="AG55" s="107">
        <f t="shared" ca="1" si="842"/>
        <v>38</v>
      </c>
      <c r="AH55" s="107">
        <f t="shared" ref="AH55" ca="1" si="843">IF($C55="","",SUM(AF55:AG55))</f>
        <v>70</v>
      </c>
      <c r="AI55" s="107"/>
      <c r="AJ55" s="107"/>
      <c r="AK55" s="107"/>
      <c r="AL55" s="107">
        <f t="shared" ref="AL55:AM55" ca="1" si="844">IF($C55="","",VLOOKUP($A55,INDIRECT("data"&amp;$AX$3),AL$8,FALSE))</f>
        <v>38</v>
      </c>
      <c r="AM55" s="107">
        <f t="shared" ca="1" si="844"/>
        <v>38</v>
      </c>
      <c r="AN55" s="107">
        <f t="shared" ref="AN55" ca="1" si="845">IF($C55="","",SUM(AL55:AM55))</f>
        <v>76</v>
      </c>
      <c r="AO55" s="95">
        <f t="shared" ref="AO55" ca="1" si="846">IF($C55="","",V55+Y55+AB55+AE55+AH55+AK55+AN55)</f>
        <v>430</v>
      </c>
      <c r="AP55" s="107">
        <f t="shared" ref="AP55:AS55" ca="1" si="847">IF($C55="","",VLOOKUP($A55,INDIRECT("data"&amp;$AX$3),AP$8,FALSE))</f>
        <v>64</v>
      </c>
      <c r="AQ55" s="107">
        <f t="shared" ca="1" si="847"/>
        <v>68</v>
      </c>
      <c r="AR55" s="107">
        <f t="shared" ca="1" si="847"/>
        <v>76</v>
      </c>
      <c r="AS55" s="107">
        <f t="shared" ca="1" si="847"/>
        <v>76</v>
      </c>
      <c r="AT55" s="107">
        <f t="shared" ref="AT55" ca="1" si="848">IF($C55="","",SUM(AP55:AS55))</f>
        <v>284</v>
      </c>
      <c r="AU55" s="150">
        <f t="shared" ref="AU55" ca="1" si="849">IF($C55="","",VLOOKUP($A55,INDIRECT("data"&amp;$AX$3),AU$8,FALSE))</f>
        <v>172</v>
      </c>
      <c r="AV55" s="150">
        <f ca="1">IF($C55="","",ROUND(AU55/NoW%,0))</f>
        <v>76</v>
      </c>
      <c r="AW55" s="150" t="str">
        <f ca="1">IF($C55="","",VLOOKUP(AO56,Gc,2,FALSE))</f>
        <v>Very Good</v>
      </c>
      <c r="AX55" s="150"/>
    </row>
    <row r="56" spans="1:50" s="96" customFormat="1" ht="15" customHeight="1">
      <c r="A56" s="96">
        <f t="shared" ref="A56" si="850">A55</f>
        <v>24</v>
      </c>
      <c r="B56" s="167"/>
      <c r="C56" s="167"/>
      <c r="D56" s="107" t="str">
        <f t="shared" ref="D56" ca="1" si="851">IF($C55="","",MID(TEXT(VLOOKUP($A56,INDIRECT("data"&amp;$AX$3),10,FALSE),"000000000000"),D$8,1))</f>
        <v>8</v>
      </c>
      <c r="E56" s="107" t="str">
        <f t="shared" ref="E56" ca="1" si="852">IF($C55="","",MID(TEXT(VLOOKUP($A56,INDIRECT("data"&amp;$AX$3),10,FALSE),"000000000000"),E$8,1))</f>
        <v>4</v>
      </c>
      <c r="F56" s="107" t="str">
        <f t="shared" ref="F56" ca="1" si="853">IF($C55="","",MID(TEXT(VLOOKUP($A56,INDIRECT("data"&amp;$AX$3),10,FALSE),"000000000000"),F$8,1))</f>
        <v>6</v>
      </c>
      <c r="G56" s="107" t="str">
        <f t="shared" ref="G56" ca="1" si="854">IF($C55="","",MID(TEXT(VLOOKUP($A56,INDIRECT("data"&amp;$AX$3),10,FALSE),"000000000000"),G$8,1))</f>
        <v>4</v>
      </c>
      <c r="H56" s="107" t="str">
        <f t="shared" ref="H56" ca="1" si="855">IF($C55="","",MID(TEXT(VLOOKUP($A56,INDIRECT("data"&amp;$AX$3),10,FALSE),"000000000000"),H$8,1))</f>
        <v>2</v>
      </c>
      <c r="I56" s="107" t="str">
        <f t="shared" ref="I56" ca="1" si="856">IF($C55="","",MID(TEXT(VLOOKUP($A56,INDIRECT("data"&amp;$AX$3),10,FALSE),"000000000000"),I$8,1))</f>
        <v>0</v>
      </c>
      <c r="J56" s="107" t="str">
        <f t="shared" ref="J56" ca="1" si="857">IF($C55="","",MID(TEXT(VLOOKUP($A56,INDIRECT("data"&amp;$AX$3),10,FALSE),"000000000000"),J$8,1))</f>
        <v>6</v>
      </c>
      <c r="K56" s="107" t="str">
        <f t="shared" ref="K56" ca="1" si="858">IF($C55="","",MID(TEXT(VLOOKUP($A56,INDIRECT("data"&amp;$AX$3),10,FALSE),"000000000000"),K$8,1))</f>
        <v>8</v>
      </c>
      <c r="L56" s="107" t="str">
        <f t="shared" ref="L56" ca="1" si="859">IF($C55="","",MID(TEXT(VLOOKUP($A56,INDIRECT("data"&amp;$AX$3),10,FALSE),"000000000000"),L$8,1))</f>
        <v>3</v>
      </c>
      <c r="M56" s="107" t="str">
        <f t="shared" ref="M56" ca="1" si="860">IF($C55="","",MID(TEXT(VLOOKUP($A56,INDIRECT("data"&amp;$AX$3),10,FALSE),"000000000000"),M$8,1))</f>
        <v>8</v>
      </c>
      <c r="N56" s="107" t="str">
        <f t="shared" ref="N56" ca="1" si="861">IF($C55="","",MID(TEXT(VLOOKUP($A56,INDIRECT("data"&amp;$AX$3),10,FALSE),"000000000000"),N$8,1))</f>
        <v>7</v>
      </c>
      <c r="O56" s="107" t="str">
        <f t="shared" ref="O56" ca="1" si="862">IF($C55="","",MID(TEXT(VLOOKUP($A56,INDIRECT("data"&amp;$AX$3),10,FALSE),"000000000000"),O$8,1))</f>
        <v>9</v>
      </c>
      <c r="P56" s="150"/>
      <c r="Q56" s="150"/>
      <c r="R56" s="97">
        <f t="shared" ref="R56" ca="1" si="863">IF($C55="","",VLOOKUP(A56,INDIRECT("data"&amp;$AX$3),9,FALSE))</f>
        <v>41813</v>
      </c>
      <c r="S56" s="98" t="s">
        <v>21</v>
      </c>
      <c r="T56" s="107" t="str">
        <f ca="1">IF($C55="","",VLOOKUP(T55*2,Gr,2))</f>
        <v>B+</v>
      </c>
      <c r="U56" s="107" t="str">
        <f ca="1">IF($C55="","",VLOOKUP(U55*2,Gr,2))</f>
        <v>A</v>
      </c>
      <c r="V56" s="107" t="str">
        <f ca="1">IF($C55="","",VLOOKUP(V55,Gr,2))</f>
        <v>B+</v>
      </c>
      <c r="W56" s="107" t="str">
        <f ca="1">IF($C55="","",VLOOKUP(W55*2,Gr,2))</f>
        <v>B+</v>
      </c>
      <c r="X56" s="107" t="str">
        <f ca="1">IF($C55="","",VLOOKUP(X55*2,Gr,2))</f>
        <v>B+</v>
      </c>
      <c r="Y56" s="107" t="str">
        <f ca="1">IF($C55="","",VLOOKUP(Y55,Gr,2))</f>
        <v>B+</v>
      </c>
      <c r="Z56" s="107" t="str">
        <f ca="1">IF($C55="","",VLOOKUP(Z55*2,Gr,2))</f>
        <v>A</v>
      </c>
      <c r="AA56" s="107" t="str">
        <f ca="1">IF($C55="","",VLOOKUP(AA55*2,Gr,2))</f>
        <v>B+</v>
      </c>
      <c r="AB56" s="107" t="str">
        <f ca="1">IF($C55="","",VLOOKUP(AB55,Gr,2))</f>
        <v>A</v>
      </c>
      <c r="AC56" s="107" t="str">
        <f ca="1">IF($C55="","",VLOOKUP(AC55*2,Gr,2))</f>
        <v>A</v>
      </c>
      <c r="AD56" s="107" t="str">
        <f ca="1">IF($C55="","",VLOOKUP(AD55*2,Gr,2))</f>
        <v>A</v>
      </c>
      <c r="AE56" s="107" t="str">
        <f ca="1">IF($C55="","",VLOOKUP(AE55,Gr,2))</f>
        <v>A</v>
      </c>
      <c r="AF56" s="107" t="str">
        <f ca="1">IF($C55="","",VLOOKUP(AF55*2,Gr,2))</f>
        <v>B+</v>
      </c>
      <c r="AG56" s="107" t="str">
        <f ca="1">IF($C55="","",VLOOKUP(AG55*2,Gr,2))</f>
        <v>A</v>
      </c>
      <c r="AH56" s="107" t="str">
        <f ca="1">IF($C55="","",VLOOKUP(AH55,Gr,2))</f>
        <v>B+</v>
      </c>
      <c r="AI56" s="107"/>
      <c r="AJ56" s="107"/>
      <c r="AK56" s="107"/>
      <c r="AL56" s="107" t="str">
        <f ca="1">IF($C55="","",VLOOKUP(AL55*2,Gr,2))</f>
        <v>A</v>
      </c>
      <c r="AM56" s="107" t="str">
        <f ca="1">IF($C55="","",VLOOKUP(AM55*2,Gr,2))</f>
        <v>A</v>
      </c>
      <c r="AN56" s="107" t="str">
        <f ca="1">IF($C55="","",VLOOKUP(AN55,Gr,2))</f>
        <v>A</v>
      </c>
      <c r="AO56" s="107" t="str">
        <f ca="1">IF($C55="","",VLOOKUP(AO55/AO$7%,Gr,2))</f>
        <v>A</v>
      </c>
      <c r="AP56" s="107" t="str">
        <f ca="1">IF($C55="","",VLOOKUP(AP55,Gr,2))</f>
        <v>B+</v>
      </c>
      <c r="AQ56" s="107" t="str">
        <f ca="1">IF($C55="","",VLOOKUP(AQ55,Gr,2))</f>
        <v>B+</v>
      </c>
      <c r="AR56" s="107" t="str">
        <f ca="1">IF($C55="","",VLOOKUP(AR55,Gr,2))</f>
        <v>A</v>
      </c>
      <c r="AS56" s="107" t="str">
        <f ca="1">IF($C55="","",VLOOKUP(AS55,Gr,2))</f>
        <v>A</v>
      </c>
      <c r="AT56" s="107" t="str">
        <f ca="1">IF($C55="","",VLOOKUP(AT55/AT$7%,Gr,2))</f>
        <v>A</v>
      </c>
      <c r="AU56" s="150"/>
      <c r="AV56" s="150"/>
      <c r="AW56" s="150"/>
      <c r="AX56" s="150"/>
    </row>
    <row r="57" spans="1:50" s="96" customFormat="1" ht="15" customHeight="1">
      <c r="A57" s="96">
        <f t="shared" ref="A57" si="864">A56+1</f>
        <v>25</v>
      </c>
      <c r="B57" s="166">
        <f t="shared" ref="B57" si="865">A57</f>
        <v>25</v>
      </c>
      <c r="C57" s="166">
        <f t="shared" ref="C57" ca="1" si="866">IFERROR(VLOOKUP(A57,INDIRECT("data"&amp;$AX$3),2,FALSE),"")</f>
        <v>1209</v>
      </c>
      <c r="D57" s="168" t="str">
        <f t="shared" ref="D57" ca="1" si="867">IF(C57="","",VLOOKUP(A57,INDIRECT("data"&amp;$AX$3),3,FALSE))</f>
        <v>Lakshmi Srinivasa Rao Guttula</v>
      </c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50" t="str">
        <f t="shared" ref="P57" ca="1" si="868">IF($C57="","",VLOOKUP($A57,INDIRECT("data"&amp;$AX$3),4,FALSE))</f>
        <v>B</v>
      </c>
      <c r="Q57" s="150" t="str">
        <f t="shared" ref="Q57" ca="1" si="869">IF($C57="","",VLOOKUP($A57,INDIRECT("data"&amp;$AX$3),5,FALSE))</f>
        <v>BC</v>
      </c>
      <c r="R57" s="97">
        <f t="shared" ref="R57" ca="1" si="870">IF($C57="","",VLOOKUP(A57,INDIRECT("data"&amp;$AX$3),8,FALSE))</f>
        <v>37958</v>
      </c>
      <c r="S57" s="98" t="s">
        <v>20</v>
      </c>
      <c r="T57" s="107">
        <f t="shared" ref="T57:U57" ca="1" si="871">IF($C57="","",VLOOKUP($A57,INDIRECT("data"&amp;$AX$3),T$8,FALSE))</f>
        <v>22</v>
      </c>
      <c r="U57" s="107">
        <f t="shared" ca="1" si="871"/>
        <v>46</v>
      </c>
      <c r="V57" s="107">
        <f t="shared" ref="V57" ca="1" si="872">IF($C57="","",SUM(T57:U57))</f>
        <v>68</v>
      </c>
      <c r="W57" s="107">
        <f t="shared" ref="W57:X57" ca="1" si="873">IF($C57="","",VLOOKUP($A57,INDIRECT("data"&amp;$AX$3),W$8,FALSE))</f>
        <v>44</v>
      </c>
      <c r="X57" s="107">
        <f t="shared" ca="1" si="873"/>
        <v>22</v>
      </c>
      <c r="Y57" s="107">
        <f t="shared" ref="Y57" ca="1" si="874">IF($C57="","",SUM(W57:X57))</f>
        <v>66</v>
      </c>
      <c r="Z57" s="107">
        <f t="shared" ref="Z57:AA57" ca="1" si="875">IF($C57="","",VLOOKUP($A57,INDIRECT("data"&amp;$AX$3),Z$8,FALSE))</f>
        <v>43</v>
      </c>
      <c r="AA57" s="107">
        <f t="shared" ca="1" si="875"/>
        <v>44</v>
      </c>
      <c r="AB57" s="107">
        <f t="shared" ref="AB57" ca="1" si="876">IF($C57="","",SUM(Z57:AA57))</f>
        <v>87</v>
      </c>
      <c r="AC57" s="107">
        <f t="shared" ref="AC57:AD57" ca="1" si="877">IF($C57="","",VLOOKUP($A57,INDIRECT("data"&amp;$AX$3),AC$8,FALSE))</f>
        <v>46</v>
      </c>
      <c r="AD57" s="107">
        <f t="shared" ca="1" si="877"/>
        <v>43</v>
      </c>
      <c r="AE57" s="107">
        <f t="shared" ref="AE57" ca="1" si="878">IF($C57="","",SUM(AC57:AD57))</f>
        <v>89</v>
      </c>
      <c r="AF57" s="107">
        <f t="shared" ref="AF57:AG57" ca="1" si="879">IF($C57="","",VLOOKUP($A57,INDIRECT("data"&amp;$AX$3),AF$8,FALSE))</f>
        <v>22</v>
      </c>
      <c r="AG57" s="107">
        <f t="shared" ca="1" si="879"/>
        <v>46</v>
      </c>
      <c r="AH57" s="107">
        <f t="shared" ref="AH57" ca="1" si="880">IF($C57="","",SUM(AF57:AG57))</f>
        <v>68</v>
      </c>
      <c r="AI57" s="107"/>
      <c r="AJ57" s="107"/>
      <c r="AK57" s="107"/>
      <c r="AL57" s="107">
        <f t="shared" ref="AL57:AM57" ca="1" si="881">IF($C57="","",VLOOKUP($A57,INDIRECT("data"&amp;$AX$3),AL$8,FALSE))</f>
        <v>43</v>
      </c>
      <c r="AM57" s="107">
        <f t="shared" ca="1" si="881"/>
        <v>46</v>
      </c>
      <c r="AN57" s="107">
        <f t="shared" ref="AN57" ca="1" si="882">IF($C57="","",SUM(AL57:AM57))</f>
        <v>89</v>
      </c>
      <c r="AO57" s="95">
        <f t="shared" ref="AO57" ca="1" si="883">IF($C57="","",V57+Y57+AB57+AE57+AH57+AK57+AN57)</f>
        <v>467</v>
      </c>
      <c r="AP57" s="107">
        <f t="shared" ref="AP57:AS57" ca="1" si="884">IF($C57="","",VLOOKUP($A57,INDIRECT("data"&amp;$AX$3),AP$8,FALSE))</f>
        <v>44</v>
      </c>
      <c r="AQ57" s="107">
        <f t="shared" ca="1" si="884"/>
        <v>88</v>
      </c>
      <c r="AR57" s="107">
        <f t="shared" ca="1" si="884"/>
        <v>86</v>
      </c>
      <c r="AS57" s="107">
        <f t="shared" ca="1" si="884"/>
        <v>92</v>
      </c>
      <c r="AT57" s="107">
        <f t="shared" ref="AT57" ca="1" si="885">IF($C57="","",SUM(AP57:AS57))</f>
        <v>310</v>
      </c>
      <c r="AU57" s="150">
        <f t="shared" ref="AU57" ca="1" si="886">IF($C57="","",VLOOKUP($A57,INDIRECT("data"&amp;$AX$3),AU$8,FALSE))</f>
        <v>164</v>
      </c>
      <c r="AV57" s="150">
        <f ca="1">IF($C57="","",ROUND(AU57/NoW%,0))</f>
        <v>72</v>
      </c>
      <c r="AW57" s="150" t="str">
        <f ca="1">IF($C57="","",VLOOKUP(AO58,Gc,2,FALSE))</f>
        <v>Very Good</v>
      </c>
      <c r="AX57" s="150"/>
    </row>
    <row r="58" spans="1:50" s="96" customFormat="1" ht="15" customHeight="1">
      <c r="A58" s="96">
        <f t="shared" ref="A58" si="887">A57</f>
        <v>25</v>
      </c>
      <c r="B58" s="167"/>
      <c r="C58" s="167"/>
      <c r="D58" s="107" t="str">
        <f t="shared" ref="D58" ca="1" si="888">IF($C57="","",MID(TEXT(VLOOKUP($A58,INDIRECT("data"&amp;$AX$3),10,FALSE),"000000000000"),D$8,1))</f>
        <v>7</v>
      </c>
      <c r="E58" s="107" t="str">
        <f t="shared" ref="E58" ca="1" si="889">IF($C57="","",MID(TEXT(VLOOKUP($A58,INDIRECT("data"&amp;$AX$3),10,FALSE),"000000000000"),E$8,1))</f>
        <v>3</v>
      </c>
      <c r="F58" s="107" t="str">
        <f t="shared" ref="F58" ca="1" si="890">IF($C57="","",MID(TEXT(VLOOKUP($A58,INDIRECT("data"&amp;$AX$3),10,FALSE),"000000000000"),F$8,1))</f>
        <v>2</v>
      </c>
      <c r="G58" s="107" t="str">
        <f t="shared" ref="G58" ca="1" si="891">IF($C57="","",MID(TEXT(VLOOKUP($A58,INDIRECT("data"&amp;$AX$3),10,FALSE),"000000000000"),G$8,1))</f>
        <v>6</v>
      </c>
      <c r="H58" s="107" t="str">
        <f t="shared" ref="H58" ca="1" si="892">IF($C57="","",MID(TEXT(VLOOKUP($A58,INDIRECT("data"&amp;$AX$3),10,FALSE),"000000000000"),H$8,1))</f>
        <v>1</v>
      </c>
      <c r="I58" s="107" t="str">
        <f t="shared" ref="I58" ca="1" si="893">IF($C57="","",MID(TEXT(VLOOKUP($A58,INDIRECT("data"&amp;$AX$3),10,FALSE),"000000000000"),I$8,1))</f>
        <v>2</v>
      </c>
      <c r="J58" s="107" t="str">
        <f t="shared" ref="J58" ca="1" si="894">IF($C57="","",MID(TEXT(VLOOKUP($A58,INDIRECT("data"&amp;$AX$3),10,FALSE),"000000000000"),J$8,1))</f>
        <v>0</v>
      </c>
      <c r="K58" s="107" t="str">
        <f t="shared" ref="K58" ca="1" si="895">IF($C57="","",MID(TEXT(VLOOKUP($A58,INDIRECT("data"&amp;$AX$3),10,FALSE),"000000000000"),K$8,1))</f>
        <v>8</v>
      </c>
      <c r="L58" s="107" t="str">
        <f t="shared" ref="L58" ca="1" si="896">IF($C57="","",MID(TEXT(VLOOKUP($A58,INDIRECT("data"&amp;$AX$3),10,FALSE),"000000000000"),L$8,1))</f>
        <v>8</v>
      </c>
      <c r="M58" s="107" t="str">
        <f t="shared" ref="M58" ca="1" si="897">IF($C57="","",MID(TEXT(VLOOKUP($A58,INDIRECT("data"&amp;$AX$3),10,FALSE),"000000000000"),M$8,1))</f>
        <v>4</v>
      </c>
      <c r="N58" s="107" t="str">
        <f t="shared" ref="N58" ca="1" si="898">IF($C57="","",MID(TEXT(VLOOKUP($A58,INDIRECT("data"&amp;$AX$3),10,FALSE),"000000000000"),N$8,1))</f>
        <v>9</v>
      </c>
      <c r="O58" s="107" t="str">
        <f t="shared" ref="O58" ca="1" si="899">IF($C57="","",MID(TEXT(VLOOKUP($A58,INDIRECT("data"&amp;$AX$3),10,FALSE),"000000000000"),O$8,1))</f>
        <v>2</v>
      </c>
      <c r="P58" s="150"/>
      <c r="Q58" s="150"/>
      <c r="R58" s="97">
        <f t="shared" ref="R58" ca="1" si="900">IF($C57="","",VLOOKUP(A58,INDIRECT("data"&amp;$AX$3),9,FALSE))</f>
        <v>41820</v>
      </c>
      <c r="S58" s="98" t="s">
        <v>21</v>
      </c>
      <c r="T58" s="107" t="str">
        <f ca="1">IF($C57="","",VLOOKUP(T57*2,Gr,2))</f>
        <v>B</v>
      </c>
      <c r="U58" s="107" t="str">
        <f ca="1">IF($C57="","",VLOOKUP(U57*2,Gr,2))</f>
        <v>A+</v>
      </c>
      <c r="V58" s="107" t="str">
        <f ca="1">IF($C57="","",VLOOKUP(V57,Gr,2))</f>
        <v>B+</v>
      </c>
      <c r="W58" s="107" t="str">
        <f ca="1">IF($C57="","",VLOOKUP(W57*2,Gr,2))</f>
        <v>A</v>
      </c>
      <c r="X58" s="107" t="str">
        <f ca="1">IF($C57="","",VLOOKUP(X57*2,Gr,2))</f>
        <v>B</v>
      </c>
      <c r="Y58" s="107" t="str">
        <f ca="1">IF($C57="","",VLOOKUP(Y57,Gr,2))</f>
        <v>B+</v>
      </c>
      <c r="Z58" s="107" t="str">
        <f ca="1">IF($C57="","",VLOOKUP(Z57*2,Gr,2))</f>
        <v>A</v>
      </c>
      <c r="AA58" s="107" t="str">
        <f ca="1">IF($C57="","",VLOOKUP(AA57*2,Gr,2))</f>
        <v>A</v>
      </c>
      <c r="AB58" s="107" t="str">
        <f ca="1">IF($C57="","",VLOOKUP(AB57,Gr,2))</f>
        <v>A</v>
      </c>
      <c r="AC58" s="107" t="str">
        <f ca="1">IF($C57="","",VLOOKUP(AC57*2,Gr,2))</f>
        <v>A+</v>
      </c>
      <c r="AD58" s="107" t="str">
        <f ca="1">IF($C57="","",VLOOKUP(AD57*2,Gr,2))</f>
        <v>A</v>
      </c>
      <c r="AE58" s="107" t="str">
        <f ca="1">IF($C57="","",VLOOKUP(AE57,Gr,2))</f>
        <v>A</v>
      </c>
      <c r="AF58" s="107" t="str">
        <f ca="1">IF($C57="","",VLOOKUP(AF57*2,Gr,2))</f>
        <v>B</v>
      </c>
      <c r="AG58" s="107" t="str">
        <f ca="1">IF($C57="","",VLOOKUP(AG57*2,Gr,2))</f>
        <v>A+</v>
      </c>
      <c r="AH58" s="107" t="str">
        <f ca="1">IF($C57="","",VLOOKUP(AH57,Gr,2))</f>
        <v>B+</v>
      </c>
      <c r="AI58" s="107"/>
      <c r="AJ58" s="107"/>
      <c r="AK58" s="107"/>
      <c r="AL58" s="107" t="str">
        <f ca="1">IF($C57="","",VLOOKUP(AL57*2,Gr,2))</f>
        <v>A</v>
      </c>
      <c r="AM58" s="107" t="str">
        <f ca="1">IF($C57="","",VLOOKUP(AM57*2,Gr,2))</f>
        <v>A+</v>
      </c>
      <c r="AN58" s="107" t="str">
        <f ca="1">IF($C57="","",VLOOKUP(AN57,Gr,2))</f>
        <v>A</v>
      </c>
      <c r="AO58" s="107" t="str">
        <f ca="1">IF($C57="","",VLOOKUP(AO57/AO$7%,Gr,2))</f>
        <v>A</v>
      </c>
      <c r="AP58" s="107" t="str">
        <f ca="1">IF($C57="","",VLOOKUP(AP57,Gr,2))</f>
        <v>B</v>
      </c>
      <c r="AQ58" s="107" t="str">
        <f ca="1">IF($C57="","",VLOOKUP(AQ57,Gr,2))</f>
        <v>A</v>
      </c>
      <c r="AR58" s="107" t="str">
        <f ca="1">IF($C57="","",VLOOKUP(AR57,Gr,2))</f>
        <v>A</v>
      </c>
      <c r="AS58" s="107" t="str">
        <f ca="1">IF($C57="","",VLOOKUP(AS57,Gr,2))</f>
        <v>A+</v>
      </c>
      <c r="AT58" s="107" t="str">
        <f ca="1">IF($C57="","",VLOOKUP(AT57/AT$7%,Gr,2))</f>
        <v>A</v>
      </c>
      <c r="AU58" s="150"/>
      <c r="AV58" s="150"/>
      <c r="AW58" s="150"/>
      <c r="AX58" s="150"/>
    </row>
    <row r="59" spans="1:50" s="96" customFormat="1" ht="15" customHeight="1">
      <c r="A59" s="96">
        <f t="shared" ref="A59" si="901">A58+1</f>
        <v>26</v>
      </c>
      <c r="B59" s="166">
        <f t="shared" ref="B59" si="902">A59</f>
        <v>26</v>
      </c>
      <c r="C59" s="166">
        <f t="shared" ref="C59" ca="1" si="903">IFERROR(VLOOKUP(A59,INDIRECT("data"&amp;$AX$3),2,FALSE),"")</f>
        <v>1220</v>
      </c>
      <c r="D59" s="168" t="str">
        <f t="shared" ref="D59" ca="1" si="904">IF(C59="","",VLOOKUP(A59,INDIRECT("data"&amp;$AX$3),3,FALSE))</f>
        <v>Mahesh Undrajavarapu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50" t="str">
        <f t="shared" ref="P59" ca="1" si="905">IF($C59="","",VLOOKUP($A59,INDIRECT("data"&amp;$AX$3),4,FALSE))</f>
        <v>B</v>
      </c>
      <c r="Q59" s="150" t="str">
        <f t="shared" ref="Q59" ca="1" si="906">IF($C59="","",VLOOKUP($A59,INDIRECT("data"&amp;$AX$3),5,FALSE))</f>
        <v>SC</v>
      </c>
      <c r="R59" s="97">
        <f t="shared" ref="R59" ca="1" si="907">IF($C59="","",VLOOKUP(A59,INDIRECT("data"&amp;$AX$3),8,FALSE))</f>
        <v>37904</v>
      </c>
      <c r="S59" s="98" t="s">
        <v>20</v>
      </c>
      <c r="T59" s="107">
        <f t="shared" ref="T59:U59" ca="1" si="908">IF($C59="","",VLOOKUP($A59,INDIRECT("data"&amp;$AX$3),T$8,FALSE))</f>
        <v>20</v>
      </c>
      <c r="U59" s="107">
        <f t="shared" ca="1" si="908"/>
        <v>26</v>
      </c>
      <c r="V59" s="107">
        <f t="shared" ref="V59" ca="1" si="909">IF($C59="","",SUM(T59:U59))</f>
        <v>46</v>
      </c>
      <c r="W59" s="107">
        <f t="shared" ref="W59:X59" ca="1" si="910">IF($C59="","",VLOOKUP($A59,INDIRECT("data"&amp;$AX$3),W$8,FALSE))</f>
        <v>20</v>
      </c>
      <c r="X59" s="107">
        <f t="shared" ca="1" si="910"/>
        <v>20</v>
      </c>
      <c r="Y59" s="107">
        <f t="shared" ref="Y59" ca="1" si="911">IF($C59="","",SUM(W59:X59))</f>
        <v>40</v>
      </c>
      <c r="Z59" s="107">
        <f t="shared" ref="Z59:AA59" ca="1" si="912">IF($C59="","",VLOOKUP($A59,INDIRECT("data"&amp;$AX$3),Z$8,FALSE))</f>
        <v>40</v>
      </c>
      <c r="AA59" s="107">
        <f t="shared" ca="1" si="912"/>
        <v>20</v>
      </c>
      <c r="AB59" s="107">
        <f t="shared" ref="AB59" ca="1" si="913">IF($C59="","",SUM(Z59:AA59))</f>
        <v>60</v>
      </c>
      <c r="AC59" s="107">
        <f t="shared" ref="AC59:AD59" ca="1" si="914">IF($C59="","",VLOOKUP($A59,INDIRECT("data"&amp;$AX$3),AC$8,FALSE))</f>
        <v>26</v>
      </c>
      <c r="AD59" s="107">
        <f t="shared" ca="1" si="914"/>
        <v>40</v>
      </c>
      <c r="AE59" s="107">
        <f t="shared" ref="AE59" ca="1" si="915">IF($C59="","",SUM(AC59:AD59))</f>
        <v>66</v>
      </c>
      <c r="AF59" s="107">
        <f t="shared" ref="AF59:AG59" ca="1" si="916">IF($C59="","",VLOOKUP($A59,INDIRECT("data"&amp;$AX$3),AF$8,FALSE))</f>
        <v>20</v>
      </c>
      <c r="AG59" s="107">
        <f t="shared" ca="1" si="916"/>
        <v>26</v>
      </c>
      <c r="AH59" s="107">
        <f t="shared" ref="AH59" ca="1" si="917">IF($C59="","",SUM(AF59:AG59))</f>
        <v>46</v>
      </c>
      <c r="AI59" s="107"/>
      <c r="AJ59" s="107"/>
      <c r="AK59" s="107"/>
      <c r="AL59" s="107">
        <f t="shared" ref="AL59:AM59" ca="1" si="918">IF($C59="","",VLOOKUP($A59,INDIRECT("data"&amp;$AX$3),AL$8,FALSE))</f>
        <v>40</v>
      </c>
      <c r="AM59" s="107">
        <f t="shared" ca="1" si="918"/>
        <v>26</v>
      </c>
      <c r="AN59" s="107">
        <f t="shared" ref="AN59" ca="1" si="919">IF($C59="","",SUM(AL59:AM59))</f>
        <v>66</v>
      </c>
      <c r="AO59" s="95">
        <f t="shared" ref="AO59" ca="1" si="920">IF($C59="","",V59+Y59+AB59+AE59+AH59+AK59+AN59)</f>
        <v>324</v>
      </c>
      <c r="AP59" s="107">
        <f t="shared" ref="AP59:AS59" ca="1" si="921">IF($C59="","",VLOOKUP($A59,INDIRECT("data"&amp;$AX$3),AP$8,FALSE))</f>
        <v>40</v>
      </c>
      <c r="AQ59" s="107">
        <f t="shared" ca="1" si="921"/>
        <v>40</v>
      </c>
      <c r="AR59" s="107">
        <f t="shared" ca="1" si="921"/>
        <v>80</v>
      </c>
      <c r="AS59" s="107">
        <f t="shared" ca="1" si="921"/>
        <v>52</v>
      </c>
      <c r="AT59" s="107">
        <f t="shared" ref="AT59" ca="1" si="922">IF($C59="","",SUM(AP59:AS59))</f>
        <v>212</v>
      </c>
      <c r="AU59" s="150">
        <f t="shared" ref="AU59" ca="1" si="923">IF($C59="","",VLOOKUP($A59,INDIRECT("data"&amp;$AX$3),AU$8,FALSE))</f>
        <v>216</v>
      </c>
      <c r="AV59" s="150">
        <f ca="1">IF($C59="","",ROUND(AU59/NoW%,0))</f>
        <v>95</v>
      </c>
      <c r="AW59" s="150" t="str">
        <f ca="1">IF($C59="","",VLOOKUP(AO60,Gc,2,FALSE))</f>
        <v>Good</v>
      </c>
      <c r="AX59" s="150"/>
    </row>
    <row r="60" spans="1:50" s="96" customFormat="1" ht="15" customHeight="1">
      <c r="A60" s="96">
        <f t="shared" ref="A60" si="924">A59</f>
        <v>26</v>
      </c>
      <c r="B60" s="167"/>
      <c r="C60" s="167"/>
      <c r="D60" s="107" t="str">
        <f t="shared" ref="D60" ca="1" si="925">IF($C59="","",MID(TEXT(VLOOKUP($A60,INDIRECT("data"&amp;$AX$3),10,FALSE),"000000000000"),D$8,1))</f>
        <v>3</v>
      </c>
      <c r="E60" s="107" t="str">
        <f t="shared" ref="E60" ca="1" si="926">IF($C59="","",MID(TEXT(VLOOKUP($A60,INDIRECT("data"&amp;$AX$3),10,FALSE),"000000000000"),E$8,1))</f>
        <v>6</v>
      </c>
      <c r="F60" s="107" t="str">
        <f t="shared" ref="F60" ca="1" si="927">IF($C59="","",MID(TEXT(VLOOKUP($A60,INDIRECT("data"&amp;$AX$3),10,FALSE),"000000000000"),F$8,1))</f>
        <v>7</v>
      </c>
      <c r="G60" s="107" t="str">
        <f t="shared" ref="G60" ca="1" si="928">IF($C59="","",MID(TEXT(VLOOKUP($A60,INDIRECT("data"&amp;$AX$3),10,FALSE),"000000000000"),G$8,1))</f>
        <v>5</v>
      </c>
      <c r="H60" s="107" t="str">
        <f t="shared" ref="H60" ca="1" si="929">IF($C59="","",MID(TEXT(VLOOKUP($A60,INDIRECT("data"&amp;$AX$3),10,FALSE),"000000000000"),H$8,1))</f>
        <v>7</v>
      </c>
      <c r="I60" s="107" t="str">
        <f t="shared" ref="I60" ca="1" si="930">IF($C59="","",MID(TEXT(VLOOKUP($A60,INDIRECT("data"&amp;$AX$3),10,FALSE),"000000000000"),I$8,1))</f>
        <v>8</v>
      </c>
      <c r="J60" s="107" t="str">
        <f t="shared" ref="J60" ca="1" si="931">IF($C59="","",MID(TEXT(VLOOKUP($A60,INDIRECT("data"&amp;$AX$3),10,FALSE),"000000000000"),J$8,1))</f>
        <v>9</v>
      </c>
      <c r="K60" s="107" t="str">
        <f t="shared" ref="K60" ca="1" si="932">IF($C59="","",MID(TEXT(VLOOKUP($A60,INDIRECT("data"&amp;$AX$3),10,FALSE),"000000000000"),K$8,1))</f>
        <v>5</v>
      </c>
      <c r="L60" s="107" t="str">
        <f t="shared" ref="L60" ca="1" si="933">IF($C59="","",MID(TEXT(VLOOKUP($A60,INDIRECT("data"&amp;$AX$3),10,FALSE),"000000000000"),L$8,1))</f>
        <v>2</v>
      </c>
      <c r="M60" s="107" t="str">
        <f t="shared" ref="M60" ca="1" si="934">IF($C59="","",MID(TEXT(VLOOKUP($A60,INDIRECT("data"&amp;$AX$3),10,FALSE),"000000000000"),M$8,1))</f>
        <v>3</v>
      </c>
      <c r="N60" s="107" t="str">
        <f t="shared" ref="N60" ca="1" si="935">IF($C59="","",MID(TEXT(VLOOKUP($A60,INDIRECT("data"&amp;$AX$3),10,FALSE),"000000000000"),N$8,1))</f>
        <v>5</v>
      </c>
      <c r="O60" s="107" t="str">
        <f t="shared" ref="O60" ca="1" si="936">IF($C59="","",MID(TEXT(VLOOKUP($A60,INDIRECT("data"&amp;$AX$3),10,FALSE),"000000000000"),O$8,1))</f>
        <v>2</v>
      </c>
      <c r="P60" s="150"/>
      <c r="Q60" s="150"/>
      <c r="R60" s="97">
        <f t="shared" ref="R60" ca="1" si="937">IF($C59="","",VLOOKUP(A60,INDIRECT("data"&amp;$AX$3),9,FALSE))</f>
        <v>41858</v>
      </c>
      <c r="S60" s="98" t="s">
        <v>21</v>
      </c>
      <c r="T60" s="107" t="str">
        <f ca="1">IF($C59="","",VLOOKUP(T59*2,Gr,2))</f>
        <v>C</v>
      </c>
      <c r="U60" s="107" t="str">
        <f ca="1">IF($C59="","",VLOOKUP(U59*2,Gr,2))</f>
        <v>B+</v>
      </c>
      <c r="V60" s="107" t="str">
        <f ca="1">IF($C59="","",VLOOKUP(V59,Gr,2))</f>
        <v>B</v>
      </c>
      <c r="W60" s="107" t="str">
        <f ca="1">IF($C59="","",VLOOKUP(W59*2,Gr,2))</f>
        <v>C</v>
      </c>
      <c r="X60" s="107" t="str">
        <f ca="1">IF($C59="","",VLOOKUP(X59*2,Gr,2))</f>
        <v>C</v>
      </c>
      <c r="Y60" s="107" t="str">
        <f ca="1">IF($C59="","",VLOOKUP(Y59,Gr,2))</f>
        <v>C</v>
      </c>
      <c r="Z60" s="107" t="str">
        <f ca="1">IF($C59="","",VLOOKUP(Z59*2,Gr,2))</f>
        <v>A</v>
      </c>
      <c r="AA60" s="107" t="str">
        <f ca="1">IF($C59="","",VLOOKUP(AA59*2,Gr,2))</f>
        <v>C</v>
      </c>
      <c r="AB60" s="107" t="str">
        <f ca="1">IF($C59="","",VLOOKUP(AB59,Gr,2))</f>
        <v>B+</v>
      </c>
      <c r="AC60" s="107" t="str">
        <f ca="1">IF($C59="","",VLOOKUP(AC59*2,Gr,2))</f>
        <v>B+</v>
      </c>
      <c r="AD60" s="107" t="str">
        <f ca="1">IF($C59="","",VLOOKUP(AD59*2,Gr,2))</f>
        <v>A</v>
      </c>
      <c r="AE60" s="107" t="str">
        <f ca="1">IF($C59="","",VLOOKUP(AE59,Gr,2))</f>
        <v>B+</v>
      </c>
      <c r="AF60" s="107" t="str">
        <f ca="1">IF($C59="","",VLOOKUP(AF59*2,Gr,2))</f>
        <v>C</v>
      </c>
      <c r="AG60" s="107" t="str">
        <f ca="1">IF($C59="","",VLOOKUP(AG59*2,Gr,2))</f>
        <v>B+</v>
      </c>
      <c r="AH60" s="107" t="str">
        <f ca="1">IF($C59="","",VLOOKUP(AH59,Gr,2))</f>
        <v>B</v>
      </c>
      <c r="AI60" s="107"/>
      <c r="AJ60" s="107"/>
      <c r="AK60" s="107"/>
      <c r="AL60" s="107" t="str">
        <f ca="1">IF($C59="","",VLOOKUP(AL59*2,Gr,2))</f>
        <v>A</v>
      </c>
      <c r="AM60" s="107" t="str">
        <f ca="1">IF($C59="","",VLOOKUP(AM59*2,Gr,2))</f>
        <v>B+</v>
      </c>
      <c r="AN60" s="107" t="str">
        <f ca="1">IF($C59="","",VLOOKUP(AN59,Gr,2))</f>
        <v>B+</v>
      </c>
      <c r="AO60" s="107" t="str">
        <f ca="1">IF($C59="","",VLOOKUP(AO59/AO$7%,Gr,2))</f>
        <v>B+</v>
      </c>
      <c r="AP60" s="107" t="str">
        <f ca="1">IF($C59="","",VLOOKUP(AP59,Gr,2))</f>
        <v>C</v>
      </c>
      <c r="AQ60" s="107" t="str">
        <f ca="1">IF($C59="","",VLOOKUP(AQ59,Gr,2))</f>
        <v>C</v>
      </c>
      <c r="AR60" s="107" t="str">
        <f ca="1">IF($C59="","",VLOOKUP(AR59,Gr,2))</f>
        <v>A</v>
      </c>
      <c r="AS60" s="107" t="str">
        <f ca="1">IF($C59="","",VLOOKUP(AS59,Gr,2))</f>
        <v>B+</v>
      </c>
      <c r="AT60" s="107" t="str">
        <f ca="1">IF($C59="","",VLOOKUP(AT59/AT$7%,Gr,2))</f>
        <v>B+</v>
      </c>
      <c r="AU60" s="150"/>
      <c r="AV60" s="150"/>
      <c r="AW60" s="150"/>
      <c r="AX60" s="150"/>
    </row>
    <row r="61" spans="1:50" s="96" customFormat="1" ht="15" customHeight="1">
      <c r="A61" s="96">
        <f t="shared" ref="A61" si="938">A60+1</f>
        <v>27</v>
      </c>
      <c r="B61" s="166">
        <f t="shared" ref="B61" si="939">A61</f>
        <v>27</v>
      </c>
      <c r="C61" s="166">
        <f t="shared" ref="C61" ca="1" si="940">IFERROR(VLOOKUP(A61,INDIRECT("data"&amp;$AX$3),2,FALSE),"")</f>
        <v>1182</v>
      </c>
      <c r="D61" s="168" t="str">
        <f t="shared" ref="D61" ca="1" si="941">IF(C61="","",VLOOKUP(A61,INDIRECT("data"&amp;$AX$3),3,FALSE))</f>
        <v>Prasanna Vinayaka Gubbala</v>
      </c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50" t="str">
        <f t="shared" ref="P61" ca="1" si="942">IF($C61="","",VLOOKUP($A61,INDIRECT("data"&amp;$AX$3),4,FALSE))</f>
        <v>B</v>
      </c>
      <c r="Q61" s="150" t="str">
        <f t="shared" ref="Q61" ca="1" si="943">IF($C61="","",VLOOKUP($A61,INDIRECT("data"&amp;$AX$3),5,FALSE))</f>
        <v>BC</v>
      </c>
      <c r="R61" s="97">
        <f t="shared" ref="R61" ca="1" si="944">IF($C61="","",VLOOKUP(A61,INDIRECT("data"&amp;$AX$3),8,FALSE))</f>
        <v>37957</v>
      </c>
      <c r="S61" s="98" t="s">
        <v>20</v>
      </c>
      <c r="T61" s="107">
        <f t="shared" ref="T61:U61" ca="1" si="945">IF($C61="","",VLOOKUP($A61,INDIRECT("data"&amp;$AX$3),T$8,FALSE))</f>
        <v>46</v>
      </c>
      <c r="U61" s="107">
        <f t="shared" ca="1" si="945"/>
        <v>28</v>
      </c>
      <c r="V61" s="107">
        <f t="shared" ref="V61" ca="1" si="946">IF($C61="","",SUM(T61:U61))</f>
        <v>74</v>
      </c>
      <c r="W61" s="107">
        <f t="shared" ref="W61:X61" ca="1" si="947">IF($C61="","",VLOOKUP($A61,INDIRECT("data"&amp;$AX$3),W$8,FALSE))</f>
        <v>23</v>
      </c>
      <c r="X61" s="107">
        <f t="shared" ca="1" si="947"/>
        <v>46</v>
      </c>
      <c r="Y61" s="107">
        <f t="shared" ref="Y61" ca="1" si="948">IF($C61="","",SUM(W61:X61))</f>
        <v>69</v>
      </c>
      <c r="Z61" s="107">
        <f t="shared" ref="Z61:AA61" ca="1" si="949">IF($C61="","",VLOOKUP($A61,INDIRECT("data"&amp;$AX$3),Z$8,FALSE))</f>
        <v>48</v>
      </c>
      <c r="AA61" s="107">
        <f t="shared" ca="1" si="949"/>
        <v>23</v>
      </c>
      <c r="AB61" s="107">
        <f t="shared" ref="AB61" ca="1" si="950">IF($C61="","",SUM(Z61:AA61))</f>
        <v>71</v>
      </c>
      <c r="AC61" s="107">
        <f t="shared" ref="AC61:AD61" ca="1" si="951">IF($C61="","",VLOOKUP($A61,INDIRECT("data"&amp;$AX$3),AC$8,FALSE))</f>
        <v>28</v>
      </c>
      <c r="AD61" s="107">
        <f t="shared" ca="1" si="951"/>
        <v>48</v>
      </c>
      <c r="AE61" s="107">
        <f t="shared" ref="AE61" ca="1" si="952">IF($C61="","",SUM(AC61:AD61))</f>
        <v>76</v>
      </c>
      <c r="AF61" s="107">
        <f t="shared" ref="AF61:AG61" ca="1" si="953">IF($C61="","",VLOOKUP($A61,INDIRECT("data"&amp;$AX$3),AF$8,FALSE))</f>
        <v>46</v>
      </c>
      <c r="AG61" s="107">
        <f t="shared" ca="1" si="953"/>
        <v>28</v>
      </c>
      <c r="AH61" s="107">
        <f t="shared" ref="AH61" ca="1" si="954">IF($C61="","",SUM(AF61:AG61))</f>
        <v>74</v>
      </c>
      <c r="AI61" s="107"/>
      <c r="AJ61" s="107"/>
      <c r="AK61" s="107"/>
      <c r="AL61" s="107">
        <f t="shared" ref="AL61:AM61" ca="1" si="955">IF($C61="","",VLOOKUP($A61,INDIRECT("data"&amp;$AX$3),AL$8,FALSE))</f>
        <v>48</v>
      </c>
      <c r="AM61" s="107">
        <f t="shared" ca="1" si="955"/>
        <v>28</v>
      </c>
      <c r="AN61" s="107">
        <f t="shared" ref="AN61" ca="1" si="956">IF($C61="","",SUM(AL61:AM61))</f>
        <v>76</v>
      </c>
      <c r="AO61" s="95">
        <f t="shared" ref="AO61" ca="1" si="957">IF($C61="","",V61+Y61+AB61+AE61+AH61+AK61+AN61)</f>
        <v>440</v>
      </c>
      <c r="AP61" s="107">
        <f t="shared" ref="AP61:AS61" ca="1" si="958">IF($C61="","",VLOOKUP($A61,INDIRECT("data"&amp;$AX$3),AP$8,FALSE))</f>
        <v>92</v>
      </c>
      <c r="AQ61" s="107">
        <f t="shared" ca="1" si="958"/>
        <v>46</v>
      </c>
      <c r="AR61" s="107">
        <f t="shared" ca="1" si="958"/>
        <v>96</v>
      </c>
      <c r="AS61" s="107">
        <f t="shared" ca="1" si="958"/>
        <v>56</v>
      </c>
      <c r="AT61" s="107">
        <f t="shared" ref="AT61" ca="1" si="959">IF($C61="","",SUM(AP61:AS61))</f>
        <v>290</v>
      </c>
      <c r="AU61" s="150">
        <f t="shared" ref="AU61" ca="1" si="960">IF($C61="","",VLOOKUP($A61,INDIRECT("data"&amp;$AX$3),AU$8,FALSE))</f>
        <v>190</v>
      </c>
      <c r="AV61" s="150">
        <f ca="1">IF($C61="","",ROUND(AU61/NoW%,0))</f>
        <v>84</v>
      </c>
      <c r="AW61" s="150" t="str">
        <f ca="1">IF($C61="","",VLOOKUP(AO62,Gc,2,FALSE))</f>
        <v>Very Good</v>
      </c>
      <c r="AX61" s="150"/>
    </row>
    <row r="62" spans="1:50" s="96" customFormat="1" ht="15" customHeight="1">
      <c r="A62" s="96">
        <f t="shared" ref="A62" si="961">A61</f>
        <v>27</v>
      </c>
      <c r="B62" s="167"/>
      <c r="C62" s="167"/>
      <c r="D62" s="107" t="str">
        <f t="shared" ref="D62" ca="1" si="962">IF($C61="","",MID(TEXT(VLOOKUP($A62,INDIRECT("data"&amp;$AX$3),10,FALSE),"000000000000"),D$8,1))</f>
        <v>7</v>
      </c>
      <c r="E62" s="107" t="str">
        <f t="shared" ref="E62" ca="1" si="963">IF($C61="","",MID(TEXT(VLOOKUP($A62,INDIRECT("data"&amp;$AX$3),10,FALSE),"000000000000"),E$8,1))</f>
        <v>5</v>
      </c>
      <c r="F62" s="107" t="str">
        <f t="shared" ref="F62" ca="1" si="964">IF($C61="","",MID(TEXT(VLOOKUP($A62,INDIRECT("data"&amp;$AX$3),10,FALSE),"000000000000"),F$8,1))</f>
        <v>7</v>
      </c>
      <c r="G62" s="107" t="str">
        <f t="shared" ref="G62" ca="1" si="965">IF($C61="","",MID(TEXT(VLOOKUP($A62,INDIRECT("data"&amp;$AX$3),10,FALSE),"000000000000"),G$8,1))</f>
        <v>5</v>
      </c>
      <c r="H62" s="107" t="str">
        <f t="shared" ref="H62" ca="1" si="966">IF($C61="","",MID(TEXT(VLOOKUP($A62,INDIRECT("data"&amp;$AX$3),10,FALSE),"000000000000"),H$8,1))</f>
        <v>1</v>
      </c>
      <c r="I62" s="107" t="str">
        <f t="shared" ref="I62" ca="1" si="967">IF($C61="","",MID(TEXT(VLOOKUP($A62,INDIRECT("data"&amp;$AX$3),10,FALSE),"000000000000"),I$8,1))</f>
        <v>3</v>
      </c>
      <c r="J62" s="107" t="str">
        <f t="shared" ref="J62" ca="1" si="968">IF($C61="","",MID(TEXT(VLOOKUP($A62,INDIRECT("data"&amp;$AX$3),10,FALSE),"000000000000"),J$8,1))</f>
        <v>0</v>
      </c>
      <c r="K62" s="107" t="str">
        <f t="shared" ref="K62" ca="1" si="969">IF($C61="","",MID(TEXT(VLOOKUP($A62,INDIRECT("data"&amp;$AX$3),10,FALSE),"000000000000"),K$8,1))</f>
        <v>5</v>
      </c>
      <c r="L62" s="107" t="str">
        <f t="shared" ref="L62" ca="1" si="970">IF($C61="","",MID(TEXT(VLOOKUP($A62,INDIRECT("data"&amp;$AX$3),10,FALSE),"000000000000"),L$8,1))</f>
        <v>8</v>
      </c>
      <c r="M62" s="107" t="str">
        <f t="shared" ref="M62" ca="1" si="971">IF($C61="","",MID(TEXT(VLOOKUP($A62,INDIRECT("data"&amp;$AX$3),10,FALSE),"000000000000"),M$8,1))</f>
        <v>7</v>
      </c>
      <c r="N62" s="107" t="str">
        <f t="shared" ref="N62" ca="1" si="972">IF($C61="","",MID(TEXT(VLOOKUP($A62,INDIRECT("data"&amp;$AX$3),10,FALSE),"000000000000"),N$8,1))</f>
        <v>5</v>
      </c>
      <c r="O62" s="107" t="str">
        <f t="shared" ref="O62" ca="1" si="973">IF($C61="","",MID(TEXT(VLOOKUP($A62,INDIRECT("data"&amp;$AX$3),10,FALSE),"000000000000"),O$8,1))</f>
        <v>0</v>
      </c>
      <c r="P62" s="150"/>
      <c r="Q62" s="150"/>
      <c r="R62" s="97">
        <f t="shared" ref="R62" ca="1" si="974">IF($C61="","",VLOOKUP(A62,INDIRECT("data"&amp;$AX$3),9,FALSE))</f>
        <v>41811</v>
      </c>
      <c r="S62" s="98" t="s">
        <v>21</v>
      </c>
      <c r="T62" s="107" t="str">
        <f ca="1">IF($C61="","",VLOOKUP(T61*2,Gr,2))</f>
        <v>A+</v>
      </c>
      <c r="U62" s="107" t="str">
        <f ca="1">IF($C61="","",VLOOKUP(U61*2,Gr,2))</f>
        <v>B+</v>
      </c>
      <c r="V62" s="107" t="str">
        <f ca="1">IF($C61="","",VLOOKUP(V61,Gr,2))</f>
        <v>A</v>
      </c>
      <c r="W62" s="107" t="str">
        <f ca="1">IF($C61="","",VLOOKUP(W61*2,Gr,2))</f>
        <v>B</v>
      </c>
      <c r="X62" s="107" t="str">
        <f ca="1">IF($C61="","",VLOOKUP(X61*2,Gr,2))</f>
        <v>A+</v>
      </c>
      <c r="Y62" s="107" t="str">
        <f ca="1">IF($C61="","",VLOOKUP(Y61,Gr,2))</f>
        <v>B+</v>
      </c>
      <c r="Z62" s="107" t="str">
        <f ca="1">IF($C61="","",VLOOKUP(Z61*2,Gr,2))</f>
        <v>A+</v>
      </c>
      <c r="AA62" s="107" t="str">
        <f ca="1">IF($C61="","",VLOOKUP(AA61*2,Gr,2))</f>
        <v>B</v>
      </c>
      <c r="AB62" s="107" t="str">
        <f ca="1">IF($C61="","",VLOOKUP(AB61,Gr,2))</f>
        <v>A</v>
      </c>
      <c r="AC62" s="107" t="str">
        <f ca="1">IF($C61="","",VLOOKUP(AC61*2,Gr,2))</f>
        <v>B+</v>
      </c>
      <c r="AD62" s="107" t="str">
        <f ca="1">IF($C61="","",VLOOKUP(AD61*2,Gr,2))</f>
        <v>A+</v>
      </c>
      <c r="AE62" s="107" t="str">
        <f ca="1">IF($C61="","",VLOOKUP(AE61,Gr,2))</f>
        <v>A</v>
      </c>
      <c r="AF62" s="107" t="str">
        <f ca="1">IF($C61="","",VLOOKUP(AF61*2,Gr,2))</f>
        <v>A+</v>
      </c>
      <c r="AG62" s="107" t="str">
        <f ca="1">IF($C61="","",VLOOKUP(AG61*2,Gr,2))</f>
        <v>B+</v>
      </c>
      <c r="AH62" s="107" t="str">
        <f ca="1">IF($C61="","",VLOOKUP(AH61,Gr,2))</f>
        <v>A</v>
      </c>
      <c r="AI62" s="107"/>
      <c r="AJ62" s="107"/>
      <c r="AK62" s="107"/>
      <c r="AL62" s="107" t="str">
        <f ca="1">IF($C61="","",VLOOKUP(AL61*2,Gr,2))</f>
        <v>A+</v>
      </c>
      <c r="AM62" s="107" t="str">
        <f ca="1">IF($C61="","",VLOOKUP(AM61*2,Gr,2))</f>
        <v>B+</v>
      </c>
      <c r="AN62" s="107" t="str">
        <f ca="1">IF($C61="","",VLOOKUP(AN61,Gr,2))</f>
        <v>A</v>
      </c>
      <c r="AO62" s="107" t="str">
        <f ca="1">IF($C61="","",VLOOKUP(AO61/AO$7%,Gr,2))</f>
        <v>A</v>
      </c>
      <c r="AP62" s="107" t="str">
        <f ca="1">IF($C61="","",VLOOKUP(AP61,Gr,2))</f>
        <v>A+</v>
      </c>
      <c r="AQ62" s="107" t="str">
        <f ca="1">IF($C61="","",VLOOKUP(AQ61,Gr,2))</f>
        <v>B</v>
      </c>
      <c r="AR62" s="107" t="str">
        <f ca="1">IF($C61="","",VLOOKUP(AR61,Gr,2))</f>
        <v>A+</v>
      </c>
      <c r="AS62" s="107" t="str">
        <f ca="1">IF($C61="","",VLOOKUP(AS61,Gr,2))</f>
        <v>B+</v>
      </c>
      <c r="AT62" s="107" t="str">
        <f ca="1">IF($C61="","",VLOOKUP(AT61/AT$7%,Gr,2))</f>
        <v>A</v>
      </c>
      <c r="AU62" s="150"/>
      <c r="AV62" s="150"/>
      <c r="AW62" s="150"/>
      <c r="AX62" s="150"/>
    </row>
    <row r="63" spans="1:50" s="96" customFormat="1" ht="15" customHeight="1">
      <c r="A63" s="96">
        <f t="shared" ref="A63" si="975">A62+1</f>
        <v>28</v>
      </c>
      <c r="B63" s="166">
        <f t="shared" ref="B63" si="976">A63</f>
        <v>28</v>
      </c>
      <c r="C63" s="166">
        <f t="shared" ref="C63" ca="1" si="977">IFERROR(VLOOKUP(A63,INDIRECT("data"&amp;$AX$3),2,FALSE),"")</f>
        <v>1211</v>
      </c>
      <c r="D63" s="168" t="str">
        <f t="shared" ref="D63" ca="1" si="978">IF(C63="","",VLOOKUP(A63,INDIRECT("data"&amp;$AX$3),3,FALSE))</f>
        <v>Praveen Ootala</v>
      </c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50" t="str">
        <f t="shared" ref="P63" ca="1" si="979">IF($C63="","",VLOOKUP($A63,INDIRECT("data"&amp;$AX$3),4,FALSE))</f>
        <v>B</v>
      </c>
      <c r="Q63" s="150" t="str">
        <f t="shared" ref="Q63" ca="1" si="980">IF($C63="","",VLOOKUP($A63,INDIRECT("data"&amp;$AX$3),5,FALSE))</f>
        <v>SC</v>
      </c>
      <c r="R63" s="97">
        <f t="shared" ref="R63" ca="1" si="981">IF($C63="","",VLOOKUP(A63,INDIRECT("data"&amp;$AX$3),8,FALSE))</f>
        <v>37891</v>
      </c>
      <c r="S63" s="98" t="s">
        <v>20</v>
      </c>
      <c r="T63" s="107">
        <f t="shared" ref="T63:U63" ca="1" si="982">IF($C63="","",VLOOKUP($A63,INDIRECT("data"&amp;$AX$3),T$8,FALSE))</f>
        <v>24</v>
      </c>
      <c r="U63" s="107">
        <f t="shared" ca="1" si="982"/>
        <v>46</v>
      </c>
      <c r="V63" s="107">
        <f t="shared" ref="V63" ca="1" si="983">IF($C63="","",SUM(T63:U63))</f>
        <v>70</v>
      </c>
      <c r="W63" s="107">
        <f t="shared" ref="W63:X63" ca="1" si="984">IF($C63="","",VLOOKUP($A63,INDIRECT("data"&amp;$AX$3),W$8,FALSE))</f>
        <v>43</v>
      </c>
      <c r="X63" s="107">
        <f t="shared" ca="1" si="984"/>
        <v>24</v>
      </c>
      <c r="Y63" s="107">
        <f t="shared" ref="Y63" ca="1" si="985">IF($C63="","",SUM(W63:X63))</f>
        <v>67</v>
      </c>
      <c r="Z63" s="107">
        <f t="shared" ref="Z63:AA63" ca="1" si="986">IF($C63="","",VLOOKUP($A63,INDIRECT("data"&amp;$AX$3),Z$8,FALSE))</f>
        <v>46</v>
      </c>
      <c r="AA63" s="107">
        <f t="shared" ca="1" si="986"/>
        <v>43</v>
      </c>
      <c r="AB63" s="107">
        <f t="shared" ref="AB63" ca="1" si="987">IF($C63="","",SUM(Z63:AA63))</f>
        <v>89</v>
      </c>
      <c r="AC63" s="107">
        <f t="shared" ref="AC63:AD63" ca="1" si="988">IF($C63="","",VLOOKUP($A63,INDIRECT("data"&amp;$AX$3),AC$8,FALSE))</f>
        <v>46</v>
      </c>
      <c r="AD63" s="107">
        <f t="shared" ca="1" si="988"/>
        <v>46</v>
      </c>
      <c r="AE63" s="107">
        <f t="shared" ref="AE63" ca="1" si="989">IF($C63="","",SUM(AC63:AD63))</f>
        <v>92</v>
      </c>
      <c r="AF63" s="107">
        <f t="shared" ref="AF63:AG63" ca="1" si="990">IF($C63="","",VLOOKUP($A63,INDIRECT("data"&amp;$AX$3),AF$8,FALSE))</f>
        <v>24</v>
      </c>
      <c r="AG63" s="107">
        <f t="shared" ca="1" si="990"/>
        <v>46</v>
      </c>
      <c r="AH63" s="107">
        <f t="shared" ref="AH63" ca="1" si="991">IF($C63="","",SUM(AF63:AG63))</f>
        <v>70</v>
      </c>
      <c r="AI63" s="107"/>
      <c r="AJ63" s="107"/>
      <c r="AK63" s="107"/>
      <c r="AL63" s="107">
        <f t="shared" ref="AL63:AM63" ca="1" si="992">IF($C63="","",VLOOKUP($A63,INDIRECT("data"&amp;$AX$3),AL$8,FALSE))</f>
        <v>46</v>
      </c>
      <c r="AM63" s="107">
        <f t="shared" ca="1" si="992"/>
        <v>46</v>
      </c>
      <c r="AN63" s="107">
        <f t="shared" ref="AN63" ca="1" si="993">IF($C63="","",SUM(AL63:AM63))</f>
        <v>92</v>
      </c>
      <c r="AO63" s="95">
        <f t="shared" ref="AO63" ca="1" si="994">IF($C63="","",V63+Y63+AB63+AE63+AH63+AK63+AN63)</f>
        <v>480</v>
      </c>
      <c r="AP63" s="107">
        <f t="shared" ref="AP63:AS63" ca="1" si="995">IF($C63="","",VLOOKUP($A63,INDIRECT("data"&amp;$AX$3),AP$8,FALSE))</f>
        <v>48</v>
      </c>
      <c r="AQ63" s="107">
        <f t="shared" ca="1" si="995"/>
        <v>86</v>
      </c>
      <c r="AR63" s="107">
        <f t="shared" ca="1" si="995"/>
        <v>92</v>
      </c>
      <c r="AS63" s="107">
        <f t="shared" ca="1" si="995"/>
        <v>92</v>
      </c>
      <c r="AT63" s="107">
        <f t="shared" ref="AT63" ca="1" si="996">IF($C63="","",SUM(AP63:AS63))</f>
        <v>318</v>
      </c>
      <c r="AU63" s="150">
        <f t="shared" ref="AU63" ca="1" si="997">IF($C63="","",VLOOKUP($A63,INDIRECT("data"&amp;$AX$3),AU$8,FALSE))</f>
        <v>172</v>
      </c>
      <c r="AV63" s="150">
        <f ca="1">IF($C63="","",ROUND(AU63/NoW%,0))</f>
        <v>76</v>
      </c>
      <c r="AW63" s="150" t="str">
        <f ca="1">IF($C63="","",VLOOKUP(AO64,Gc,2,FALSE))</f>
        <v>Very Good</v>
      </c>
      <c r="AX63" s="150"/>
    </row>
    <row r="64" spans="1:50" s="96" customFormat="1" ht="15" customHeight="1">
      <c r="A64" s="96">
        <f t="shared" ref="A64" si="998">A63</f>
        <v>28</v>
      </c>
      <c r="B64" s="167"/>
      <c r="C64" s="167"/>
      <c r="D64" s="107" t="str">
        <f t="shared" ref="D64" ca="1" si="999">IF($C63="","",MID(TEXT(VLOOKUP($A64,INDIRECT("data"&amp;$AX$3),10,FALSE),"000000000000"),D$8,1))</f>
        <v>6</v>
      </c>
      <c r="E64" s="107" t="str">
        <f t="shared" ref="E64" ca="1" si="1000">IF($C63="","",MID(TEXT(VLOOKUP($A64,INDIRECT("data"&amp;$AX$3),10,FALSE),"000000000000"),E$8,1))</f>
        <v>0</v>
      </c>
      <c r="F64" s="107" t="str">
        <f t="shared" ref="F64" ca="1" si="1001">IF($C63="","",MID(TEXT(VLOOKUP($A64,INDIRECT("data"&amp;$AX$3),10,FALSE),"000000000000"),F$8,1))</f>
        <v>9</v>
      </c>
      <c r="G64" s="107" t="str">
        <f t="shared" ref="G64" ca="1" si="1002">IF($C63="","",MID(TEXT(VLOOKUP($A64,INDIRECT("data"&amp;$AX$3),10,FALSE),"000000000000"),G$8,1))</f>
        <v>7</v>
      </c>
      <c r="H64" s="107" t="str">
        <f t="shared" ref="H64" ca="1" si="1003">IF($C63="","",MID(TEXT(VLOOKUP($A64,INDIRECT("data"&amp;$AX$3),10,FALSE),"000000000000"),H$8,1))</f>
        <v>6</v>
      </c>
      <c r="I64" s="107" t="str">
        <f t="shared" ref="I64" ca="1" si="1004">IF($C63="","",MID(TEXT(VLOOKUP($A64,INDIRECT("data"&amp;$AX$3),10,FALSE),"000000000000"),I$8,1))</f>
        <v>1</v>
      </c>
      <c r="J64" s="107" t="str">
        <f t="shared" ref="J64" ca="1" si="1005">IF($C63="","",MID(TEXT(VLOOKUP($A64,INDIRECT("data"&amp;$AX$3),10,FALSE),"000000000000"),J$8,1))</f>
        <v>7</v>
      </c>
      <c r="K64" s="107" t="str">
        <f t="shared" ref="K64" ca="1" si="1006">IF($C63="","",MID(TEXT(VLOOKUP($A64,INDIRECT("data"&amp;$AX$3),10,FALSE),"000000000000"),K$8,1))</f>
        <v>6</v>
      </c>
      <c r="L64" s="107" t="str">
        <f t="shared" ref="L64" ca="1" si="1007">IF($C63="","",MID(TEXT(VLOOKUP($A64,INDIRECT("data"&amp;$AX$3),10,FALSE),"000000000000"),L$8,1))</f>
        <v>2</v>
      </c>
      <c r="M64" s="107" t="str">
        <f t="shared" ref="M64" ca="1" si="1008">IF($C63="","",MID(TEXT(VLOOKUP($A64,INDIRECT("data"&amp;$AX$3),10,FALSE),"000000000000"),M$8,1))</f>
        <v>9</v>
      </c>
      <c r="N64" s="107" t="str">
        <f t="shared" ref="N64" ca="1" si="1009">IF($C63="","",MID(TEXT(VLOOKUP($A64,INDIRECT("data"&amp;$AX$3),10,FALSE),"000000000000"),N$8,1))</f>
        <v>3</v>
      </c>
      <c r="O64" s="107" t="str">
        <f t="shared" ref="O64" ca="1" si="1010">IF($C63="","",MID(TEXT(VLOOKUP($A64,INDIRECT("data"&amp;$AX$3),10,FALSE),"000000000000"),O$8,1))</f>
        <v>2</v>
      </c>
      <c r="P64" s="150"/>
      <c r="Q64" s="150"/>
      <c r="R64" s="97">
        <f t="shared" ref="R64" ca="1" si="1011">IF($C63="","",VLOOKUP(A64,INDIRECT("data"&amp;$AX$3),9,FALSE))</f>
        <v>41820</v>
      </c>
      <c r="S64" s="98" t="s">
        <v>21</v>
      </c>
      <c r="T64" s="107" t="str">
        <f ca="1">IF($C63="","",VLOOKUP(T63*2,Gr,2))</f>
        <v>B</v>
      </c>
      <c r="U64" s="107" t="str">
        <f ca="1">IF($C63="","",VLOOKUP(U63*2,Gr,2))</f>
        <v>A+</v>
      </c>
      <c r="V64" s="107" t="str">
        <f ca="1">IF($C63="","",VLOOKUP(V63,Gr,2))</f>
        <v>B+</v>
      </c>
      <c r="W64" s="107" t="str">
        <f ca="1">IF($C63="","",VLOOKUP(W63*2,Gr,2))</f>
        <v>A</v>
      </c>
      <c r="X64" s="107" t="str">
        <f ca="1">IF($C63="","",VLOOKUP(X63*2,Gr,2))</f>
        <v>B</v>
      </c>
      <c r="Y64" s="107" t="str">
        <f ca="1">IF($C63="","",VLOOKUP(Y63,Gr,2))</f>
        <v>B+</v>
      </c>
      <c r="Z64" s="107" t="str">
        <f ca="1">IF($C63="","",VLOOKUP(Z63*2,Gr,2))</f>
        <v>A+</v>
      </c>
      <c r="AA64" s="107" t="str">
        <f ca="1">IF($C63="","",VLOOKUP(AA63*2,Gr,2))</f>
        <v>A</v>
      </c>
      <c r="AB64" s="107" t="str">
        <f ca="1">IF($C63="","",VLOOKUP(AB63,Gr,2))</f>
        <v>A</v>
      </c>
      <c r="AC64" s="107" t="str">
        <f ca="1">IF($C63="","",VLOOKUP(AC63*2,Gr,2))</f>
        <v>A+</v>
      </c>
      <c r="AD64" s="107" t="str">
        <f ca="1">IF($C63="","",VLOOKUP(AD63*2,Gr,2))</f>
        <v>A+</v>
      </c>
      <c r="AE64" s="107" t="str">
        <f ca="1">IF($C63="","",VLOOKUP(AE63,Gr,2))</f>
        <v>A+</v>
      </c>
      <c r="AF64" s="107" t="str">
        <f ca="1">IF($C63="","",VLOOKUP(AF63*2,Gr,2))</f>
        <v>B</v>
      </c>
      <c r="AG64" s="107" t="str">
        <f ca="1">IF($C63="","",VLOOKUP(AG63*2,Gr,2))</f>
        <v>A+</v>
      </c>
      <c r="AH64" s="107" t="str">
        <f ca="1">IF($C63="","",VLOOKUP(AH63,Gr,2))</f>
        <v>B+</v>
      </c>
      <c r="AI64" s="107"/>
      <c r="AJ64" s="107"/>
      <c r="AK64" s="107"/>
      <c r="AL64" s="107" t="str">
        <f ca="1">IF($C63="","",VLOOKUP(AL63*2,Gr,2))</f>
        <v>A+</v>
      </c>
      <c r="AM64" s="107" t="str">
        <f ca="1">IF($C63="","",VLOOKUP(AM63*2,Gr,2))</f>
        <v>A+</v>
      </c>
      <c r="AN64" s="107" t="str">
        <f ca="1">IF($C63="","",VLOOKUP(AN63,Gr,2))</f>
        <v>A+</v>
      </c>
      <c r="AO64" s="107" t="str">
        <f ca="1">IF($C63="","",VLOOKUP(AO63/AO$7%,Gr,2))</f>
        <v>A</v>
      </c>
      <c r="AP64" s="107" t="str">
        <f ca="1">IF($C63="","",VLOOKUP(AP63,Gr,2))</f>
        <v>B</v>
      </c>
      <c r="AQ64" s="107" t="str">
        <f ca="1">IF($C63="","",VLOOKUP(AQ63,Gr,2))</f>
        <v>A</v>
      </c>
      <c r="AR64" s="107" t="str">
        <f ca="1">IF($C63="","",VLOOKUP(AR63,Gr,2))</f>
        <v>A+</v>
      </c>
      <c r="AS64" s="107" t="str">
        <f ca="1">IF($C63="","",VLOOKUP(AS63,Gr,2))</f>
        <v>A+</v>
      </c>
      <c r="AT64" s="107" t="str">
        <f ca="1">IF($C63="","",VLOOKUP(AT63/AT$7%,Gr,2))</f>
        <v>A</v>
      </c>
      <c r="AU64" s="150"/>
      <c r="AV64" s="150"/>
      <c r="AW64" s="150"/>
      <c r="AX64" s="150"/>
    </row>
    <row r="65" spans="1:50" s="96" customFormat="1" ht="15" customHeight="1">
      <c r="A65" s="96">
        <f t="shared" ref="A65" si="1012">A64+1</f>
        <v>29</v>
      </c>
      <c r="B65" s="166">
        <f t="shared" ref="B65" si="1013">A65</f>
        <v>29</v>
      </c>
      <c r="C65" s="166">
        <f t="shared" ref="C65" ca="1" si="1014">IFERROR(VLOOKUP(A65,INDIRECT("data"&amp;$AX$3),2,FALSE),"")</f>
        <v>1187</v>
      </c>
      <c r="D65" s="168" t="str">
        <f t="shared" ref="D65" ca="1" si="1015">IF(C65="","",VLOOKUP(A65,INDIRECT("data"&amp;$AX$3),3,FALSE))</f>
        <v>Raj Kumar Ootala</v>
      </c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50" t="str">
        <f t="shared" ref="P65" ca="1" si="1016">IF($C65="","",VLOOKUP($A65,INDIRECT("data"&amp;$AX$3),4,FALSE))</f>
        <v>B</v>
      </c>
      <c r="Q65" s="150" t="str">
        <f t="shared" ref="Q65" ca="1" si="1017">IF($C65="","",VLOOKUP($A65,INDIRECT("data"&amp;$AX$3),5,FALSE))</f>
        <v>SC</v>
      </c>
      <c r="R65" s="97">
        <f t="shared" ref="R65" ca="1" si="1018">IF($C65="","",VLOOKUP(A65,INDIRECT("data"&amp;$AX$3),8,FALSE))</f>
        <v>38183</v>
      </c>
      <c r="S65" s="98" t="s">
        <v>20</v>
      </c>
      <c r="T65" s="107">
        <f t="shared" ref="T65:U65" ca="1" si="1019">IF($C65="","",VLOOKUP($A65,INDIRECT("data"&amp;$AX$3),T$8,FALSE))</f>
        <v>24</v>
      </c>
      <c r="U65" s="107">
        <f t="shared" ca="1" si="1019"/>
        <v>44</v>
      </c>
      <c r="V65" s="107">
        <f t="shared" ref="V65" ca="1" si="1020">IF($C65="","",SUM(T65:U65))</f>
        <v>68</v>
      </c>
      <c r="W65" s="107">
        <f t="shared" ref="W65:X65" ca="1" si="1021">IF($C65="","",VLOOKUP($A65,INDIRECT("data"&amp;$AX$3),W$8,FALSE))</f>
        <v>41</v>
      </c>
      <c r="X65" s="107">
        <f t="shared" ca="1" si="1021"/>
        <v>24</v>
      </c>
      <c r="Y65" s="107">
        <f t="shared" ref="Y65" ca="1" si="1022">IF($C65="","",SUM(W65:X65))</f>
        <v>65</v>
      </c>
      <c r="Z65" s="107">
        <f t="shared" ref="Z65:AA65" ca="1" si="1023">IF($C65="","",VLOOKUP($A65,INDIRECT("data"&amp;$AX$3),Z$8,FALSE))</f>
        <v>48</v>
      </c>
      <c r="AA65" s="107">
        <f t="shared" ca="1" si="1023"/>
        <v>41</v>
      </c>
      <c r="AB65" s="107">
        <f t="shared" ref="AB65" ca="1" si="1024">IF($C65="","",SUM(Z65:AA65))</f>
        <v>89</v>
      </c>
      <c r="AC65" s="107">
        <f t="shared" ref="AC65:AD65" ca="1" si="1025">IF($C65="","",VLOOKUP($A65,INDIRECT("data"&amp;$AX$3),AC$8,FALSE))</f>
        <v>44</v>
      </c>
      <c r="AD65" s="107">
        <f t="shared" ca="1" si="1025"/>
        <v>48</v>
      </c>
      <c r="AE65" s="107">
        <f t="shared" ref="AE65" ca="1" si="1026">IF($C65="","",SUM(AC65:AD65))</f>
        <v>92</v>
      </c>
      <c r="AF65" s="107">
        <f t="shared" ref="AF65:AG65" ca="1" si="1027">IF($C65="","",VLOOKUP($A65,INDIRECT("data"&amp;$AX$3),AF$8,FALSE))</f>
        <v>24</v>
      </c>
      <c r="AG65" s="107">
        <f t="shared" ca="1" si="1027"/>
        <v>44</v>
      </c>
      <c r="AH65" s="107">
        <f t="shared" ref="AH65" ca="1" si="1028">IF($C65="","",SUM(AF65:AG65))</f>
        <v>68</v>
      </c>
      <c r="AI65" s="107"/>
      <c r="AJ65" s="107"/>
      <c r="AK65" s="107"/>
      <c r="AL65" s="107">
        <f t="shared" ref="AL65:AM65" ca="1" si="1029">IF($C65="","",VLOOKUP($A65,INDIRECT("data"&amp;$AX$3),AL$8,FALSE))</f>
        <v>48</v>
      </c>
      <c r="AM65" s="107">
        <f t="shared" ca="1" si="1029"/>
        <v>44</v>
      </c>
      <c r="AN65" s="107">
        <f t="shared" ref="AN65" ca="1" si="1030">IF($C65="","",SUM(AL65:AM65))</f>
        <v>92</v>
      </c>
      <c r="AO65" s="95">
        <f t="shared" ref="AO65" ca="1" si="1031">IF($C65="","",V65+Y65+AB65+AE65+AH65+AK65+AN65)</f>
        <v>474</v>
      </c>
      <c r="AP65" s="107">
        <f t="shared" ref="AP65:AS65" ca="1" si="1032">IF($C65="","",VLOOKUP($A65,INDIRECT("data"&amp;$AX$3),AP$8,FALSE))</f>
        <v>48</v>
      </c>
      <c r="AQ65" s="107">
        <f t="shared" ca="1" si="1032"/>
        <v>82</v>
      </c>
      <c r="AR65" s="107">
        <f t="shared" ca="1" si="1032"/>
        <v>96</v>
      </c>
      <c r="AS65" s="107">
        <f t="shared" ca="1" si="1032"/>
        <v>88</v>
      </c>
      <c r="AT65" s="107">
        <f t="shared" ref="AT65" ca="1" si="1033">IF($C65="","",SUM(AP65:AS65))</f>
        <v>314</v>
      </c>
      <c r="AU65" s="150">
        <f t="shared" ref="AU65" ca="1" si="1034">IF($C65="","",VLOOKUP($A65,INDIRECT("data"&amp;$AX$3),AU$8,FALSE))</f>
        <v>194</v>
      </c>
      <c r="AV65" s="150">
        <f ca="1">IF($C65="","",ROUND(AU65/NoW%,0))</f>
        <v>85</v>
      </c>
      <c r="AW65" s="150" t="str">
        <f ca="1">IF($C65="","",VLOOKUP(AO66,Gc,2,FALSE))</f>
        <v>Very Good</v>
      </c>
      <c r="AX65" s="150"/>
    </row>
    <row r="66" spans="1:50" s="96" customFormat="1" ht="15" customHeight="1">
      <c r="A66" s="96">
        <f t="shared" ref="A66" si="1035">A65</f>
        <v>29</v>
      </c>
      <c r="B66" s="167"/>
      <c r="C66" s="167"/>
      <c r="D66" s="107" t="str">
        <f t="shared" ref="D66" ca="1" si="1036">IF($C65="","",MID(TEXT(VLOOKUP($A66,INDIRECT("data"&amp;$AX$3),10,FALSE),"000000000000"),D$8,1))</f>
        <v>8</v>
      </c>
      <c r="E66" s="107" t="str">
        <f t="shared" ref="E66" ca="1" si="1037">IF($C65="","",MID(TEXT(VLOOKUP($A66,INDIRECT("data"&amp;$AX$3),10,FALSE),"000000000000"),E$8,1))</f>
        <v>9</v>
      </c>
      <c r="F66" s="107" t="str">
        <f t="shared" ref="F66" ca="1" si="1038">IF($C65="","",MID(TEXT(VLOOKUP($A66,INDIRECT("data"&amp;$AX$3),10,FALSE),"000000000000"),F$8,1))</f>
        <v>1</v>
      </c>
      <c r="G66" s="107" t="str">
        <f t="shared" ref="G66" ca="1" si="1039">IF($C65="","",MID(TEXT(VLOOKUP($A66,INDIRECT("data"&amp;$AX$3),10,FALSE),"000000000000"),G$8,1))</f>
        <v>3</v>
      </c>
      <c r="H66" s="107" t="str">
        <f t="shared" ref="H66" ca="1" si="1040">IF($C65="","",MID(TEXT(VLOOKUP($A66,INDIRECT("data"&amp;$AX$3),10,FALSE),"000000000000"),H$8,1))</f>
        <v>2</v>
      </c>
      <c r="I66" s="107" t="str">
        <f t="shared" ref="I66" ca="1" si="1041">IF($C65="","",MID(TEXT(VLOOKUP($A66,INDIRECT("data"&amp;$AX$3),10,FALSE),"000000000000"),I$8,1))</f>
        <v>2</v>
      </c>
      <c r="J66" s="107" t="str">
        <f t="shared" ref="J66" ca="1" si="1042">IF($C65="","",MID(TEXT(VLOOKUP($A66,INDIRECT("data"&amp;$AX$3),10,FALSE),"000000000000"),J$8,1))</f>
        <v>9</v>
      </c>
      <c r="K66" s="107" t="str">
        <f t="shared" ref="K66" ca="1" si="1043">IF($C65="","",MID(TEXT(VLOOKUP($A66,INDIRECT("data"&amp;$AX$3),10,FALSE),"000000000000"),K$8,1))</f>
        <v>9</v>
      </c>
      <c r="L66" s="107" t="str">
        <f t="shared" ref="L66" ca="1" si="1044">IF($C65="","",MID(TEXT(VLOOKUP($A66,INDIRECT("data"&amp;$AX$3),10,FALSE),"000000000000"),L$8,1))</f>
        <v>9</v>
      </c>
      <c r="M66" s="107" t="str">
        <f t="shared" ref="M66" ca="1" si="1045">IF($C65="","",MID(TEXT(VLOOKUP($A66,INDIRECT("data"&amp;$AX$3),10,FALSE),"000000000000"),M$8,1))</f>
        <v>7</v>
      </c>
      <c r="N66" s="107" t="str">
        <f t="shared" ref="N66" ca="1" si="1046">IF($C65="","",MID(TEXT(VLOOKUP($A66,INDIRECT("data"&amp;$AX$3),10,FALSE),"000000000000"),N$8,1))</f>
        <v>8</v>
      </c>
      <c r="O66" s="107" t="str">
        <f t="shared" ref="O66" ca="1" si="1047">IF($C65="","",MID(TEXT(VLOOKUP($A66,INDIRECT("data"&amp;$AX$3),10,FALSE),"000000000000"),O$8,1))</f>
        <v>2</v>
      </c>
      <c r="P66" s="150"/>
      <c r="Q66" s="150"/>
      <c r="R66" s="97">
        <f t="shared" ref="R66" ca="1" si="1048">IF($C65="","",VLOOKUP(A66,INDIRECT("data"&amp;$AX$3),9,FALSE))</f>
        <v>41813</v>
      </c>
      <c r="S66" s="98" t="s">
        <v>21</v>
      </c>
      <c r="T66" s="107" t="str">
        <f ca="1">IF($C65="","",VLOOKUP(T65*2,Gr,2))</f>
        <v>B</v>
      </c>
      <c r="U66" s="107" t="str">
        <f ca="1">IF($C65="","",VLOOKUP(U65*2,Gr,2))</f>
        <v>A</v>
      </c>
      <c r="V66" s="107" t="str">
        <f ca="1">IF($C65="","",VLOOKUP(V65,Gr,2))</f>
        <v>B+</v>
      </c>
      <c r="W66" s="107" t="str">
        <f ca="1">IF($C65="","",VLOOKUP(W65*2,Gr,2))</f>
        <v>A</v>
      </c>
      <c r="X66" s="107" t="str">
        <f ca="1">IF($C65="","",VLOOKUP(X65*2,Gr,2))</f>
        <v>B</v>
      </c>
      <c r="Y66" s="107" t="str">
        <f ca="1">IF($C65="","",VLOOKUP(Y65,Gr,2))</f>
        <v>B+</v>
      </c>
      <c r="Z66" s="107" t="str">
        <f ca="1">IF($C65="","",VLOOKUP(Z65*2,Gr,2))</f>
        <v>A+</v>
      </c>
      <c r="AA66" s="107" t="str">
        <f ca="1">IF($C65="","",VLOOKUP(AA65*2,Gr,2))</f>
        <v>A</v>
      </c>
      <c r="AB66" s="107" t="str">
        <f ca="1">IF($C65="","",VLOOKUP(AB65,Gr,2))</f>
        <v>A</v>
      </c>
      <c r="AC66" s="107" t="str">
        <f ca="1">IF($C65="","",VLOOKUP(AC65*2,Gr,2))</f>
        <v>A</v>
      </c>
      <c r="AD66" s="107" t="str">
        <f ca="1">IF($C65="","",VLOOKUP(AD65*2,Gr,2))</f>
        <v>A+</v>
      </c>
      <c r="AE66" s="107" t="str">
        <f ca="1">IF($C65="","",VLOOKUP(AE65,Gr,2))</f>
        <v>A+</v>
      </c>
      <c r="AF66" s="107" t="str">
        <f ca="1">IF($C65="","",VLOOKUP(AF65*2,Gr,2))</f>
        <v>B</v>
      </c>
      <c r="AG66" s="107" t="str">
        <f ca="1">IF($C65="","",VLOOKUP(AG65*2,Gr,2))</f>
        <v>A</v>
      </c>
      <c r="AH66" s="107" t="str">
        <f ca="1">IF($C65="","",VLOOKUP(AH65,Gr,2))</f>
        <v>B+</v>
      </c>
      <c r="AI66" s="107"/>
      <c r="AJ66" s="107"/>
      <c r="AK66" s="107"/>
      <c r="AL66" s="107" t="str">
        <f ca="1">IF($C65="","",VLOOKUP(AL65*2,Gr,2))</f>
        <v>A+</v>
      </c>
      <c r="AM66" s="107" t="str">
        <f ca="1">IF($C65="","",VLOOKUP(AM65*2,Gr,2))</f>
        <v>A</v>
      </c>
      <c r="AN66" s="107" t="str">
        <f ca="1">IF($C65="","",VLOOKUP(AN65,Gr,2))</f>
        <v>A+</v>
      </c>
      <c r="AO66" s="107" t="str">
        <f ca="1">IF($C65="","",VLOOKUP(AO65/AO$7%,Gr,2))</f>
        <v>A</v>
      </c>
      <c r="AP66" s="107" t="str">
        <f ca="1">IF($C65="","",VLOOKUP(AP65,Gr,2))</f>
        <v>B</v>
      </c>
      <c r="AQ66" s="107" t="str">
        <f ca="1">IF($C65="","",VLOOKUP(AQ65,Gr,2))</f>
        <v>A</v>
      </c>
      <c r="AR66" s="107" t="str">
        <f ca="1">IF($C65="","",VLOOKUP(AR65,Gr,2))</f>
        <v>A+</v>
      </c>
      <c r="AS66" s="107" t="str">
        <f ca="1">IF($C65="","",VLOOKUP(AS65,Gr,2))</f>
        <v>A</v>
      </c>
      <c r="AT66" s="107" t="str">
        <f ca="1">IF($C65="","",VLOOKUP(AT65/AT$7%,Gr,2))</f>
        <v>A</v>
      </c>
      <c r="AU66" s="150"/>
      <c r="AV66" s="150"/>
      <c r="AW66" s="150"/>
      <c r="AX66" s="150"/>
    </row>
    <row r="67" spans="1:50" s="96" customFormat="1" ht="15" customHeight="1">
      <c r="A67" s="96">
        <f t="shared" ref="A67" si="1049">A66+1</f>
        <v>30</v>
      </c>
      <c r="B67" s="166">
        <f t="shared" ref="B67" si="1050">A67</f>
        <v>30</v>
      </c>
      <c r="C67" s="166">
        <f t="shared" ref="C67" ca="1" si="1051">IFERROR(VLOOKUP(A67,INDIRECT("data"&amp;$AX$3),2,FALSE),"")</f>
        <v>1210</v>
      </c>
      <c r="D67" s="168" t="str">
        <f t="shared" ref="D67" ca="1" si="1052">IF(C67="","",VLOOKUP(A67,INDIRECT("data"&amp;$AX$3),3,FALSE))</f>
        <v>Ram Kumar Sarella</v>
      </c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50" t="str">
        <f t="shared" ref="P67" ca="1" si="1053">IF($C67="","",VLOOKUP($A67,INDIRECT("data"&amp;$AX$3),4,FALSE))</f>
        <v>B</v>
      </c>
      <c r="Q67" s="150" t="str">
        <f t="shared" ref="Q67" ca="1" si="1054">IF($C67="","",VLOOKUP($A67,INDIRECT("data"&amp;$AX$3),5,FALSE))</f>
        <v>SC</v>
      </c>
      <c r="R67" s="97">
        <f t="shared" ref="R67" ca="1" si="1055">IF($C67="","",VLOOKUP(A67,INDIRECT("data"&amp;$AX$3),8,FALSE))</f>
        <v>38209</v>
      </c>
      <c r="S67" s="98" t="s">
        <v>20</v>
      </c>
      <c r="T67" s="107">
        <f t="shared" ref="T67:U67" ca="1" si="1056">IF($C67="","",VLOOKUP($A67,INDIRECT("data"&amp;$AX$3),T$8,FALSE))</f>
        <v>27</v>
      </c>
      <c r="U67" s="107">
        <f t="shared" ca="1" si="1056"/>
        <v>28</v>
      </c>
      <c r="V67" s="107">
        <f t="shared" ref="V67" ca="1" si="1057">IF($C67="","",SUM(T67:U67))</f>
        <v>55</v>
      </c>
      <c r="W67" s="107">
        <f t="shared" ref="W67:X67" ca="1" si="1058">IF($C67="","",VLOOKUP($A67,INDIRECT("data"&amp;$AX$3),W$8,FALSE))</f>
        <v>33</v>
      </c>
      <c r="X67" s="107">
        <f t="shared" ca="1" si="1058"/>
        <v>27</v>
      </c>
      <c r="Y67" s="107">
        <f t="shared" ref="Y67" ca="1" si="1059">IF($C67="","",SUM(W67:X67))</f>
        <v>60</v>
      </c>
      <c r="Z67" s="107">
        <f t="shared" ref="Z67:AA67" ca="1" si="1060">IF($C67="","",VLOOKUP($A67,INDIRECT("data"&amp;$AX$3),Z$8,FALSE))</f>
        <v>40</v>
      </c>
      <c r="AA67" s="107">
        <f t="shared" ca="1" si="1060"/>
        <v>33</v>
      </c>
      <c r="AB67" s="107">
        <f t="shared" ref="AB67" ca="1" si="1061">IF($C67="","",SUM(Z67:AA67))</f>
        <v>73</v>
      </c>
      <c r="AC67" s="107">
        <f t="shared" ref="AC67:AD67" ca="1" si="1062">IF($C67="","",VLOOKUP($A67,INDIRECT("data"&amp;$AX$3),AC$8,FALSE))</f>
        <v>28</v>
      </c>
      <c r="AD67" s="107">
        <f t="shared" ca="1" si="1062"/>
        <v>40</v>
      </c>
      <c r="AE67" s="107">
        <f t="shared" ref="AE67" ca="1" si="1063">IF($C67="","",SUM(AC67:AD67))</f>
        <v>68</v>
      </c>
      <c r="AF67" s="107">
        <f t="shared" ref="AF67:AG67" ca="1" si="1064">IF($C67="","",VLOOKUP($A67,INDIRECT("data"&amp;$AX$3),AF$8,FALSE))</f>
        <v>27</v>
      </c>
      <c r="AG67" s="107">
        <f t="shared" ca="1" si="1064"/>
        <v>28</v>
      </c>
      <c r="AH67" s="107">
        <f t="shared" ref="AH67" ca="1" si="1065">IF($C67="","",SUM(AF67:AG67))</f>
        <v>55</v>
      </c>
      <c r="AI67" s="107"/>
      <c r="AJ67" s="107"/>
      <c r="AK67" s="107"/>
      <c r="AL67" s="107">
        <f t="shared" ref="AL67:AM67" ca="1" si="1066">IF($C67="","",VLOOKUP($A67,INDIRECT("data"&amp;$AX$3),AL$8,FALSE))</f>
        <v>40</v>
      </c>
      <c r="AM67" s="107">
        <f t="shared" ca="1" si="1066"/>
        <v>28</v>
      </c>
      <c r="AN67" s="107">
        <f t="shared" ref="AN67" ca="1" si="1067">IF($C67="","",SUM(AL67:AM67))</f>
        <v>68</v>
      </c>
      <c r="AO67" s="95">
        <f t="shared" ref="AO67" ca="1" si="1068">IF($C67="","",V67+Y67+AB67+AE67+AH67+AK67+AN67)</f>
        <v>379</v>
      </c>
      <c r="AP67" s="107">
        <f t="shared" ref="AP67:AS67" ca="1" si="1069">IF($C67="","",VLOOKUP($A67,INDIRECT("data"&amp;$AX$3),AP$8,FALSE))</f>
        <v>54</v>
      </c>
      <c r="AQ67" s="107">
        <f t="shared" ca="1" si="1069"/>
        <v>66</v>
      </c>
      <c r="AR67" s="107">
        <f t="shared" ca="1" si="1069"/>
        <v>80</v>
      </c>
      <c r="AS67" s="107">
        <f t="shared" ca="1" si="1069"/>
        <v>56</v>
      </c>
      <c r="AT67" s="107">
        <f t="shared" ref="AT67" ca="1" si="1070">IF($C67="","",SUM(AP67:AS67))</f>
        <v>256</v>
      </c>
      <c r="AU67" s="150">
        <f t="shared" ref="AU67" ca="1" si="1071">IF($C67="","",VLOOKUP($A67,INDIRECT("data"&amp;$AX$3),AU$8,FALSE))</f>
        <v>193</v>
      </c>
      <c r="AV67" s="150">
        <f ca="1">IF($C67="","",ROUND(AU67/NoW%,0))</f>
        <v>85</v>
      </c>
      <c r="AW67" s="150" t="str">
        <f ca="1">IF($C67="","",VLOOKUP(AO68,Gc,2,FALSE))</f>
        <v>Good</v>
      </c>
      <c r="AX67" s="150"/>
    </row>
    <row r="68" spans="1:50" s="96" customFormat="1" ht="15" customHeight="1">
      <c r="A68" s="96">
        <f t="shared" ref="A68" si="1072">A67</f>
        <v>30</v>
      </c>
      <c r="B68" s="167"/>
      <c r="C68" s="167"/>
      <c r="D68" s="107" t="str">
        <f t="shared" ref="D68" ca="1" si="1073">IF($C67="","",MID(TEXT(VLOOKUP($A68,INDIRECT("data"&amp;$AX$3),10,FALSE),"000000000000"),D$8,1))</f>
        <v>6</v>
      </c>
      <c r="E68" s="107" t="str">
        <f t="shared" ref="E68" ca="1" si="1074">IF($C67="","",MID(TEXT(VLOOKUP($A68,INDIRECT("data"&amp;$AX$3),10,FALSE),"000000000000"),E$8,1))</f>
        <v>7</v>
      </c>
      <c r="F68" s="107" t="str">
        <f t="shared" ref="F68" ca="1" si="1075">IF($C67="","",MID(TEXT(VLOOKUP($A68,INDIRECT("data"&amp;$AX$3),10,FALSE),"000000000000"),F$8,1))</f>
        <v>4</v>
      </c>
      <c r="G68" s="107" t="str">
        <f t="shared" ref="G68" ca="1" si="1076">IF($C67="","",MID(TEXT(VLOOKUP($A68,INDIRECT("data"&amp;$AX$3),10,FALSE),"000000000000"),G$8,1))</f>
        <v>4</v>
      </c>
      <c r="H68" s="107" t="str">
        <f t="shared" ref="H68" ca="1" si="1077">IF($C67="","",MID(TEXT(VLOOKUP($A68,INDIRECT("data"&amp;$AX$3),10,FALSE),"000000000000"),H$8,1))</f>
        <v>9</v>
      </c>
      <c r="I68" s="107" t="str">
        <f t="shared" ref="I68" ca="1" si="1078">IF($C67="","",MID(TEXT(VLOOKUP($A68,INDIRECT("data"&amp;$AX$3),10,FALSE),"000000000000"),I$8,1))</f>
        <v>1</v>
      </c>
      <c r="J68" s="107" t="str">
        <f t="shared" ref="J68" ca="1" si="1079">IF($C67="","",MID(TEXT(VLOOKUP($A68,INDIRECT("data"&amp;$AX$3),10,FALSE),"000000000000"),J$8,1))</f>
        <v>8</v>
      </c>
      <c r="K68" s="107" t="str">
        <f t="shared" ref="K68" ca="1" si="1080">IF($C67="","",MID(TEXT(VLOOKUP($A68,INDIRECT("data"&amp;$AX$3),10,FALSE),"000000000000"),K$8,1))</f>
        <v>5</v>
      </c>
      <c r="L68" s="107" t="str">
        <f t="shared" ref="L68" ca="1" si="1081">IF($C67="","",MID(TEXT(VLOOKUP($A68,INDIRECT("data"&amp;$AX$3),10,FALSE),"000000000000"),L$8,1))</f>
        <v>3</v>
      </c>
      <c r="M68" s="107" t="str">
        <f t="shared" ref="M68" ca="1" si="1082">IF($C67="","",MID(TEXT(VLOOKUP($A68,INDIRECT("data"&amp;$AX$3),10,FALSE),"000000000000"),M$8,1))</f>
        <v>4</v>
      </c>
      <c r="N68" s="107" t="str">
        <f t="shared" ref="N68" ca="1" si="1083">IF($C67="","",MID(TEXT(VLOOKUP($A68,INDIRECT("data"&amp;$AX$3),10,FALSE),"000000000000"),N$8,1))</f>
        <v>3</v>
      </c>
      <c r="O68" s="107" t="str">
        <f t="shared" ref="O68" ca="1" si="1084">IF($C67="","",MID(TEXT(VLOOKUP($A68,INDIRECT("data"&amp;$AX$3),10,FALSE),"000000000000"),O$8,1))</f>
        <v>9</v>
      </c>
      <c r="P68" s="150"/>
      <c r="Q68" s="150"/>
      <c r="R68" s="97">
        <f t="shared" ref="R68" ca="1" si="1085">IF($C67="","",VLOOKUP(A68,INDIRECT("data"&amp;$AX$3),9,FALSE))</f>
        <v>41820</v>
      </c>
      <c r="S68" s="98" t="s">
        <v>21</v>
      </c>
      <c r="T68" s="107" t="str">
        <f ca="1">IF($C67="","",VLOOKUP(T67*2,Gr,2))</f>
        <v>B+</v>
      </c>
      <c r="U68" s="107" t="str">
        <f ca="1">IF($C67="","",VLOOKUP(U67*2,Gr,2))</f>
        <v>B+</v>
      </c>
      <c r="V68" s="107" t="str">
        <f ca="1">IF($C67="","",VLOOKUP(V67,Gr,2))</f>
        <v>B+</v>
      </c>
      <c r="W68" s="107" t="str">
        <f ca="1">IF($C67="","",VLOOKUP(W67*2,Gr,2))</f>
        <v>B+</v>
      </c>
      <c r="X68" s="107" t="str">
        <f ca="1">IF($C67="","",VLOOKUP(X67*2,Gr,2))</f>
        <v>B+</v>
      </c>
      <c r="Y68" s="107" t="str">
        <f ca="1">IF($C67="","",VLOOKUP(Y67,Gr,2))</f>
        <v>B+</v>
      </c>
      <c r="Z68" s="107" t="str">
        <f ca="1">IF($C67="","",VLOOKUP(Z67*2,Gr,2))</f>
        <v>A</v>
      </c>
      <c r="AA68" s="107" t="str">
        <f ca="1">IF($C67="","",VLOOKUP(AA67*2,Gr,2))</f>
        <v>B+</v>
      </c>
      <c r="AB68" s="107" t="str">
        <f ca="1">IF($C67="","",VLOOKUP(AB67,Gr,2))</f>
        <v>A</v>
      </c>
      <c r="AC68" s="107" t="str">
        <f ca="1">IF($C67="","",VLOOKUP(AC67*2,Gr,2))</f>
        <v>B+</v>
      </c>
      <c r="AD68" s="107" t="str">
        <f ca="1">IF($C67="","",VLOOKUP(AD67*2,Gr,2))</f>
        <v>A</v>
      </c>
      <c r="AE68" s="107" t="str">
        <f ca="1">IF($C67="","",VLOOKUP(AE67,Gr,2))</f>
        <v>B+</v>
      </c>
      <c r="AF68" s="107" t="str">
        <f ca="1">IF($C67="","",VLOOKUP(AF67*2,Gr,2))</f>
        <v>B+</v>
      </c>
      <c r="AG68" s="107" t="str">
        <f ca="1">IF($C67="","",VLOOKUP(AG67*2,Gr,2))</f>
        <v>B+</v>
      </c>
      <c r="AH68" s="107" t="str">
        <f ca="1">IF($C67="","",VLOOKUP(AH67,Gr,2))</f>
        <v>B+</v>
      </c>
      <c r="AI68" s="107"/>
      <c r="AJ68" s="107"/>
      <c r="AK68" s="107"/>
      <c r="AL68" s="107" t="str">
        <f ca="1">IF($C67="","",VLOOKUP(AL67*2,Gr,2))</f>
        <v>A</v>
      </c>
      <c r="AM68" s="107" t="str">
        <f ca="1">IF($C67="","",VLOOKUP(AM67*2,Gr,2))</f>
        <v>B+</v>
      </c>
      <c r="AN68" s="107" t="str">
        <f ca="1">IF($C67="","",VLOOKUP(AN67,Gr,2))</f>
        <v>B+</v>
      </c>
      <c r="AO68" s="107" t="str">
        <f ca="1">IF($C67="","",VLOOKUP(AO67/AO$7%,Gr,2))</f>
        <v>B+</v>
      </c>
      <c r="AP68" s="107" t="str">
        <f ca="1">IF($C67="","",VLOOKUP(AP67,Gr,2))</f>
        <v>B+</v>
      </c>
      <c r="AQ68" s="107" t="str">
        <f ca="1">IF($C67="","",VLOOKUP(AQ67,Gr,2))</f>
        <v>B+</v>
      </c>
      <c r="AR68" s="107" t="str">
        <f ca="1">IF($C67="","",VLOOKUP(AR67,Gr,2))</f>
        <v>A</v>
      </c>
      <c r="AS68" s="107" t="str">
        <f ca="1">IF($C67="","",VLOOKUP(AS67,Gr,2))</f>
        <v>B+</v>
      </c>
      <c r="AT68" s="107" t="str">
        <f ca="1">IF($C67="","",VLOOKUP(AT67/AT$7%,Gr,2))</f>
        <v>B+</v>
      </c>
      <c r="AU68" s="150"/>
      <c r="AV68" s="150"/>
      <c r="AW68" s="150"/>
      <c r="AX68" s="150"/>
    </row>
    <row r="69" spans="1:50" s="96" customFormat="1" ht="15" customHeight="1">
      <c r="A69" s="96">
        <f t="shared" ref="A69" si="1086">A68+1</f>
        <v>31</v>
      </c>
      <c r="B69" s="166">
        <f t="shared" ref="B69" si="1087">A69</f>
        <v>31</v>
      </c>
      <c r="C69" s="166">
        <f t="shared" ref="C69" ca="1" si="1088">IFERROR(VLOOKUP(A69,INDIRECT("data"&amp;$AX$3),2,FALSE),"")</f>
        <v>1216</v>
      </c>
      <c r="D69" s="168" t="str">
        <f t="shared" ref="D69" ca="1" si="1089">IF(C69="","",VLOOKUP(A69,INDIRECT("data"&amp;$AX$3),3,FALSE))</f>
        <v>Apple</v>
      </c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50" t="str">
        <f t="shared" ref="P69" ca="1" si="1090">IF($C69="","",VLOOKUP($A69,INDIRECT("data"&amp;$AX$3),4,FALSE))</f>
        <v>B</v>
      </c>
      <c r="Q69" s="150" t="str">
        <f t="shared" ref="Q69" ca="1" si="1091">IF($C69="","",VLOOKUP($A69,INDIRECT("data"&amp;$AX$3),5,FALSE))</f>
        <v>SC</v>
      </c>
      <c r="R69" s="97">
        <f t="shared" ref="R69" ca="1" si="1092">IF($C69="","",VLOOKUP(A69,INDIRECT("data"&amp;$AX$3),8,FALSE))</f>
        <v>37707</v>
      </c>
      <c r="S69" s="98" t="s">
        <v>20</v>
      </c>
      <c r="T69" s="107">
        <f t="shared" ref="T69:U69" ca="1" si="1093">IF($C69="","",VLOOKUP($A69,INDIRECT("data"&amp;$AX$3),T$8,FALSE))</f>
        <v>50</v>
      </c>
      <c r="U69" s="107">
        <f t="shared" ca="1" si="1093"/>
        <v>39</v>
      </c>
      <c r="V69" s="107">
        <f t="shared" ref="V69" ca="1" si="1094">IF($C69="","",SUM(T69:U69))</f>
        <v>89</v>
      </c>
      <c r="W69" s="107">
        <f t="shared" ref="W69:X69" ca="1" si="1095">IF($C69="","",VLOOKUP($A69,INDIRECT("data"&amp;$AX$3),W$8,FALSE))</f>
        <v>21</v>
      </c>
      <c r="X69" s="107">
        <f t="shared" ca="1" si="1095"/>
        <v>50</v>
      </c>
      <c r="Y69" s="107">
        <f t="shared" ref="Y69" ca="1" si="1096">IF($C69="","",SUM(W69:X69))</f>
        <v>71</v>
      </c>
      <c r="Z69" s="107">
        <f t="shared" ref="Z69:AA69" ca="1" si="1097">IF($C69="","",VLOOKUP($A69,INDIRECT("data"&amp;$AX$3),Z$8,FALSE))</f>
        <v>40</v>
      </c>
      <c r="AA69" s="107">
        <f t="shared" ca="1" si="1097"/>
        <v>21</v>
      </c>
      <c r="AB69" s="107">
        <f t="shared" ref="AB69" ca="1" si="1098">IF($C69="","",SUM(Z69:AA69))</f>
        <v>61</v>
      </c>
      <c r="AC69" s="107">
        <f t="shared" ref="AC69:AD69" ca="1" si="1099">IF($C69="","",VLOOKUP($A69,INDIRECT("data"&amp;$AX$3),AC$8,FALSE))</f>
        <v>39</v>
      </c>
      <c r="AD69" s="107">
        <f t="shared" ca="1" si="1099"/>
        <v>40</v>
      </c>
      <c r="AE69" s="107">
        <f t="shared" ref="AE69" ca="1" si="1100">IF($C69="","",SUM(AC69:AD69))</f>
        <v>79</v>
      </c>
      <c r="AF69" s="107">
        <f t="shared" ref="AF69:AG69" ca="1" si="1101">IF($C69="","",VLOOKUP($A69,INDIRECT("data"&amp;$AX$3),AF$8,FALSE))</f>
        <v>50</v>
      </c>
      <c r="AG69" s="107">
        <f t="shared" ca="1" si="1101"/>
        <v>39</v>
      </c>
      <c r="AH69" s="107">
        <f t="shared" ref="AH69" ca="1" si="1102">IF($C69="","",SUM(AF69:AG69))</f>
        <v>89</v>
      </c>
      <c r="AI69" s="107"/>
      <c r="AJ69" s="107"/>
      <c r="AK69" s="107"/>
      <c r="AL69" s="107">
        <f t="shared" ref="AL69:AM69" ca="1" si="1103">IF($C69="","",VLOOKUP($A69,INDIRECT("data"&amp;$AX$3),AL$8,FALSE))</f>
        <v>40</v>
      </c>
      <c r="AM69" s="107">
        <f t="shared" ca="1" si="1103"/>
        <v>39</v>
      </c>
      <c r="AN69" s="107">
        <f t="shared" ref="AN69" ca="1" si="1104">IF($C69="","",SUM(AL69:AM69))</f>
        <v>79</v>
      </c>
      <c r="AO69" s="95">
        <f t="shared" ref="AO69" ca="1" si="1105">IF($C69="","",V69+Y69+AB69+AE69+AH69+AK69+AN69)</f>
        <v>468</v>
      </c>
      <c r="AP69" s="107">
        <f t="shared" ref="AP69:AS69" ca="1" si="1106">IF($C69="","",VLOOKUP($A69,INDIRECT("data"&amp;$AX$3),AP$8,FALSE))</f>
        <v>100</v>
      </c>
      <c r="AQ69" s="107">
        <f t="shared" ca="1" si="1106"/>
        <v>42</v>
      </c>
      <c r="AR69" s="107">
        <f t="shared" ca="1" si="1106"/>
        <v>80</v>
      </c>
      <c r="AS69" s="107">
        <f t="shared" ca="1" si="1106"/>
        <v>78</v>
      </c>
      <c r="AT69" s="107">
        <f t="shared" ref="AT69" ca="1" si="1107">IF($C69="","",SUM(AP69:AS69))</f>
        <v>300</v>
      </c>
      <c r="AU69" s="150">
        <f t="shared" ref="AU69" ca="1" si="1108">IF($C69="","",VLOOKUP($A69,INDIRECT("data"&amp;$AX$3),AU$8,FALSE))</f>
        <v>164</v>
      </c>
      <c r="AV69" s="150">
        <f ca="1">IF($C69="","",ROUND(AU69/NoW%,0))</f>
        <v>72</v>
      </c>
      <c r="AW69" s="150" t="str">
        <f ca="1">IF($C69="","",VLOOKUP(AO70,Gc,2,FALSE))</f>
        <v>Very Good</v>
      </c>
      <c r="AX69" s="150"/>
    </row>
    <row r="70" spans="1:50" s="96" customFormat="1" ht="15" customHeight="1">
      <c r="A70" s="96">
        <f t="shared" ref="A70" si="1109">A69</f>
        <v>31</v>
      </c>
      <c r="B70" s="167"/>
      <c r="C70" s="167"/>
      <c r="D70" s="107" t="str">
        <f t="shared" ref="D70" ca="1" si="1110">IF($C69="","",MID(TEXT(VLOOKUP($A70,INDIRECT("data"&amp;$AX$3),10,FALSE),"000000000000"),D$8,1))</f>
        <v>5</v>
      </c>
      <c r="E70" s="107" t="str">
        <f t="shared" ref="E70" ca="1" si="1111">IF($C69="","",MID(TEXT(VLOOKUP($A70,INDIRECT("data"&amp;$AX$3),10,FALSE),"000000000000"),E$8,1))</f>
        <v>6</v>
      </c>
      <c r="F70" s="107" t="str">
        <f t="shared" ref="F70" ca="1" si="1112">IF($C69="","",MID(TEXT(VLOOKUP($A70,INDIRECT("data"&amp;$AX$3),10,FALSE),"000000000000"),F$8,1))</f>
        <v>7</v>
      </c>
      <c r="G70" s="107" t="str">
        <f t="shared" ref="G70" ca="1" si="1113">IF($C69="","",MID(TEXT(VLOOKUP($A70,INDIRECT("data"&amp;$AX$3),10,FALSE),"000000000000"),G$8,1))</f>
        <v>3</v>
      </c>
      <c r="H70" s="107" t="str">
        <f t="shared" ref="H70" ca="1" si="1114">IF($C69="","",MID(TEXT(VLOOKUP($A70,INDIRECT("data"&amp;$AX$3),10,FALSE),"000000000000"),H$8,1))</f>
        <v>9</v>
      </c>
      <c r="I70" s="107" t="str">
        <f t="shared" ref="I70" ca="1" si="1115">IF($C69="","",MID(TEXT(VLOOKUP($A70,INDIRECT("data"&amp;$AX$3),10,FALSE),"000000000000"),I$8,1))</f>
        <v>8</v>
      </c>
      <c r="J70" s="107" t="str">
        <f t="shared" ref="J70" ca="1" si="1116">IF($C69="","",MID(TEXT(VLOOKUP($A70,INDIRECT("data"&amp;$AX$3),10,FALSE),"000000000000"),J$8,1))</f>
        <v>2</v>
      </c>
      <c r="K70" s="107" t="str">
        <f t="shared" ref="K70" ca="1" si="1117">IF($C69="","",MID(TEXT(VLOOKUP($A70,INDIRECT("data"&amp;$AX$3),10,FALSE),"000000000000"),K$8,1))</f>
        <v>8</v>
      </c>
      <c r="L70" s="107" t="str">
        <f t="shared" ref="L70" ca="1" si="1118">IF($C69="","",MID(TEXT(VLOOKUP($A70,INDIRECT("data"&amp;$AX$3),10,FALSE),"000000000000"),L$8,1))</f>
        <v>3</v>
      </c>
      <c r="M70" s="107" t="str">
        <f t="shared" ref="M70" ca="1" si="1119">IF($C69="","",MID(TEXT(VLOOKUP($A70,INDIRECT("data"&amp;$AX$3),10,FALSE),"000000000000"),M$8,1))</f>
        <v>3</v>
      </c>
      <c r="N70" s="107" t="str">
        <f t="shared" ref="N70" ca="1" si="1120">IF($C69="","",MID(TEXT(VLOOKUP($A70,INDIRECT("data"&amp;$AX$3),10,FALSE),"000000000000"),N$8,1))</f>
        <v>9</v>
      </c>
      <c r="O70" s="107" t="str">
        <f t="shared" ref="O70" ca="1" si="1121">IF($C69="","",MID(TEXT(VLOOKUP($A70,INDIRECT("data"&amp;$AX$3),10,FALSE),"000000000000"),O$8,1))</f>
        <v>5</v>
      </c>
      <c r="P70" s="150"/>
      <c r="Q70" s="150"/>
      <c r="R70" s="97">
        <f t="shared" ref="R70" ca="1" si="1122">IF($C69="","",VLOOKUP(A70,INDIRECT("data"&amp;$AX$3),9,FALSE))</f>
        <v>41822</v>
      </c>
      <c r="S70" s="98" t="s">
        <v>21</v>
      </c>
      <c r="T70" s="107" t="str">
        <f ca="1">IF($C69="","",VLOOKUP(T69*2,Gr,2))</f>
        <v>A+</v>
      </c>
      <c r="U70" s="107" t="str">
        <f ca="1">IF($C69="","",VLOOKUP(U69*2,Gr,2))</f>
        <v>A</v>
      </c>
      <c r="V70" s="107" t="str">
        <f ca="1">IF($C69="","",VLOOKUP(V69,Gr,2))</f>
        <v>A</v>
      </c>
      <c r="W70" s="107" t="str">
        <f ca="1">IF($C69="","",VLOOKUP(W69*2,Gr,2))</f>
        <v>B</v>
      </c>
      <c r="X70" s="107" t="str">
        <f ca="1">IF($C69="","",VLOOKUP(X69*2,Gr,2))</f>
        <v>A+</v>
      </c>
      <c r="Y70" s="107" t="str">
        <f ca="1">IF($C69="","",VLOOKUP(Y69,Gr,2))</f>
        <v>A</v>
      </c>
      <c r="Z70" s="107" t="str">
        <f ca="1">IF($C69="","",VLOOKUP(Z69*2,Gr,2))</f>
        <v>A</v>
      </c>
      <c r="AA70" s="107" t="str">
        <f ca="1">IF($C69="","",VLOOKUP(AA69*2,Gr,2))</f>
        <v>B</v>
      </c>
      <c r="AB70" s="107" t="str">
        <f ca="1">IF($C69="","",VLOOKUP(AB69,Gr,2))</f>
        <v>B+</v>
      </c>
      <c r="AC70" s="107" t="str">
        <f ca="1">IF($C69="","",VLOOKUP(AC69*2,Gr,2))</f>
        <v>A</v>
      </c>
      <c r="AD70" s="107" t="str">
        <f ca="1">IF($C69="","",VLOOKUP(AD69*2,Gr,2))</f>
        <v>A</v>
      </c>
      <c r="AE70" s="107" t="str">
        <f ca="1">IF($C69="","",VLOOKUP(AE69,Gr,2))</f>
        <v>A</v>
      </c>
      <c r="AF70" s="107" t="str">
        <f ca="1">IF($C69="","",VLOOKUP(AF69*2,Gr,2))</f>
        <v>A+</v>
      </c>
      <c r="AG70" s="107" t="str">
        <f ca="1">IF($C69="","",VLOOKUP(AG69*2,Gr,2))</f>
        <v>A</v>
      </c>
      <c r="AH70" s="107" t="str">
        <f ca="1">IF($C69="","",VLOOKUP(AH69,Gr,2))</f>
        <v>A</v>
      </c>
      <c r="AI70" s="107"/>
      <c r="AJ70" s="107"/>
      <c r="AK70" s="107"/>
      <c r="AL70" s="107" t="str">
        <f ca="1">IF($C69="","",VLOOKUP(AL69*2,Gr,2))</f>
        <v>A</v>
      </c>
      <c r="AM70" s="107" t="str">
        <f ca="1">IF($C69="","",VLOOKUP(AM69*2,Gr,2))</f>
        <v>A</v>
      </c>
      <c r="AN70" s="107" t="str">
        <f ca="1">IF($C69="","",VLOOKUP(AN69,Gr,2))</f>
        <v>A</v>
      </c>
      <c r="AO70" s="107" t="str">
        <f ca="1">IF($C69="","",VLOOKUP(AO69/AO$7%,Gr,2))</f>
        <v>A</v>
      </c>
      <c r="AP70" s="107" t="str">
        <f ca="1">IF($C69="","",VLOOKUP(AP69,Gr,2))</f>
        <v>A+</v>
      </c>
      <c r="AQ70" s="107" t="str">
        <f ca="1">IF($C69="","",VLOOKUP(AQ69,Gr,2))</f>
        <v>B</v>
      </c>
      <c r="AR70" s="107" t="str">
        <f ca="1">IF($C69="","",VLOOKUP(AR69,Gr,2))</f>
        <v>A</v>
      </c>
      <c r="AS70" s="107" t="str">
        <f ca="1">IF($C69="","",VLOOKUP(AS69,Gr,2))</f>
        <v>A</v>
      </c>
      <c r="AT70" s="107" t="str">
        <f ca="1">IF($C69="","",VLOOKUP(AT69/AT$7%,Gr,2))</f>
        <v>A</v>
      </c>
      <c r="AU70" s="150"/>
      <c r="AV70" s="150"/>
      <c r="AW70" s="150"/>
      <c r="AX70" s="150"/>
    </row>
    <row r="71" spans="1:50" s="96" customFormat="1" ht="15" customHeight="1">
      <c r="A71" s="96">
        <f t="shared" ref="A71" si="1123">A70+1</f>
        <v>32</v>
      </c>
      <c r="B71" s="166">
        <f t="shared" ref="B71" si="1124">A71</f>
        <v>32</v>
      </c>
      <c r="C71" s="166">
        <f t="shared" ref="C71" ca="1" si="1125">IFERROR(VLOOKUP(A71,INDIRECT("data"&amp;$AX$3),2,FALSE),"")</f>
        <v>1196</v>
      </c>
      <c r="D71" s="168" t="str">
        <f t="shared" ref="D71" ca="1" si="1126">IF(C71="","",VLOOKUP(A71,INDIRECT("data"&amp;$AX$3),3,FALSE))</f>
        <v>Kiran Ketha</v>
      </c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50" t="str">
        <f t="shared" ref="P71" ca="1" si="1127">IF($C71="","",VLOOKUP($A71,INDIRECT("data"&amp;$AX$3),4,FALSE))</f>
        <v>B</v>
      </c>
      <c r="Q71" s="150" t="str">
        <f t="shared" ref="Q71" ca="1" si="1128">IF($C71="","",VLOOKUP($A71,INDIRECT("data"&amp;$AX$3),5,FALSE))</f>
        <v>BC</v>
      </c>
      <c r="R71" s="97">
        <f t="shared" ref="R71" ca="1" si="1129">IF($C71="","",VLOOKUP(A71,INDIRECT("data"&amp;$AX$3),8,FALSE))</f>
        <v>37774</v>
      </c>
      <c r="S71" s="98" t="s">
        <v>20</v>
      </c>
      <c r="T71" s="107">
        <f t="shared" ref="T71:U71" ca="1" si="1130">IF($C71="","",VLOOKUP($A71,INDIRECT("data"&amp;$AX$3),T$8,FALSE))</f>
        <v>44</v>
      </c>
      <c r="U71" s="107">
        <f t="shared" ca="1" si="1130"/>
        <v>48</v>
      </c>
      <c r="V71" s="107">
        <f t="shared" ref="V71" ca="1" si="1131">IF($C71="","",SUM(T71:U71))</f>
        <v>92</v>
      </c>
      <c r="W71" s="107">
        <f t="shared" ref="W71:X71" ca="1" si="1132">IF($C71="","",VLOOKUP($A71,INDIRECT("data"&amp;$AX$3),W$8,FALSE))</f>
        <v>43</v>
      </c>
      <c r="X71" s="107">
        <f t="shared" ca="1" si="1132"/>
        <v>44</v>
      </c>
      <c r="Y71" s="107">
        <f t="shared" ref="Y71" ca="1" si="1133">IF($C71="","",SUM(W71:X71))</f>
        <v>87</v>
      </c>
      <c r="Z71" s="107">
        <f t="shared" ref="Z71:AA71" ca="1" si="1134">IF($C71="","",VLOOKUP($A71,INDIRECT("data"&amp;$AX$3),Z$8,FALSE))</f>
        <v>48</v>
      </c>
      <c r="AA71" s="107">
        <f t="shared" ca="1" si="1134"/>
        <v>43</v>
      </c>
      <c r="AB71" s="107">
        <f t="shared" ref="AB71" ca="1" si="1135">IF($C71="","",SUM(Z71:AA71))</f>
        <v>91</v>
      </c>
      <c r="AC71" s="107">
        <f t="shared" ref="AC71:AD71" ca="1" si="1136">IF($C71="","",VLOOKUP($A71,INDIRECT("data"&amp;$AX$3),AC$8,FALSE))</f>
        <v>48</v>
      </c>
      <c r="AD71" s="107">
        <f t="shared" ca="1" si="1136"/>
        <v>48</v>
      </c>
      <c r="AE71" s="107">
        <f t="shared" ref="AE71" ca="1" si="1137">IF($C71="","",SUM(AC71:AD71))</f>
        <v>96</v>
      </c>
      <c r="AF71" s="107">
        <f t="shared" ref="AF71:AG71" ca="1" si="1138">IF($C71="","",VLOOKUP($A71,INDIRECT("data"&amp;$AX$3),AF$8,FALSE))</f>
        <v>44</v>
      </c>
      <c r="AG71" s="107">
        <f t="shared" ca="1" si="1138"/>
        <v>48</v>
      </c>
      <c r="AH71" s="107">
        <f t="shared" ref="AH71" ca="1" si="1139">IF($C71="","",SUM(AF71:AG71))</f>
        <v>92</v>
      </c>
      <c r="AI71" s="107"/>
      <c r="AJ71" s="107"/>
      <c r="AK71" s="107"/>
      <c r="AL71" s="107">
        <f t="shared" ref="AL71:AM71" ca="1" si="1140">IF($C71="","",VLOOKUP($A71,INDIRECT("data"&amp;$AX$3),AL$8,FALSE))</f>
        <v>48</v>
      </c>
      <c r="AM71" s="107">
        <f t="shared" ca="1" si="1140"/>
        <v>48</v>
      </c>
      <c r="AN71" s="107">
        <f t="shared" ref="AN71" ca="1" si="1141">IF($C71="","",SUM(AL71:AM71))</f>
        <v>96</v>
      </c>
      <c r="AO71" s="95">
        <f t="shared" ref="AO71" ca="1" si="1142">IF($C71="","",V71+Y71+AB71+AE71+AH71+AK71+AN71)</f>
        <v>554</v>
      </c>
      <c r="AP71" s="107">
        <f t="shared" ref="AP71:AS71" ca="1" si="1143">IF($C71="","",VLOOKUP($A71,INDIRECT("data"&amp;$AX$3),AP$8,FALSE))</f>
        <v>88</v>
      </c>
      <c r="AQ71" s="107">
        <f t="shared" ca="1" si="1143"/>
        <v>86</v>
      </c>
      <c r="AR71" s="107">
        <f t="shared" ca="1" si="1143"/>
        <v>96</v>
      </c>
      <c r="AS71" s="107">
        <f t="shared" ca="1" si="1143"/>
        <v>96</v>
      </c>
      <c r="AT71" s="107">
        <f t="shared" ref="AT71" ca="1" si="1144">IF($C71="","",SUM(AP71:AS71))</f>
        <v>366</v>
      </c>
      <c r="AU71" s="150">
        <f t="shared" ref="AU71" ca="1" si="1145">IF($C71="","",VLOOKUP($A71,INDIRECT("data"&amp;$AX$3),AU$8,FALSE))</f>
        <v>188</v>
      </c>
      <c r="AV71" s="150">
        <f ca="1">IF($C71="","",ROUND(AU71/NoW%,0))</f>
        <v>83</v>
      </c>
      <c r="AW71" s="150" t="str">
        <f ca="1">IF($C71="","",VLOOKUP(AO72,Gc,2,FALSE))</f>
        <v>Excellent</v>
      </c>
      <c r="AX71" s="150"/>
    </row>
    <row r="72" spans="1:50" s="96" customFormat="1" ht="15" customHeight="1">
      <c r="A72" s="96">
        <f t="shared" ref="A72" si="1146">A71</f>
        <v>32</v>
      </c>
      <c r="B72" s="167"/>
      <c r="C72" s="167"/>
      <c r="D72" s="107" t="str">
        <f t="shared" ref="D72" ca="1" si="1147">IF($C71="","",MID(TEXT(VLOOKUP($A72,INDIRECT("data"&amp;$AX$3),10,FALSE),"000000000000"),D$8,1))</f>
        <v>6</v>
      </c>
      <c r="E72" s="107" t="str">
        <f t="shared" ref="E72" ca="1" si="1148">IF($C71="","",MID(TEXT(VLOOKUP($A72,INDIRECT("data"&amp;$AX$3),10,FALSE),"000000000000"),E$8,1))</f>
        <v>0</v>
      </c>
      <c r="F72" s="107" t="str">
        <f t="shared" ref="F72" ca="1" si="1149">IF($C71="","",MID(TEXT(VLOOKUP($A72,INDIRECT("data"&amp;$AX$3),10,FALSE),"000000000000"),F$8,1))</f>
        <v>4</v>
      </c>
      <c r="G72" s="107" t="str">
        <f t="shared" ref="G72" ca="1" si="1150">IF($C71="","",MID(TEXT(VLOOKUP($A72,INDIRECT("data"&amp;$AX$3),10,FALSE),"000000000000"),G$8,1))</f>
        <v>0</v>
      </c>
      <c r="H72" s="107" t="str">
        <f t="shared" ref="H72" ca="1" si="1151">IF($C71="","",MID(TEXT(VLOOKUP($A72,INDIRECT("data"&amp;$AX$3),10,FALSE),"000000000000"),H$8,1))</f>
        <v>8</v>
      </c>
      <c r="I72" s="107" t="str">
        <f t="shared" ref="I72" ca="1" si="1152">IF($C71="","",MID(TEXT(VLOOKUP($A72,INDIRECT("data"&amp;$AX$3),10,FALSE),"000000000000"),I$8,1))</f>
        <v>6</v>
      </c>
      <c r="J72" s="107" t="str">
        <f t="shared" ref="J72" ca="1" si="1153">IF($C71="","",MID(TEXT(VLOOKUP($A72,INDIRECT("data"&amp;$AX$3),10,FALSE),"000000000000"),J$8,1))</f>
        <v>7</v>
      </c>
      <c r="K72" s="107" t="str">
        <f t="shared" ref="K72" ca="1" si="1154">IF($C71="","",MID(TEXT(VLOOKUP($A72,INDIRECT("data"&amp;$AX$3),10,FALSE),"000000000000"),K$8,1))</f>
        <v>2</v>
      </c>
      <c r="L72" s="107" t="str">
        <f t="shared" ref="L72" ca="1" si="1155">IF($C71="","",MID(TEXT(VLOOKUP($A72,INDIRECT("data"&amp;$AX$3),10,FALSE),"000000000000"),L$8,1))</f>
        <v>6</v>
      </c>
      <c r="M72" s="107" t="str">
        <f t="shared" ref="M72" ca="1" si="1156">IF($C71="","",MID(TEXT(VLOOKUP($A72,INDIRECT("data"&amp;$AX$3),10,FALSE),"000000000000"),M$8,1))</f>
        <v>3</v>
      </c>
      <c r="N72" s="107" t="str">
        <f t="shared" ref="N72" ca="1" si="1157">IF($C71="","",MID(TEXT(VLOOKUP($A72,INDIRECT("data"&amp;$AX$3),10,FALSE),"000000000000"),N$8,1))</f>
        <v>2</v>
      </c>
      <c r="O72" s="107" t="str">
        <f t="shared" ref="O72" ca="1" si="1158">IF($C71="","",MID(TEXT(VLOOKUP($A72,INDIRECT("data"&amp;$AX$3),10,FALSE),"000000000000"),O$8,1))</f>
        <v>0</v>
      </c>
      <c r="P72" s="150"/>
      <c r="Q72" s="150"/>
      <c r="R72" s="97">
        <f t="shared" ref="R72" ca="1" si="1159">IF($C71="","",VLOOKUP(A72,INDIRECT("data"&amp;$AX$3),9,FALSE))</f>
        <v>41813</v>
      </c>
      <c r="S72" s="98" t="s">
        <v>21</v>
      </c>
      <c r="T72" s="107" t="str">
        <f ca="1">IF($C71="","",VLOOKUP(T71*2,Gr,2))</f>
        <v>A</v>
      </c>
      <c r="U72" s="107" t="str">
        <f ca="1">IF($C71="","",VLOOKUP(U71*2,Gr,2))</f>
        <v>A+</v>
      </c>
      <c r="V72" s="107" t="str">
        <f ca="1">IF($C71="","",VLOOKUP(V71,Gr,2))</f>
        <v>A+</v>
      </c>
      <c r="W72" s="107" t="str">
        <f ca="1">IF($C71="","",VLOOKUP(W71*2,Gr,2))</f>
        <v>A</v>
      </c>
      <c r="X72" s="107" t="str">
        <f ca="1">IF($C71="","",VLOOKUP(X71*2,Gr,2))</f>
        <v>A</v>
      </c>
      <c r="Y72" s="107" t="str">
        <f ca="1">IF($C71="","",VLOOKUP(Y71,Gr,2))</f>
        <v>A</v>
      </c>
      <c r="Z72" s="107" t="str">
        <f ca="1">IF($C71="","",VLOOKUP(Z71*2,Gr,2))</f>
        <v>A+</v>
      </c>
      <c r="AA72" s="107" t="str">
        <f ca="1">IF($C71="","",VLOOKUP(AA71*2,Gr,2))</f>
        <v>A</v>
      </c>
      <c r="AB72" s="107" t="str">
        <f ca="1">IF($C71="","",VLOOKUP(AB71,Gr,2))</f>
        <v>A+</v>
      </c>
      <c r="AC72" s="107" t="str">
        <f ca="1">IF($C71="","",VLOOKUP(AC71*2,Gr,2))</f>
        <v>A+</v>
      </c>
      <c r="AD72" s="107" t="str">
        <f ca="1">IF($C71="","",VLOOKUP(AD71*2,Gr,2))</f>
        <v>A+</v>
      </c>
      <c r="AE72" s="107" t="str">
        <f ca="1">IF($C71="","",VLOOKUP(AE71,Gr,2))</f>
        <v>A+</v>
      </c>
      <c r="AF72" s="107" t="str">
        <f ca="1">IF($C71="","",VLOOKUP(AF71*2,Gr,2))</f>
        <v>A</v>
      </c>
      <c r="AG72" s="107" t="str">
        <f ca="1">IF($C71="","",VLOOKUP(AG71*2,Gr,2))</f>
        <v>A+</v>
      </c>
      <c r="AH72" s="107" t="str">
        <f ca="1">IF($C71="","",VLOOKUP(AH71,Gr,2))</f>
        <v>A+</v>
      </c>
      <c r="AI72" s="107"/>
      <c r="AJ72" s="107"/>
      <c r="AK72" s="107"/>
      <c r="AL72" s="107" t="str">
        <f ca="1">IF($C71="","",VLOOKUP(AL71*2,Gr,2))</f>
        <v>A+</v>
      </c>
      <c r="AM72" s="107" t="str">
        <f ca="1">IF($C71="","",VLOOKUP(AM71*2,Gr,2))</f>
        <v>A+</v>
      </c>
      <c r="AN72" s="107" t="str">
        <f ca="1">IF($C71="","",VLOOKUP(AN71,Gr,2))</f>
        <v>A+</v>
      </c>
      <c r="AO72" s="107" t="str">
        <f ca="1">IF($C71="","",VLOOKUP(AO71/AO$7%,Gr,2))</f>
        <v>A+</v>
      </c>
      <c r="AP72" s="107" t="str">
        <f ca="1">IF($C71="","",VLOOKUP(AP71,Gr,2))</f>
        <v>A</v>
      </c>
      <c r="AQ72" s="107" t="str">
        <f ca="1">IF($C71="","",VLOOKUP(AQ71,Gr,2))</f>
        <v>A</v>
      </c>
      <c r="AR72" s="107" t="str">
        <f ca="1">IF($C71="","",VLOOKUP(AR71,Gr,2))</f>
        <v>A+</v>
      </c>
      <c r="AS72" s="107" t="str">
        <f ca="1">IF($C71="","",VLOOKUP(AS71,Gr,2))</f>
        <v>A+</v>
      </c>
      <c r="AT72" s="107" t="str">
        <f ca="1">IF($C71="","",VLOOKUP(AT71/AT$7%,Gr,2))</f>
        <v>A+</v>
      </c>
      <c r="AU72" s="150"/>
      <c r="AV72" s="150"/>
      <c r="AW72" s="150"/>
      <c r="AX72" s="150"/>
    </row>
    <row r="73" spans="1:50" s="96" customFormat="1" ht="15" customHeight="1">
      <c r="A73" s="96">
        <f t="shared" ref="A73" si="1160">A72+1</f>
        <v>33</v>
      </c>
      <c r="B73" s="166">
        <f t="shared" ref="B73" si="1161">A73</f>
        <v>33</v>
      </c>
      <c r="C73" s="166">
        <f t="shared" ref="C73" ca="1" si="1162">IFERROR(VLOOKUP(A73,INDIRECT("data"&amp;$AX$3),2,FALSE),"")</f>
        <v>1218</v>
      </c>
      <c r="D73" s="168" t="str">
        <f t="shared" ref="D73" ca="1" si="1163">IF(C73="","",VLOOKUP(A73,INDIRECT("data"&amp;$AX$3),3,FALSE))</f>
        <v>Kishore Beera</v>
      </c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50" t="str">
        <f t="shared" ref="P73" ca="1" si="1164">IF($C73="","",VLOOKUP($A73,INDIRECT("data"&amp;$AX$3),4,FALSE))</f>
        <v>B</v>
      </c>
      <c r="Q73" s="150" t="str">
        <f t="shared" ref="Q73" ca="1" si="1165">IF($C73="","",VLOOKUP($A73,INDIRECT("data"&amp;$AX$3),5,FALSE))</f>
        <v>SC</v>
      </c>
      <c r="R73" s="97">
        <f t="shared" ref="R73" ca="1" si="1166">IF($C73="","",VLOOKUP(A73,INDIRECT("data"&amp;$AX$3),8,FALSE))</f>
        <v>38203</v>
      </c>
      <c r="S73" s="98" t="s">
        <v>20</v>
      </c>
      <c r="T73" s="107">
        <f t="shared" ref="T73:U73" ca="1" si="1167">IF($C73="","",VLOOKUP($A73,INDIRECT("data"&amp;$AX$3),T$8,FALSE))</f>
        <v>46</v>
      </c>
      <c r="U73" s="107">
        <f t="shared" ca="1" si="1167"/>
        <v>36</v>
      </c>
      <c r="V73" s="107">
        <f t="shared" ref="V73" ca="1" si="1168">IF($C73="","",SUM(T73:U73))</f>
        <v>82</v>
      </c>
      <c r="W73" s="107">
        <f t="shared" ref="W73:X73" ca="1" si="1169">IF($C73="","",VLOOKUP($A73,INDIRECT("data"&amp;$AX$3),W$8,FALSE))</f>
        <v>38</v>
      </c>
      <c r="X73" s="107">
        <f t="shared" ca="1" si="1169"/>
        <v>46</v>
      </c>
      <c r="Y73" s="107">
        <f t="shared" ref="Y73" ca="1" si="1170">IF($C73="","",SUM(W73:X73))</f>
        <v>84</v>
      </c>
      <c r="Z73" s="107">
        <f t="shared" ref="Z73:AA73" ca="1" si="1171">IF($C73="","",VLOOKUP($A73,INDIRECT("data"&amp;$AX$3),Z$8,FALSE))</f>
        <v>45</v>
      </c>
      <c r="AA73" s="107">
        <f t="shared" ca="1" si="1171"/>
        <v>38</v>
      </c>
      <c r="AB73" s="107">
        <f t="shared" ref="AB73" ca="1" si="1172">IF($C73="","",SUM(Z73:AA73))</f>
        <v>83</v>
      </c>
      <c r="AC73" s="107">
        <f t="shared" ref="AC73:AD73" ca="1" si="1173">IF($C73="","",VLOOKUP($A73,INDIRECT("data"&amp;$AX$3),AC$8,FALSE))</f>
        <v>36</v>
      </c>
      <c r="AD73" s="107">
        <f t="shared" ca="1" si="1173"/>
        <v>45</v>
      </c>
      <c r="AE73" s="107">
        <f t="shared" ref="AE73" ca="1" si="1174">IF($C73="","",SUM(AC73:AD73))</f>
        <v>81</v>
      </c>
      <c r="AF73" s="107">
        <f t="shared" ref="AF73:AG73" ca="1" si="1175">IF($C73="","",VLOOKUP($A73,INDIRECT("data"&amp;$AX$3),AF$8,FALSE))</f>
        <v>46</v>
      </c>
      <c r="AG73" s="107">
        <f t="shared" ca="1" si="1175"/>
        <v>36</v>
      </c>
      <c r="AH73" s="107">
        <f t="shared" ref="AH73" ca="1" si="1176">IF($C73="","",SUM(AF73:AG73))</f>
        <v>82</v>
      </c>
      <c r="AI73" s="107"/>
      <c r="AJ73" s="107"/>
      <c r="AK73" s="107"/>
      <c r="AL73" s="107">
        <f t="shared" ref="AL73:AM73" ca="1" si="1177">IF($C73="","",VLOOKUP($A73,INDIRECT("data"&amp;$AX$3),AL$8,FALSE))</f>
        <v>45</v>
      </c>
      <c r="AM73" s="107">
        <f t="shared" ca="1" si="1177"/>
        <v>36</v>
      </c>
      <c r="AN73" s="107">
        <f t="shared" ref="AN73" ca="1" si="1178">IF($C73="","",SUM(AL73:AM73))</f>
        <v>81</v>
      </c>
      <c r="AO73" s="95">
        <f t="shared" ref="AO73" ca="1" si="1179">IF($C73="","",V73+Y73+AB73+AE73+AH73+AK73+AN73)</f>
        <v>493</v>
      </c>
      <c r="AP73" s="107">
        <f t="shared" ref="AP73:AS73" ca="1" si="1180">IF($C73="","",VLOOKUP($A73,INDIRECT("data"&amp;$AX$3),AP$8,FALSE))</f>
        <v>92</v>
      </c>
      <c r="AQ73" s="107">
        <f t="shared" ca="1" si="1180"/>
        <v>76</v>
      </c>
      <c r="AR73" s="107">
        <f t="shared" ca="1" si="1180"/>
        <v>90</v>
      </c>
      <c r="AS73" s="107">
        <f t="shared" ca="1" si="1180"/>
        <v>72</v>
      </c>
      <c r="AT73" s="107">
        <f t="shared" ref="AT73" ca="1" si="1181">IF($C73="","",SUM(AP73:AS73))</f>
        <v>330</v>
      </c>
      <c r="AU73" s="150">
        <f t="shared" ref="AU73" ca="1" si="1182">IF($C73="","",VLOOKUP($A73,INDIRECT("data"&amp;$AX$3),AU$8,FALSE))</f>
        <v>203</v>
      </c>
      <c r="AV73" s="150">
        <f ca="1">IF($C73="","",ROUND(AU73/NoW%,0))</f>
        <v>89</v>
      </c>
      <c r="AW73" s="150" t="str">
        <f ca="1">IF($C73="","",VLOOKUP(AO74,Gc,2,FALSE))</f>
        <v>Very Good</v>
      </c>
      <c r="AX73" s="150"/>
    </row>
    <row r="74" spans="1:50" s="96" customFormat="1" ht="15" customHeight="1">
      <c r="A74" s="96">
        <f t="shared" ref="A74" si="1183">A73</f>
        <v>33</v>
      </c>
      <c r="B74" s="167"/>
      <c r="C74" s="167"/>
      <c r="D74" s="107" t="str">
        <f t="shared" ref="D74" ca="1" si="1184">IF($C73="","",MID(TEXT(VLOOKUP($A74,INDIRECT("data"&amp;$AX$3),10,FALSE),"000000000000"),D$8,1))</f>
        <v>2</v>
      </c>
      <c r="E74" s="107" t="str">
        <f t="shared" ref="E74" ca="1" si="1185">IF($C73="","",MID(TEXT(VLOOKUP($A74,INDIRECT("data"&amp;$AX$3),10,FALSE),"000000000000"),E$8,1))</f>
        <v>2</v>
      </c>
      <c r="F74" s="107" t="str">
        <f t="shared" ref="F74" ca="1" si="1186">IF($C73="","",MID(TEXT(VLOOKUP($A74,INDIRECT("data"&amp;$AX$3),10,FALSE),"000000000000"),F$8,1))</f>
        <v>1</v>
      </c>
      <c r="G74" s="107" t="str">
        <f t="shared" ref="G74" ca="1" si="1187">IF($C73="","",MID(TEXT(VLOOKUP($A74,INDIRECT("data"&amp;$AX$3),10,FALSE),"000000000000"),G$8,1))</f>
        <v>7</v>
      </c>
      <c r="H74" s="107" t="str">
        <f t="shared" ref="H74" ca="1" si="1188">IF($C73="","",MID(TEXT(VLOOKUP($A74,INDIRECT("data"&amp;$AX$3),10,FALSE),"000000000000"),H$8,1))</f>
        <v>3</v>
      </c>
      <c r="I74" s="107" t="str">
        <f t="shared" ref="I74" ca="1" si="1189">IF($C73="","",MID(TEXT(VLOOKUP($A74,INDIRECT("data"&amp;$AX$3),10,FALSE),"000000000000"),I$8,1))</f>
        <v>5</v>
      </c>
      <c r="J74" s="107" t="str">
        <f t="shared" ref="J74" ca="1" si="1190">IF($C73="","",MID(TEXT(VLOOKUP($A74,INDIRECT("data"&amp;$AX$3),10,FALSE),"000000000000"),J$8,1))</f>
        <v>1</v>
      </c>
      <c r="K74" s="107" t="str">
        <f t="shared" ref="K74" ca="1" si="1191">IF($C73="","",MID(TEXT(VLOOKUP($A74,INDIRECT("data"&amp;$AX$3),10,FALSE),"000000000000"),K$8,1))</f>
        <v>7</v>
      </c>
      <c r="L74" s="107" t="str">
        <f t="shared" ref="L74" ca="1" si="1192">IF($C73="","",MID(TEXT(VLOOKUP($A74,INDIRECT("data"&amp;$AX$3),10,FALSE),"000000000000"),L$8,1))</f>
        <v>4</v>
      </c>
      <c r="M74" s="107" t="str">
        <f t="shared" ref="M74" ca="1" si="1193">IF($C73="","",MID(TEXT(VLOOKUP($A74,INDIRECT("data"&amp;$AX$3),10,FALSE),"000000000000"),M$8,1))</f>
        <v>0</v>
      </c>
      <c r="N74" s="107" t="str">
        <f t="shared" ref="N74" ca="1" si="1194">IF($C73="","",MID(TEXT(VLOOKUP($A74,INDIRECT("data"&amp;$AX$3),10,FALSE),"000000000000"),N$8,1))</f>
        <v>9</v>
      </c>
      <c r="O74" s="107" t="str">
        <f t="shared" ref="O74" ca="1" si="1195">IF($C73="","",MID(TEXT(VLOOKUP($A74,INDIRECT("data"&amp;$AX$3),10,FALSE),"000000000000"),O$8,1))</f>
        <v>6</v>
      </c>
      <c r="P74" s="150"/>
      <c r="Q74" s="150"/>
      <c r="R74" s="97">
        <f t="shared" ref="R74" ca="1" si="1196">IF($C73="","",VLOOKUP(A74,INDIRECT("data"&amp;$AX$3),9,FALSE))</f>
        <v>41835</v>
      </c>
      <c r="S74" s="98" t="s">
        <v>21</v>
      </c>
      <c r="T74" s="107" t="str">
        <f ca="1">IF($C73="","",VLOOKUP(T73*2,Gr,2))</f>
        <v>A+</v>
      </c>
      <c r="U74" s="107" t="str">
        <f ca="1">IF($C73="","",VLOOKUP(U73*2,Gr,2))</f>
        <v>A</v>
      </c>
      <c r="V74" s="107" t="str">
        <f ca="1">IF($C73="","",VLOOKUP(V73,Gr,2))</f>
        <v>A</v>
      </c>
      <c r="W74" s="107" t="str">
        <f ca="1">IF($C73="","",VLOOKUP(W73*2,Gr,2))</f>
        <v>A</v>
      </c>
      <c r="X74" s="107" t="str">
        <f ca="1">IF($C73="","",VLOOKUP(X73*2,Gr,2))</f>
        <v>A+</v>
      </c>
      <c r="Y74" s="107" t="str">
        <f ca="1">IF($C73="","",VLOOKUP(Y73,Gr,2))</f>
        <v>A</v>
      </c>
      <c r="Z74" s="107" t="str">
        <f ca="1">IF($C73="","",VLOOKUP(Z73*2,Gr,2))</f>
        <v>A</v>
      </c>
      <c r="AA74" s="107" t="str">
        <f ca="1">IF($C73="","",VLOOKUP(AA73*2,Gr,2))</f>
        <v>A</v>
      </c>
      <c r="AB74" s="107" t="str">
        <f ca="1">IF($C73="","",VLOOKUP(AB73,Gr,2))</f>
        <v>A</v>
      </c>
      <c r="AC74" s="107" t="str">
        <f ca="1">IF($C73="","",VLOOKUP(AC73*2,Gr,2))</f>
        <v>A</v>
      </c>
      <c r="AD74" s="107" t="str">
        <f ca="1">IF($C73="","",VLOOKUP(AD73*2,Gr,2))</f>
        <v>A</v>
      </c>
      <c r="AE74" s="107" t="str">
        <f ca="1">IF($C73="","",VLOOKUP(AE73,Gr,2))</f>
        <v>A</v>
      </c>
      <c r="AF74" s="107" t="str">
        <f ca="1">IF($C73="","",VLOOKUP(AF73*2,Gr,2))</f>
        <v>A+</v>
      </c>
      <c r="AG74" s="107" t="str">
        <f ca="1">IF($C73="","",VLOOKUP(AG73*2,Gr,2))</f>
        <v>A</v>
      </c>
      <c r="AH74" s="107" t="str">
        <f ca="1">IF($C73="","",VLOOKUP(AH73,Gr,2))</f>
        <v>A</v>
      </c>
      <c r="AI74" s="107"/>
      <c r="AJ74" s="107"/>
      <c r="AK74" s="107"/>
      <c r="AL74" s="107" t="str">
        <f ca="1">IF($C73="","",VLOOKUP(AL73*2,Gr,2))</f>
        <v>A</v>
      </c>
      <c r="AM74" s="107" t="str">
        <f ca="1">IF($C73="","",VLOOKUP(AM73*2,Gr,2))</f>
        <v>A</v>
      </c>
      <c r="AN74" s="107" t="str">
        <f ca="1">IF($C73="","",VLOOKUP(AN73,Gr,2))</f>
        <v>A</v>
      </c>
      <c r="AO74" s="107" t="str">
        <f ca="1">IF($C73="","",VLOOKUP(AO73/AO$7%,Gr,2))</f>
        <v>A</v>
      </c>
      <c r="AP74" s="107" t="str">
        <f ca="1">IF($C73="","",VLOOKUP(AP73,Gr,2))</f>
        <v>A+</v>
      </c>
      <c r="AQ74" s="107" t="str">
        <f ca="1">IF($C73="","",VLOOKUP(AQ73,Gr,2))</f>
        <v>A</v>
      </c>
      <c r="AR74" s="107" t="str">
        <f ca="1">IF($C73="","",VLOOKUP(AR73,Gr,2))</f>
        <v>A</v>
      </c>
      <c r="AS74" s="107" t="str">
        <f ca="1">IF($C73="","",VLOOKUP(AS73,Gr,2))</f>
        <v>A</v>
      </c>
      <c r="AT74" s="107" t="str">
        <f ca="1">IF($C73="","",VLOOKUP(AT73/AT$7%,Gr,2))</f>
        <v>A</v>
      </c>
      <c r="AU74" s="150"/>
      <c r="AV74" s="150"/>
      <c r="AW74" s="150"/>
      <c r="AX74" s="150"/>
    </row>
    <row r="75" spans="1:50" s="96" customFormat="1" ht="15" customHeight="1">
      <c r="A75" s="96">
        <f t="shared" ref="A75" si="1197">A74+1</f>
        <v>34</v>
      </c>
      <c r="B75" s="166">
        <f t="shared" ref="B75" si="1198">A75</f>
        <v>34</v>
      </c>
      <c r="C75" s="166">
        <f t="shared" ref="C75" ca="1" si="1199">IFERROR(VLOOKUP(A75,INDIRECT("data"&amp;$AX$3),2,FALSE),"")</f>
        <v>1198</v>
      </c>
      <c r="D75" s="168" t="str">
        <f t="shared" ref="D75" ca="1" si="1200">IF(C75="","",VLOOKUP(A75,INDIRECT("data"&amp;$AX$3),3,FALSE))</f>
        <v>Krishna Chintham</v>
      </c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50" t="str">
        <f t="shared" ref="P75" ca="1" si="1201">IF($C75="","",VLOOKUP($A75,INDIRECT("data"&amp;$AX$3),4,FALSE))</f>
        <v>B</v>
      </c>
      <c r="Q75" s="150" t="str">
        <f t="shared" ref="Q75" ca="1" si="1202">IF($C75="","",VLOOKUP($A75,INDIRECT("data"&amp;$AX$3),5,FALSE))</f>
        <v>OC</v>
      </c>
      <c r="R75" s="97">
        <f t="shared" ref="R75" ca="1" si="1203">IF($C75="","",VLOOKUP(A75,INDIRECT("data"&amp;$AX$3),8,FALSE))</f>
        <v>38062</v>
      </c>
      <c r="S75" s="98" t="s">
        <v>20</v>
      </c>
      <c r="T75" s="107">
        <f t="shared" ref="T75:U75" ca="1" si="1204">IF($C75="","",VLOOKUP($A75,INDIRECT("data"&amp;$AX$3),T$8,FALSE))</f>
        <v>32</v>
      </c>
      <c r="U75" s="107">
        <f t="shared" ca="1" si="1204"/>
        <v>38</v>
      </c>
      <c r="V75" s="107">
        <f t="shared" ref="V75" ca="1" si="1205">IF($C75="","",SUM(T75:U75))</f>
        <v>70</v>
      </c>
      <c r="W75" s="107">
        <f t="shared" ref="W75:X75" ca="1" si="1206">IF($C75="","",VLOOKUP($A75,INDIRECT("data"&amp;$AX$3),W$8,FALSE))</f>
        <v>34</v>
      </c>
      <c r="X75" s="107">
        <f t="shared" ca="1" si="1206"/>
        <v>32</v>
      </c>
      <c r="Y75" s="107">
        <f t="shared" ref="Y75" ca="1" si="1207">IF($C75="","",SUM(W75:X75))</f>
        <v>66</v>
      </c>
      <c r="Z75" s="107">
        <f t="shared" ref="Z75:AA75" ca="1" si="1208">IF($C75="","",VLOOKUP($A75,INDIRECT("data"&amp;$AX$3),Z$8,FALSE))</f>
        <v>38</v>
      </c>
      <c r="AA75" s="107">
        <f t="shared" ca="1" si="1208"/>
        <v>34</v>
      </c>
      <c r="AB75" s="107">
        <f t="shared" ref="AB75" ca="1" si="1209">IF($C75="","",SUM(Z75:AA75))</f>
        <v>72</v>
      </c>
      <c r="AC75" s="107">
        <f t="shared" ref="AC75:AD75" ca="1" si="1210">IF($C75="","",VLOOKUP($A75,INDIRECT("data"&amp;$AX$3),AC$8,FALSE))</f>
        <v>38</v>
      </c>
      <c r="AD75" s="107">
        <f t="shared" ca="1" si="1210"/>
        <v>38</v>
      </c>
      <c r="AE75" s="107">
        <f t="shared" ref="AE75" ca="1" si="1211">IF($C75="","",SUM(AC75:AD75))</f>
        <v>76</v>
      </c>
      <c r="AF75" s="107">
        <f t="shared" ref="AF75:AG75" ca="1" si="1212">IF($C75="","",VLOOKUP($A75,INDIRECT("data"&amp;$AX$3),AF$8,FALSE))</f>
        <v>32</v>
      </c>
      <c r="AG75" s="107">
        <f t="shared" ca="1" si="1212"/>
        <v>38</v>
      </c>
      <c r="AH75" s="107">
        <f t="shared" ref="AH75" ca="1" si="1213">IF($C75="","",SUM(AF75:AG75))</f>
        <v>70</v>
      </c>
      <c r="AI75" s="107"/>
      <c r="AJ75" s="107"/>
      <c r="AK75" s="107"/>
      <c r="AL75" s="107">
        <f t="shared" ref="AL75:AM75" ca="1" si="1214">IF($C75="","",VLOOKUP($A75,INDIRECT("data"&amp;$AX$3),AL$8,FALSE))</f>
        <v>38</v>
      </c>
      <c r="AM75" s="107">
        <f t="shared" ca="1" si="1214"/>
        <v>38</v>
      </c>
      <c r="AN75" s="107">
        <f t="shared" ref="AN75" ca="1" si="1215">IF($C75="","",SUM(AL75:AM75))</f>
        <v>76</v>
      </c>
      <c r="AO75" s="95">
        <f t="shared" ref="AO75" ca="1" si="1216">IF($C75="","",V75+Y75+AB75+AE75+AH75+AK75+AN75)</f>
        <v>430</v>
      </c>
      <c r="AP75" s="107">
        <f t="shared" ref="AP75:AS75" ca="1" si="1217">IF($C75="","",VLOOKUP($A75,INDIRECT("data"&amp;$AX$3),AP$8,FALSE))</f>
        <v>64</v>
      </c>
      <c r="AQ75" s="107">
        <f t="shared" ca="1" si="1217"/>
        <v>68</v>
      </c>
      <c r="AR75" s="107">
        <f t="shared" ca="1" si="1217"/>
        <v>76</v>
      </c>
      <c r="AS75" s="107">
        <f t="shared" ca="1" si="1217"/>
        <v>76</v>
      </c>
      <c r="AT75" s="107">
        <f t="shared" ref="AT75" ca="1" si="1218">IF($C75="","",SUM(AP75:AS75))</f>
        <v>284</v>
      </c>
      <c r="AU75" s="150">
        <f t="shared" ref="AU75" ca="1" si="1219">IF($C75="","",VLOOKUP($A75,INDIRECT("data"&amp;$AX$3),AU$8,FALSE))</f>
        <v>172</v>
      </c>
      <c r="AV75" s="150">
        <f ca="1">IF($C75="","",ROUND(AU75/NoW%,0))</f>
        <v>76</v>
      </c>
      <c r="AW75" s="150" t="str">
        <f ca="1">IF($C75="","",VLOOKUP(AO76,Gc,2,FALSE))</f>
        <v>Very Good</v>
      </c>
      <c r="AX75" s="150"/>
    </row>
    <row r="76" spans="1:50" s="96" customFormat="1" ht="15" customHeight="1">
      <c r="A76" s="96">
        <f t="shared" ref="A76" si="1220">A75</f>
        <v>34</v>
      </c>
      <c r="B76" s="167"/>
      <c r="C76" s="167"/>
      <c r="D76" s="107" t="str">
        <f t="shared" ref="D76" ca="1" si="1221">IF($C75="","",MID(TEXT(VLOOKUP($A76,INDIRECT("data"&amp;$AX$3),10,FALSE),"000000000000"),D$8,1))</f>
        <v>8</v>
      </c>
      <c r="E76" s="107" t="str">
        <f t="shared" ref="E76" ca="1" si="1222">IF($C75="","",MID(TEXT(VLOOKUP($A76,INDIRECT("data"&amp;$AX$3),10,FALSE),"000000000000"),E$8,1))</f>
        <v>4</v>
      </c>
      <c r="F76" s="107" t="str">
        <f t="shared" ref="F76" ca="1" si="1223">IF($C75="","",MID(TEXT(VLOOKUP($A76,INDIRECT("data"&amp;$AX$3),10,FALSE),"000000000000"),F$8,1))</f>
        <v>6</v>
      </c>
      <c r="G76" s="107" t="str">
        <f t="shared" ref="G76" ca="1" si="1224">IF($C75="","",MID(TEXT(VLOOKUP($A76,INDIRECT("data"&amp;$AX$3),10,FALSE),"000000000000"),G$8,1))</f>
        <v>4</v>
      </c>
      <c r="H76" s="107" t="str">
        <f t="shared" ref="H76" ca="1" si="1225">IF($C75="","",MID(TEXT(VLOOKUP($A76,INDIRECT("data"&amp;$AX$3),10,FALSE),"000000000000"),H$8,1))</f>
        <v>2</v>
      </c>
      <c r="I76" s="107" t="str">
        <f t="shared" ref="I76" ca="1" si="1226">IF($C75="","",MID(TEXT(VLOOKUP($A76,INDIRECT("data"&amp;$AX$3),10,FALSE),"000000000000"),I$8,1))</f>
        <v>0</v>
      </c>
      <c r="J76" s="107" t="str">
        <f t="shared" ref="J76" ca="1" si="1227">IF($C75="","",MID(TEXT(VLOOKUP($A76,INDIRECT("data"&amp;$AX$3),10,FALSE),"000000000000"),J$8,1))</f>
        <v>6</v>
      </c>
      <c r="K76" s="107" t="str">
        <f t="shared" ref="K76" ca="1" si="1228">IF($C75="","",MID(TEXT(VLOOKUP($A76,INDIRECT("data"&amp;$AX$3),10,FALSE),"000000000000"),K$8,1))</f>
        <v>8</v>
      </c>
      <c r="L76" s="107" t="str">
        <f t="shared" ref="L76" ca="1" si="1229">IF($C75="","",MID(TEXT(VLOOKUP($A76,INDIRECT("data"&amp;$AX$3),10,FALSE),"000000000000"),L$8,1))</f>
        <v>3</v>
      </c>
      <c r="M76" s="107" t="str">
        <f t="shared" ref="M76" ca="1" si="1230">IF($C75="","",MID(TEXT(VLOOKUP($A76,INDIRECT("data"&amp;$AX$3),10,FALSE),"000000000000"),M$8,1))</f>
        <v>8</v>
      </c>
      <c r="N76" s="107" t="str">
        <f t="shared" ref="N76" ca="1" si="1231">IF($C75="","",MID(TEXT(VLOOKUP($A76,INDIRECT("data"&amp;$AX$3),10,FALSE),"000000000000"),N$8,1))</f>
        <v>7</v>
      </c>
      <c r="O76" s="107" t="str">
        <f t="shared" ref="O76" ca="1" si="1232">IF($C75="","",MID(TEXT(VLOOKUP($A76,INDIRECT("data"&amp;$AX$3),10,FALSE),"000000000000"),O$8,1))</f>
        <v>9</v>
      </c>
      <c r="P76" s="150"/>
      <c r="Q76" s="150"/>
      <c r="R76" s="97">
        <f t="shared" ref="R76" ca="1" si="1233">IF($C75="","",VLOOKUP(A76,INDIRECT("data"&amp;$AX$3),9,FALSE))</f>
        <v>41813</v>
      </c>
      <c r="S76" s="98" t="s">
        <v>21</v>
      </c>
      <c r="T76" s="107" t="str">
        <f ca="1">IF($C75="","",VLOOKUP(T75*2,Gr,2))</f>
        <v>B+</v>
      </c>
      <c r="U76" s="107" t="str">
        <f ca="1">IF($C75="","",VLOOKUP(U75*2,Gr,2))</f>
        <v>A</v>
      </c>
      <c r="V76" s="107" t="str">
        <f ca="1">IF($C75="","",VLOOKUP(V75,Gr,2))</f>
        <v>B+</v>
      </c>
      <c r="W76" s="107" t="str">
        <f ca="1">IF($C75="","",VLOOKUP(W75*2,Gr,2))</f>
        <v>B+</v>
      </c>
      <c r="X76" s="107" t="str">
        <f ca="1">IF($C75="","",VLOOKUP(X75*2,Gr,2))</f>
        <v>B+</v>
      </c>
      <c r="Y76" s="107" t="str">
        <f ca="1">IF($C75="","",VLOOKUP(Y75,Gr,2))</f>
        <v>B+</v>
      </c>
      <c r="Z76" s="107" t="str">
        <f ca="1">IF($C75="","",VLOOKUP(Z75*2,Gr,2))</f>
        <v>A</v>
      </c>
      <c r="AA76" s="107" t="str">
        <f ca="1">IF($C75="","",VLOOKUP(AA75*2,Gr,2))</f>
        <v>B+</v>
      </c>
      <c r="AB76" s="107" t="str">
        <f ca="1">IF($C75="","",VLOOKUP(AB75,Gr,2))</f>
        <v>A</v>
      </c>
      <c r="AC76" s="107" t="str">
        <f ca="1">IF($C75="","",VLOOKUP(AC75*2,Gr,2))</f>
        <v>A</v>
      </c>
      <c r="AD76" s="107" t="str">
        <f ca="1">IF($C75="","",VLOOKUP(AD75*2,Gr,2))</f>
        <v>A</v>
      </c>
      <c r="AE76" s="107" t="str">
        <f ca="1">IF($C75="","",VLOOKUP(AE75,Gr,2))</f>
        <v>A</v>
      </c>
      <c r="AF76" s="107" t="str">
        <f ca="1">IF($C75="","",VLOOKUP(AF75*2,Gr,2))</f>
        <v>B+</v>
      </c>
      <c r="AG76" s="107" t="str">
        <f ca="1">IF($C75="","",VLOOKUP(AG75*2,Gr,2))</f>
        <v>A</v>
      </c>
      <c r="AH76" s="107" t="str">
        <f ca="1">IF($C75="","",VLOOKUP(AH75,Gr,2))</f>
        <v>B+</v>
      </c>
      <c r="AI76" s="107"/>
      <c r="AJ76" s="107"/>
      <c r="AK76" s="107"/>
      <c r="AL76" s="107" t="str">
        <f ca="1">IF($C75="","",VLOOKUP(AL75*2,Gr,2))</f>
        <v>A</v>
      </c>
      <c r="AM76" s="107" t="str">
        <f ca="1">IF($C75="","",VLOOKUP(AM75*2,Gr,2))</f>
        <v>A</v>
      </c>
      <c r="AN76" s="107" t="str">
        <f ca="1">IF($C75="","",VLOOKUP(AN75,Gr,2))</f>
        <v>A</v>
      </c>
      <c r="AO76" s="107" t="str">
        <f ca="1">IF($C75="","",VLOOKUP(AO75/AO$7%,Gr,2))</f>
        <v>A</v>
      </c>
      <c r="AP76" s="107" t="str">
        <f ca="1">IF($C75="","",VLOOKUP(AP75,Gr,2))</f>
        <v>B+</v>
      </c>
      <c r="AQ76" s="107" t="str">
        <f ca="1">IF($C75="","",VLOOKUP(AQ75,Gr,2))</f>
        <v>B+</v>
      </c>
      <c r="AR76" s="107" t="str">
        <f ca="1">IF($C75="","",VLOOKUP(AR75,Gr,2))</f>
        <v>A</v>
      </c>
      <c r="AS76" s="107" t="str">
        <f ca="1">IF($C75="","",VLOOKUP(AS75,Gr,2))</f>
        <v>A</v>
      </c>
      <c r="AT76" s="107" t="str">
        <f ca="1">IF($C75="","",VLOOKUP(AT75/AT$7%,Gr,2))</f>
        <v>A</v>
      </c>
      <c r="AU76" s="150"/>
      <c r="AV76" s="150"/>
      <c r="AW76" s="150"/>
      <c r="AX76" s="150"/>
    </row>
    <row r="77" spans="1:50" s="96" customFormat="1" ht="15" customHeight="1">
      <c r="A77" s="96">
        <f t="shared" ref="A77" si="1234">A76+1</f>
        <v>35</v>
      </c>
      <c r="B77" s="166">
        <f t="shared" ref="B77" si="1235">A77</f>
        <v>35</v>
      </c>
      <c r="C77" s="166">
        <f t="shared" ref="C77" ca="1" si="1236">IFERROR(VLOOKUP(A77,INDIRECT("data"&amp;$AX$3),2,FALSE),"")</f>
        <v>1209</v>
      </c>
      <c r="D77" s="168" t="str">
        <f t="shared" ref="D77" ca="1" si="1237">IF(C77="","",VLOOKUP(A77,INDIRECT("data"&amp;$AX$3),3,FALSE))</f>
        <v>Lakshmi Srinivasa Rao Guttula</v>
      </c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50" t="str">
        <f t="shared" ref="P77" ca="1" si="1238">IF($C77="","",VLOOKUP($A77,INDIRECT("data"&amp;$AX$3),4,FALSE))</f>
        <v>G</v>
      </c>
      <c r="Q77" s="150" t="str">
        <f t="shared" ref="Q77" ca="1" si="1239">IF($C77="","",VLOOKUP($A77,INDIRECT("data"&amp;$AX$3),5,FALSE))</f>
        <v>BC</v>
      </c>
      <c r="R77" s="97">
        <f t="shared" ref="R77" ca="1" si="1240">IF($C77="","",VLOOKUP(A77,INDIRECT("data"&amp;$AX$3),8,FALSE))</f>
        <v>37958</v>
      </c>
      <c r="S77" s="98" t="s">
        <v>20</v>
      </c>
      <c r="T77" s="107">
        <f t="shared" ref="T77:U77" ca="1" si="1241">IF($C77="","",VLOOKUP($A77,INDIRECT("data"&amp;$AX$3),T$8,FALSE))</f>
        <v>22</v>
      </c>
      <c r="U77" s="107">
        <f t="shared" ca="1" si="1241"/>
        <v>46</v>
      </c>
      <c r="V77" s="107">
        <f t="shared" ref="V77" ca="1" si="1242">IF($C77="","",SUM(T77:U77))</f>
        <v>68</v>
      </c>
      <c r="W77" s="107">
        <f t="shared" ref="W77:X77" ca="1" si="1243">IF($C77="","",VLOOKUP($A77,INDIRECT("data"&amp;$AX$3),W$8,FALSE))</f>
        <v>44</v>
      </c>
      <c r="X77" s="107">
        <f t="shared" ca="1" si="1243"/>
        <v>22</v>
      </c>
      <c r="Y77" s="107">
        <f t="shared" ref="Y77" ca="1" si="1244">IF($C77="","",SUM(W77:X77))</f>
        <v>66</v>
      </c>
      <c r="Z77" s="107">
        <f t="shared" ref="Z77:AA77" ca="1" si="1245">IF($C77="","",VLOOKUP($A77,INDIRECT("data"&amp;$AX$3),Z$8,FALSE))</f>
        <v>43</v>
      </c>
      <c r="AA77" s="107">
        <f t="shared" ca="1" si="1245"/>
        <v>44</v>
      </c>
      <c r="AB77" s="107">
        <f t="shared" ref="AB77" ca="1" si="1246">IF($C77="","",SUM(Z77:AA77))</f>
        <v>87</v>
      </c>
      <c r="AC77" s="107">
        <f t="shared" ref="AC77:AD77" ca="1" si="1247">IF($C77="","",VLOOKUP($A77,INDIRECT("data"&amp;$AX$3),AC$8,FALSE))</f>
        <v>46</v>
      </c>
      <c r="AD77" s="107">
        <f t="shared" ca="1" si="1247"/>
        <v>43</v>
      </c>
      <c r="AE77" s="107">
        <f t="shared" ref="AE77" ca="1" si="1248">IF($C77="","",SUM(AC77:AD77))</f>
        <v>89</v>
      </c>
      <c r="AF77" s="107">
        <f t="shared" ref="AF77:AG77" ca="1" si="1249">IF($C77="","",VLOOKUP($A77,INDIRECT("data"&amp;$AX$3),AF$8,FALSE))</f>
        <v>22</v>
      </c>
      <c r="AG77" s="107">
        <f t="shared" ca="1" si="1249"/>
        <v>46</v>
      </c>
      <c r="AH77" s="107">
        <f t="shared" ref="AH77" ca="1" si="1250">IF($C77="","",SUM(AF77:AG77))</f>
        <v>68</v>
      </c>
      <c r="AI77" s="107"/>
      <c r="AJ77" s="107"/>
      <c r="AK77" s="107"/>
      <c r="AL77" s="107">
        <f t="shared" ref="AL77:AM77" ca="1" si="1251">IF($C77="","",VLOOKUP($A77,INDIRECT("data"&amp;$AX$3),AL$8,FALSE))</f>
        <v>43</v>
      </c>
      <c r="AM77" s="107">
        <f t="shared" ca="1" si="1251"/>
        <v>46</v>
      </c>
      <c r="AN77" s="107">
        <f t="shared" ref="AN77" ca="1" si="1252">IF($C77="","",SUM(AL77:AM77))</f>
        <v>89</v>
      </c>
      <c r="AO77" s="95">
        <f t="shared" ref="AO77" ca="1" si="1253">IF($C77="","",V77+Y77+AB77+AE77+AH77+AK77+AN77)</f>
        <v>467</v>
      </c>
      <c r="AP77" s="107">
        <f t="shared" ref="AP77:AS77" ca="1" si="1254">IF($C77="","",VLOOKUP($A77,INDIRECT("data"&amp;$AX$3),AP$8,FALSE))</f>
        <v>44</v>
      </c>
      <c r="AQ77" s="107">
        <f t="shared" ca="1" si="1254"/>
        <v>88</v>
      </c>
      <c r="AR77" s="107">
        <f t="shared" ca="1" si="1254"/>
        <v>86</v>
      </c>
      <c r="AS77" s="107">
        <f t="shared" ca="1" si="1254"/>
        <v>92</v>
      </c>
      <c r="AT77" s="107">
        <f t="shared" ref="AT77" ca="1" si="1255">IF($C77="","",SUM(AP77:AS77))</f>
        <v>310</v>
      </c>
      <c r="AU77" s="150">
        <f t="shared" ref="AU77" ca="1" si="1256">IF($C77="","",VLOOKUP($A77,INDIRECT("data"&amp;$AX$3),AU$8,FALSE))</f>
        <v>164</v>
      </c>
      <c r="AV77" s="150">
        <f ca="1">IF($C77="","",ROUND(AU77/NoW%,0))</f>
        <v>72</v>
      </c>
      <c r="AW77" s="150" t="str">
        <f ca="1">IF($C77="","",VLOOKUP(AO78,Gc,2,FALSE))</f>
        <v>Very Good</v>
      </c>
      <c r="AX77" s="150"/>
    </row>
    <row r="78" spans="1:50" s="96" customFormat="1" ht="15" customHeight="1">
      <c r="A78" s="96">
        <f t="shared" ref="A78" si="1257">A77</f>
        <v>35</v>
      </c>
      <c r="B78" s="167"/>
      <c r="C78" s="167"/>
      <c r="D78" s="107" t="str">
        <f t="shared" ref="D78" ca="1" si="1258">IF($C77="","",MID(TEXT(VLOOKUP($A78,INDIRECT("data"&amp;$AX$3),10,FALSE),"000000000000"),D$8,1))</f>
        <v>7</v>
      </c>
      <c r="E78" s="107" t="str">
        <f t="shared" ref="E78" ca="1" si="1259">IF($C77="","",MID(TEXT(VLOOKUP($A78,INDIRECT("data"&amp;$AX$3),10,FALSE),"000000000000"),E$8,1))</f>
        <v>3</v>
      </c>
      <c r="F78" s="107" t="str">
        <f t="shared" ref="F78" ca="1" si="1260">IF($C77="","",MID(TEXT(VLOOKUP($A78,INDIRECT("data"&amp;$AX$3),10,FALSE),"000000000000"),F$8,1))</f>
        <v>2</v>
      </c>
      <c r="G78" s="107" t="str">
        <f t="shared" ref="G78" ca="1" si="1261">IF($C77="","",MID(TEXT(VLOOKUP($A78,INDIRECT("data"&amp;$AX$3),10,FALSE),"000000000000"),G$8,1))</f>
        <v>6</v>
      </c>
      <c r="H78" s="107" t="str">
        <f t="shared" ref="H78" ca="1" si="1262">IF($C77="","",MID(TEXT(VLOOKUP($A78,INDIRECT("data"&amp;$AX$3),10,FALSE),"000000000000"),H$8,1))</f>
        <v>1</v>
      </c>
      <c r="I78" s="107" t="str">
        <f t="shared" ref="I78" ca="1" si="1263">IF($C77="","",MID(TEXT(VLOOKUP($A78,INDIRECT("data"&amp;$AX$3),10,FALSE),"000000000000"),I$8,1))</f>
        <v>2</v>
      </c>
      <c r="J78" s="107" t="str">
        <f t="shared" ref="J78" ca="1" si="1264">IF($C77="","",MID(TEXT(VLOOKUP($A78,INDIRECT("data"&amp;$AX$3),10,FALSE),"000000000000"),J$8,1))</f>
        <v>0</v>
      </c>
      <c r="K78" s="107" t="str">
        <f t="shared" ref="K78" ca="1" si="1265">IF($C77="","",MID(TEXT(VLOOKUP($A78,INDIRECT("data"&amp;$AX$3),10,FALSE),"000000000000"),K$8,1))</f>
        <v>8</v>
      </c>
      <c r="L78" s="107" t="str">
        <f t="shared" ref="L78" ca="1" si="1266">IF($C77="","",MID(TEXT(VLOOKUP($A78,INDIRECT("data"&amp;$AX$3),10,FALSE),"000000000000"),L$8,1))</f>
        <v>8</v>
      </c>
      <c r="M78" s="107" t="str">
        <f t="shared" ref="M78" ca="1" si="1267">IF($C77="","",MID(TEXT(VLOOKUP($A78,INDIRECT("data"&amp;$AX$3),10,FALSE),"000000000000"),M$8,1))</f>
        <v>4</v>
      </c>
      <c r="N78" s="107" t="str">
        <f t="shared" ref="N78" ca="1" si="1268">IF($C77="","",MID(TEXT(VLOOKUP($A78,INDIRECT("data"&amp;$AX$3),10,FALSE),"000000000000"),N$8,1))</f>
        <v>9</v>
      </c>
      <c r="O78" s="107" t="str">
        <f t="shared" ref="O78" ca="1" si="1269">IF($C77="","",MID(TEXT(VLOOKUP($A78,INDIRECT("data"&amp;$AX$3),10,FALSE),"000000000000"),O$8,1))</f>
        <v>2</v>
      </c>
      <c r="P78" s="150"/>
      <c r="Q78" s="150"/>
      <c r="R78" s="97">
        <f t="shared" ref="R78" ca="1" si="1270">IF($C77="","",VLOOKUP(A78,INDIRECT("data"&amp;$AX$3),9,FALSE))</f>
        <v>41820</v>
      </c>
      <c r="S78" s="98" t="s">
        <v>21</v>
      </c>
      <c r="T78" s="107" t="str">
        <f ca="1">IF($C77="","",VLOOKUP(T77*2,Gr,2))</f>
        <v>B</v>
      </c>
      <c r="U78" s="107" t="str">
        <f ca="1">IF($C77="","",VLOOKUP(U77*2,Gr,2))</f>
        <v>A+</v>
      </c>
      <c r="V78" s="107" t="str">
        <f ca="1">IF($C77="","",VLOOKUP(V77,Gr,2))</f>
        <v>B+</v>
      </c>
      <c r="W78" s="107" t="str">
        <f ca="1">IF($C77="","",VLOOKUP(W77*2,Gr,2))</f>
        <v>A</v>
      </c>
      <c r="X78" s="107" t="str">
        <f ca="1">IF($C77="","",VLOOKUP(X77*2,Gr,2))</f>
        <v>B</v>
      </c>
      <c r="Y78" s="107" t="str">
        <f ca="1">IF($C77="","",VLOOKUP(Y77,Gr,2))</f>
        <v>B+</v>
      </c>
      <c r="Z78" s="107" t="str">
        <f ca="1">IF($C77="","",VLOOKUP(Z77*2,Gr,2))</f>
        <v>A</v>
      </c>
      <c r="AA78" s="107" t="str">
        <f ca="1">IF($C77="","",VLOOKUP(AA77*2,Gr,2))</f>
        <v>A</v>
      </c>
      <c r="AB78" s="107" t="str">
        <f ca="1">IF($C77="","",VLOOKUP(AB77,Gr,2))</f>
        <v>A</v>
      </c>
      <c r="AC78" s="107" t="str">
        <f ca="1">IF($C77="","",VLOOKUP(AC77*2,Gr,2))</f>
        <v>A+</v>
      </c>
      <c r="AD78" s="107" t="str">
        <f ca="1">IF($C77="","",VLOOKUP(AD77*2,Gr,2))</f>
        <v>A</v>
      </c>
      <c r="AE78" s="107" t="str">
        <f ca="1">IF($C77="","",VLOOKUP(AE77,Gr,2))</f>
        <v>A</v>
      </c>
      <c r="AF78" s="107" t="str">
        <f ca="1">IF($C77="","",VLOOKUP(AF77*2,Gr,2))</f>
        <v>B</v>
      </c>
      <c r="AG78" s="107" t="str">
        <f ca="1">IF($C77="","",VLOOKUP(AG77*2,Gr,2))</f>
        <v>A+</v>
      </c>
      <c r="AH78" s="107" t="str">
        <f ca="1">IF($C77="","",VLOOKUP(AH77,Gr,2))</f>
        <v>B+</v>
      </c>
      <c r="AI78" s="107"/>
      <c r="AJ78" s="107"/>
      <c r="AK78" s="107"/>
      <c r="AL78" s="107" t="str">
        <f ca="1">IF($C77="","",VLOOKUP(AL77*2,Gr,2))</f>
        <v>A</v>
      </c>
      <c r="AM78" s="107" t="str">
        <f ca="1">IF($C77="","",VLOOKUP(AM77*2,Gr,2))</f>
        <v>A+</v>
      </c>
      <c r="AN78" s="107" t="str">
        <f ca="1">IF($C77="","",VLOOKUP(AN77,Gr,2))</f>
        <v>A</v>
      </c>
      <c r="AO78" s="107" t="str">
        <f ca="1">IF($C77="","",VLOOKUP(AO77/AO$7%,Gr,2))</f>
        <v>A</v>
      </c>
      <c r="AP78" s="107" t="str">
        <f ca="1">IF($C77="","",VLOOKUP(AP77,Gr,2))</f>
        <v>B</v>
      </c>
      <c r="AQ78" s="107" t="str">
        <f ca="1">IF($C77="","",VLOOKUP(AQ77,Gr,2))</f>
        <v>A</v>
      </c>
      <c r="AR78" s="107" t="str">
        <f ca="1">IF($C77="","",VLOOKUP(AR77,Gr,2))</f>
        <v>A</v>
      </c>
      <c r="AS78" s="107" t="str">
        <f ca="1">IF($C77="","",VLOOKUP(AS77,Gr,2))</f>
        <v>A+</v>
      </c>
      <c r="AT78" s="107" t="str">
        <f ca="1">IF($C77="","",VLOOKUP(AT77/AT$7%,Gr,2))</f>
        <v>A</v>
      </c>
      <c r="AU78" s="150"/>
      <c r="AV78" s="150"/>
      <c r="AW78" s="150"/>
      <c r="AX78" s="150"/>
    </row>
    <row r="79" spans="1:50" s="96" customFormat="1" ht="15" customHeight="1">
      <c r="A79" s="96">
        <f t="shared" ref="A79" si="1271">A78+1</f>
        <v>36</v>
      </c>
      <c r="B79" s="166">
        <f t="shared" ref="B79" si="1272">A79</f>
        <v>36</v>
      </c>
      <c r="C79" s="166">
        <f t="shared" ref="C79" ca="1" si="1273">IFERROR(VLOOKUP(A79,INDIRECT("data"&amp;$AX$3),2,FALSE),"")</f>
        <v>1220</v>
      </c>
      <c r="D79" s="168" t="str">
        <f t="shared" ref="D79" ca="1" si="1274">IF(C79="","",VLOOKUP(A79,INDIRECT("data"&amp;$AX$3),3,FALSE))</f>
        <v>Mahesh Undrajavarapu</v>
      </c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50" t="str">
        <f t="shared" ref="P79" ca="1" si="1275">IF($C79="","",VLOOKUP($A79,INDIRECT("data"&amp;$AX$3),4,FALSE))</f>
        <v>G</v>
      </c>
      <c r="Q79" s="150" t="str">
        <f t="shared" ref="Q79" ca="1" si="1276">IF($C79="","",VLOOKUP($A79,INDIRECT("data"&amp;$AX$3),5,FALSE))</f>
        <v>SC</v>
      </c>
      <c r="R79" s="97">
        <f t="shared" ref="R79" ca="1" si="1277">IF($C79="","",VLOOKUP(A79,INDIRECT("data"&amp;$AX$3),8,FALSE))</f>
        <v>37904</v>
      </c>
      <c r="S79" s="98" t="s">
        <v>20</v>
      </c>
      <c r="T79" s="107">
        <f t="shared" ref="T79:U79" ca="1" si="1278">IF($C79="","",VLOOKUP($A79,INDIRECT("data"&amp;$AX$3),T$8,FALSE))</f>
        <v>20</v>
      </c>
      <c r="U79" s="107">
        <f t="shared" ca="1" si="1278"/>
        <v>26</v>
      </c>
      <c r="V79" s="107">
        <f t="shared" ref="V79" ca="1" si="1279">IF($C79="","",SUM(T79:U79))</f>
        <v>46</v>
      </c>
      <c r="W79" s="107">
        <f t="shared" ref="W79:X79" ca="1" si="1280">IF($C79="","",VLOOKUP($A79,INDIRECT("data"&amp;$AX$3),W$8,FALSE))</f>
        <v>20</v>
      </c>
      <c r="X79" s="107">
        <f t="shared" ca="1" si="1280"/>
        <v>20</v>
      </c>
      <c r="Y79" s="107">
        <f t="shared" ref="Y79" ca="1" si="1281">IF($C79="","",SUM(W79:X79))</f>
        <v>40</v>
      </c>
      <c r="Z79" s="107">
        <f t="shared" ref="Z79:AA79" ca="1" si="1282">IF($C79="","",VLOOKUP($A79,INDIRECT("data"&amp;$AX$3),Z$8,FALSE))</f>
        <v>40</v>
      </c>
      <c r="AA79" s="107">
        <f t="shared" ca="1" si="1282"/>
        <v>20</v>
      </c>
      <c r="AB79" s="107">
        <f t="shared" ref="AB79" ca="1" si="1283">IF($C79="","",SUM(Z79:AA79))</f>
        <v>60</v>
      </c>
      <c r="AC79" s="107">
        <f t="shared" ref="AC79:AD79" ca="1" si="1284">IF($C79="","",VLOOKUP($A79,INDIRECT("data"&amp;$AX$3),AC$8,FALSE))</f>
        <v>26</v>
      </c>
      <c r="AD79" s="107">
        <f t="shared" ca="1" si="1284"/>
        <v>40</v>
      </c>
      <c r="AE79" s="107">
        <f t="shared" ref="AE79" ca="1" si="1285">IF($C79="","",SUM(AC79:AD79))</f>
        <v>66</v>
      </c>
      <c r="AF79" s="107">
        <f t="shared" ref="AF79:AG79" ca="1" si="1286">IF($C79="","",VLOOKUP($A79,INDIRECT("data"&amp;$AX$3),AF$8,FALSE))</f>
        <v>20</v>
      </c>
      <c r="AG79" s="107">
        <f t="shared" ca="1" si="1286"/>
        <v>26</v>
      </c>
      <c r="AH79" s="107">
        <f t="shared" ref="AH79" ca="1" si="1287">IF($C79="","",SUM(AF79:AG79))</f>
        <v>46</v>
      </c>
      <c r="AI79" s="107"/>
      <c r="AJ79" s="107"/>
      <c r="AK79" s="107"/>
      <c r="AL79" s="107">
        <f t="shared" ref="AL79:AM79" ca="1" si="1288">IF($C79="","",VLOOKUP($A79,INDIRECT("data"&amp;$AX$3),AL$8,FALSE))</f>
        <v>40</v>
      </c>
      <c r="AM79" s="107">
        <f t="shared" ca="1" si="1288"/>
        <v>26</v>
      </c>
      <c r="AN79" s="107">
        <f t="shared" ref="AN79" ca="1" si="1289">IF($C79="","",SUM(AL79:AM79))</f>
        <v>66</v>
      </c>
      <c r="AO79" s="95">
        <f t="shared" ref="AO79" ca="1" si="1290">IF($C79="","",V79+Y79+AB79+AE79+AH79+AK79+AN79)</f>
        <v>324</v>
      </c>
      <c r="AP79" s="107">
        <f t="shared" ref="AP79:AS79" ca="1" si="1291">IF($C79="","",VLOOKUP($A79,INDIRECT("data"&amp;$AX$3),AP$8,FALSE))</f>
        <v>40</v>
      </c>
      <c r="AQ79" s="107">
        <f t="shared" ca="1" si="1291"/>
        <v>40</v>
      </c>
      <c r="AR79" s="107">
        <f t="shared" ca="1" si="1291"/>
        <v>80</v>
      </c>
      <c r="AS79" s="107">
        <f t="shared" ca="1" si="1291"/>
        <v>52</v>
      </c>
      <c r="AT79" s="107">
        <f t="shared" ref="AT79" ca="1" si="1292">IF($C79="","",SUM(AP79:AS79))</f>
        <v>212</v>
      </c>
      <c r="AU79" s="150">
        <f t="shared" ref="AU79" ca="1" si="1293">IF($C79="","",VLOOKUP($A79,INDIRECT("data"&amp;$AX$3),AU$8,FALSE))</f>
        <v>216</v>
      </c>
      <c r="AV79" s="150">
        <f ca="1">IF($C79="","",ROUND(AU79/NoW%,0))</f>
        <v>95</v>
      </c>
      <c r="AW79" s="150" t="str">
        <f ca="1">IF($C79="","",VLOOKUP(AO80,Gc,2,FALSE))</f>
        <v>Good</v>
      </c>
      <c r="AX79" s="150"/>
    </row>
    <row r="80" spans="1:50" s="96" customFormat="1" ht="15" customHeight="1">
      <c r="A80" s="96">
        <f t="shared" ref="A80" si="1294">A79</f>
        <v>36</v>
      </c>
      <c r="B80" s="167"/>
      <c r="C80" s="167"/>
      <c r="D80" s="107" t="str">
        <f t="shared" ref="D80" ca="1" si="1295">IF($C79="","",MID(TEXT(VLOOKUP($A80,INDIRECT("data"&amp;$AX$3),10,FALSE),"000000000000"),D$8,1))</f>
        <v>3</v>
      </c>
      <c r="E80" s="107" t="str">
        <f t="shared" ref="E80" ca="1" si="1296">IF($C79="","",MID(TEXT(VLOOKUP($A80,INDIRECT("data"&amp;$AX$3),10,FALSE),"000000000000"),E$8,1))</f>
        <v>6</v>
      </c>
      <c r="F80" s="107" t="str">
        <f t="shared" ref="F80" ca="1" si="1297">IF($C79="","",MID(TEXT(VLOOKUP($A80,INDIRECT("data"&amp;$AX$3),10,FALSE),"000000000000"),F$8,1))</f>
        <v>7</v>
      </c>
      <c r="G80" s="107" t="str">
        <f t="shared" ref="G80" ca="1" si="1298">IF($C79="","",MID(TEXT(VLOOKUP($A80,INDIRECT("data"&amp;$AX$3),10,FALSE),"000000000000"),G$8,1))</f>
        <v>5</v>
      </c>
      <c r="H80" s="107" t="str">
        <f t="shared" ref="H80" ca="1" si="1299">IF($C79="","",MID(TEXT(VLOOKUP($A80,INDIRECT("data"&amp;$AX$3),10,FALSE),"000000000000"),H$8,1))</f>
        <v>7</v>
      </c>
      <c r="I80" s="107" t="str">
        <f t="shared" ref="I80" ca="1" si="1300">IF($C79="","",MID(TEXT(VLOOKUP($A80,INDIRECT("data"&amp;$AX$3),10,FALSE),"000000000000"),I$8,1))</f>
        <v>8</v>
      </c>
      <c r="J80" s="107" t="str">
        <f t="shared" ref="J80" ca="1" si="1301">IF($C79="","",MID(TEXT(VLOOKUP($A80,INDIRECT("data"&amp;$AX$3),10,FALSE),"000000000000"),J$8,1))</f>
        <v>9</v>
      </c>
      <c r="K80" s="107" t="str">
        <f t="shared" ref="K80" ca="1" si="1302">IF($C79="","",MID(TEXT(VLOOKUP($A80,INDIRECT("data"&amp;$AX$3),10,FALSE),"000000000000"),K$8,1))</f>
        <v>5</v>
      </c>
      <c r="L80" s="107" t="str">
        <f t="shared" ref="L80" ca="1" si="1303">IF($C79="","",MID(TEXT(VLOOKUP($A80,INDIRECT("data"&amp;$AX$3),10,FALSE),"000000000000"),L$8,1))</f>
        <v>2</v>
      </c>
      <c r="M80" s="107" t="str">
        <f t="shared" ref="M80" ca="1" si="1304">IF($C79="","",MID(TEXT(VLOOKUP($A80,INDIRECT("data"&amp;$AX$3),10,FALSE),"000000000000"),M$8,1))</f>
        <v>3</v>
      </c>
      <c r="N80" s="107" t="str">
        <f t="shared" ref="N80" ca="1" si="1305">IF($C79="","",MID(TEXT(VLOOKUP($A80,INDIRECT("data"&amp;$AX$3),10,FALSE),"000000000000"),N$8,1))</f>
        <v>5</v>
      </c>
      <c r="O80" s="107" t="str">
        <f t="shared" ref="O80" ca="1" si="1306">IF($C79="","",MID(TEXT(VLOOKUP($A80,INDIRECT("data"&amp;$AX$3),10,FALSE),"000000000000"),O$8,1))</f>
        <v>2</v>
      </c>
      <c r="P80" s="150"/>
      <c r="Q80" s="150"/>
      <c r="R80" s="97">
        <f t="shared" ref="R80" ca="1" si="1307">IF($C79="","",VLOOKUP(A80,INDIRECT("data"&amp;$AX$3),9,FALSE))</f>
        <v>41858</v>
      </c>
      <c r="S80" s="98" t="s">
        <v>21</v>
      </c>
      <c r="T80" s="107" t="str">
        <f ca="1">IF($C79="","",VLOOKUP(T79*2,Gr,2))</f>
        <v>C</v>
      </c>
      <c r="U80" s="107" t="str">
        <f ca="1">IF($C79="","",VLOOKUP(U79*2,Gr,2))</f>
        <v>B+</v>
      </c>
      <c r="V80" s="107" t="str">
        <f ca="1">IF($C79="","",VLOOKUP(V79,Gr,2))</f>
        <v>B</v>
      </c>
      <c r="W80" s="107" t="str">
        <f ca="1">IF($C79="","",VLOOKUP(W79*2,Gr,2))</f>
        <v>C</v>
      </c>
      <c r="X80" s="107" t="str">
        <f ca="1">IF($C79="","",VLOOKUP(X79*2,Gr,2))</f>
        <v>C</v>
      </c>
      <c r="Y80" s="107" t="str">
        <f ca="1">IF($C79="","",VLOOKUP(Y79,Gr,2))</f>
        <v>C</v>
      </c>
      <c r="Z80" s="107" t="str">
        <f ca="1">IF($C79="","",VLOOKUP(Z79*2,Gr,2))</f>
        <v>A</v>
      </c>
      <c r="AA80" s="107" t="str">
        <f ca="1">IF($C79="","",VLOOKUP(AA79*2,Gr,2))</f>
        <v>C</v>
      </c>
      <c r="AB80" s="107" t="str">
        <f ca="1">IF($C79="","",VLOOKUP(AB79,Gr,2))</f>
        <v>B+</v>
      </c>
      <c r="AC80" s="107" t="str">
        <f ca="1">IF($C79="","",VLOOKUP(AC79*2,Gr,2))</f>
        <v>B+</v>
      </c>
      <c r="AD80" s="107" t="str">
        <f ca="1">IF($C79="","",VLOOKUP(AD79*2,Gr,2))</f>
        <v>A</v>
      </c>
      <c r="AE80" s="107" t="str">
        <f ca="1">IF($C79="","",VLOOKUP(AE79,Gr,2))</f>
        <v>B+</v>
      </c>
      <c r="AF80" s="107" t="str">
        <f ca="1">IF($C79="","",VLOOKUP(AF79*2,Gr,2))</f>
        <v>C</v>
      </c>
      <c r="AG80" s="107" t="str">
        <f ca="1">IF($C79="","",VLOOKUP(AG79*2,Gr,2))</f>
        <v>B+</v>
      </c>
      <c r="AH80" s="107" t="str">
        <f ca="1">IF($C79="","",VLOOKUP(AH79,Gr,2))</f>
        <v>B</v>
      </c>
      <c r="AI80" s="107"/>
      <c r="AJ80" s="107"/>
      <c r="AK80" s="107"/>
      <c r="AL80" s="107" t="str">
        <f ca="1">IF($C79="","",VLOOKUP(AL79*2,Gr,2))</f>
        <v>A</v>
      </c>
      <c r="AM80" s="107" t="str">
        <f ca="1">IF($C79="","",VLOOKUP(AM79*2,Gr,2))</f>
        <v>B+</v>
      </c>
      <c r="AN80" s="107" t="str">
        <f ca="1">IF($C79="","",VLOOKUP(AN79,Gr,2))</f>
        <v>B+</v>
      </c>
      <c r="AO80" s="107" t="str">
        <f ca="1">IF($C79="","",VLOOKUP(AO79/AO$7%,Gr,2))</f>
        <v>B+</v>
      </c>
      <c r="AP80" s="107" t="str">
        <f ca="1">IF($C79="","",VLOOKUP(AP79,Gr,2))</f>
        <v>C</v>
      </c>
      <c r="AQ80" s="107" t="str">
        <f ca="1">IF($C79="","",VLOOKUP(AQ79,Gr,2))</f>
        <v>C</v>
      </c>
      <c r="AR80" s="107" t="str">
        <f ca="1">IF($C79="","",VLOOKUP(AR79,Gr,2))</f>
        <v>A</v>
      </c>
      <c r="AS80" s="107" t="str">
        <f ca="1">IF($C79="","",VLOOKUP(AS79,Gr,2))</f>
        <v>B+</v>
      </c>
      <c r="AT80" s="107" t="str">
        <f ca="1">IF($C79="","",VLOOKUP(AT79/AT$7%,Gr,2))</f>
        <v>B+</v>
      </c>
      <c r="AU80" s="150"/>
      <c r="AV80" s="150"/>
      <c r="AW80" s="150"/>
      <c r="AX80" s="150"/>
    </row>
    <row r="81" spans="1:50" s="96" customFormat="1" ht="15" customHeight="1">
      <c r="A81" s="96">
        <f t="shared" ref="A81" si="1308">A80+1</f>
        <v>37</v>
      </c>
      <c r="B81" s="166">
        <f t="shared" ref="B81" si="1309">A81</f>
        <v>37</v>
      </c>
      <c r="C81" s="166">
        <f t="shared" ref="C81" ca="1" si="1310">IFERROR(VLOOKUP(A81,INDIRECT("data"&amp;$AX$3),2,FALSE),"")</f>
        <v>1182</v>
      </c>
      <c r="D81" s="168" t="str">
        <f t="shared" ref="D81" ca="1" si="1311">IF(C81="","",VLOOKUP(A81,INDIRECT("data"&amp;$AX$3),3,FALSE))</f>
        <v>Prasanna Vinayaka Gubbala</v>
      </c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50" t="str">
        <f t="shared" ref="P81" ca="1" si="1312">IF($C81="","",VLOOKUP($A81,INDIRECT("data"&amp;$AX$3),4,FALSE))</f>
        <v>G</v>
      </c>
      <c r="Q81" s="150" t="str">
        <f t="shared" ref="Q81" ca="1" si="1313">IF($C81="","",VLOOKUP($A81,INDIRECT("data"&amp;$AX$3),5,FALSE))</f>
        <v>BC</v>
      </c>
      <c r="R81" s="97">
        <f t="shared" ref="R81" ca="1" si="1314">IF($C81="","",VLOOKUP(A81,INDIRECT("data"&amp;$AX$3),8,FALSE))</f>
        <v>37957</v>
      </c>
      <c r="S81" s="98" t="s">
        <v>20</v>
      </c>
      <c r="T81" s="107">
        <f t="shared" ref="T81:U81" ca="1" si="1315">IF($C81="","",VLOOKUP($A81,INDIRECT("data"&amp;$AX$3),T$8,FALSE))</f>
        <v>46</v>
      </c>
      <c r="U81" s="107">
        <f t="shared" ca="1" si="1315"/>
        <v>28</v>
      </c>
      <c r="V81" s="107">
        <f t="shared" ref="V81" ca="1" si="1316">IF($C81="","",SUM(T81:U81))</f>
        <v>74</v>
      </c>
      <c r="W81" s="107">
        <f t="shared" ref="W81:X81" ca="1" si="1317">IF($C81="","",VLOOKUP($A81,INDIRECT("data"&amp;$AX$3),W$8,FALSE))</f>
        <v>23</v>
      </c>
      <c r="X81" s="107">
        <f t="shared" ca="1" si="1317"/>
        <v>46</v>
      </c>
      <c r="Y81" s="107">
        <f t="shared" ref="Y81" ca="1" si="1318">IF($C81="","",SUM(W81:X81))</f>
        <v>69</v>
      </c>
      <c r="Z81" s="107">
        <f t="shared" ref="Z81:AA81" ca="1" si="1319">IF($C81="","",VLOOKUP($A81,INDIRECT("data"&amp;$AX$3),Z$8,FALSE))</f>
        <v>48</v>
      </c>
      <c r="AA81" s="107">
        <f t="shared" ca="1" si="1319"/>
        <v>23</v>
      </c>
      <c r="AB81" s="107">
        <f t="shared" ref="AB81" ca="1" si="1320">IF($C81="","",SUM(Z81:AA81))</f>
        <v>71</v>
      </c>
      <c r="AC81" s="107">
        <f t="shared" ref="AC81:AD81" ca="1" si="1321">IF($C81="","",VLOOKUP($A81,INDIRECT("data"&amp;$AX$3),AC$8,FALSE))</f>
        <v>28</v>
      </c>
      <c r="AD81" s="107">
        <f t="shared" ca="1" si="1321"/>
        <v>48</v>
      </c>
      <c r="AE81" s="107">
        <f t="shared" ref="AE81" ca="1" si="1322">IF($C81="","",SUM(AC81:AD81))</f>
        <v>76</v>
      </c>
      <c r="AF81" s="107">
        <f t="shared" ref="AF81:AG81" ca="1" si="1323">IF($C81="","",VLOOKUP($A81,INDIRECT("data"&amp;$AX$3),AF$8,FALSE))</f>
        <v>46</v>
      </c>
      <c r="AG81" s="107">
        <f t="shared" ca="1" si="1323"/>
        <v>28</v>
      </c>
      <c r="AH81" s="107">
        <f t="shared" ref="AH81" ca="1" si="1324">IF($C81="","",SUM(AF81:AG81))</f>
        <v>74</v>
      </c>
      <c r="AI81" s="107"/>
      <c r="AJ81" s="107"/>
      <c r="AK81" s="107"/>
      <c r="AL81" s="107">
        <f t="shared" ref="AL81:AM81" ca="1" si="1325">IF($C81="","",VLOOKUP($A81,INDIRECT("data"&amp;$AX$3),AL$8,FALSE))</f>
        <v>48</v>
      </c>
      <c r="AM81" s="107">
        <f t="shared" ca="1" si="1325"/>
        <v>28</v>
      </c>
      <c r="AN81" s="107">
        <f t="shared" ref="AN81" ca="1" si="1326">IF($C81="","",SUM(AL81:AM81))</f>
        <v>76</v>
      </c>
      <c r="AO81" s="95">
        <f t="shared" ref="AO81" ca="1" si="1327">IF($C81="","",V81+Y81+AB81+AE81+AH81+AK81+AN81)</f>
        <v>440</v>
      </c>
      <c r="AP81" s="107">
        <f t="shared" ref="AP81:AS81" ca="1" si="1328">IF($C81="","",VLOOKUP($A81,INDIRECT("data"&amp;$AX$3),AP$8,FALSE))</f>
        <v>92</v>
      </c>
      <c r="AQ81" s="107">
        <f t="shared" ca="1" si="1328"/>
        <v>46</v>
      </c>
      <c r="AR81" s="107">
        <f t="shared" ca="1" si="1328"/>
        <v>96</v>
      </c>
      <c r="AS81" s="107">
        <f t="shared" ca="1" si="1328"/>
        <v>56</v>
      </c>
      <c r="AT81" s="107">
        <f t="shared" ref="AT81" ca="1" si="1329">IF($C81="","",SUM(AP81:AS81))</f>
        <v>290</v>
      </c>
      <c r="AU81" s="150">
        <f t="shared" ref="AU81" ca="1" si="1330">IF($C81="","",VLOOKUP($A81,INDIRECT("data"&amp;$AX$3),AU$8,FALSE))</f>
        <v>190</v>
      </c>
      <c r="AV81" s="150">
        <f ca="1">IF($C81="","",ROUND(AU81/NoW%,0))</f>
        <v>84</v>
      </c>
      <c r="AW81" s="150" t="str">
        <f ca="1">IF($C81="","",VLOOKUP(AO82,Gc,2,FALSE))</f>
        <v>Very Good</v>
      </c>
      <c r="AX81" s="150"/>
    </row>
    <row r="82" spans="1:50" s="96" customFormat="1" ht="15" customHeight="1">
      <c r="A82" s="96">
        <f t="shared" ref="A82" si="1331">A81</f>
        <v>37</v>
      </c>
      <c r="B82" s="167"/>
      <c r="C82" s="167"/>
      <c r="D82" s="107" t="str">
        <f t="shared" ref="D82" ca="1" si="1332">IF($C81="","",MID(TEXT(VLOOKUP($A82,INDIRECT("data"&amp;$AX$3),10,FALSE),"000000000000"),D$8,1))</f>
        <v>7</v>
      </c>
      <c r="E82" s="107" t="str">
        <f t="shared" ref="E82" ca="1" si="1333">IF($C81="","",MID(TEXT(VLOOKUP($A82,INDIRECT("data"&amp;$AX$3),10,FALSE),"000000000000"),E$8,1))</f>
        <v>5</v>
      </c>
      <c r="F82" s="107" t="str">
        <f t="shared" ref="F82" ca="1" si="1334">IF($C81="","",MID(TEXT(VLOOKUP($A82,INDIRECT("data"&amp;$AX$3),10,FALSE),"000000000000"),F$8,1))</f>
        <v>7</v>
      </c>
      <c r="G82" s="107" t="str">
        <f t="shared" ref="G82" ca="1" si="1335">IF($C81="","",MID(TEXT(VLOOKUP($A82,INDIRECT("data"&amp;$AX$3),10,FALSE),"000000000000"),G$8,1))</f>
        <v>5</v>
      </c>
      <c r="H82" s="107" t="str">
        <f t="shared" ref="H82" ca="1" si="1336">IF($C81="","",MID(TEXT(VLOOKUP($A82,INDIRECT("data"&amp;$AX$3),10,FALSE),"000000000000"),H$8,1))</f>
        <v>1</v>
      </c>
      <c r="I82" s="107" t="str">
        <f t="shared" ref="I82" ca="1" si="1337">IF($C81="","",MID(TEXT(VLOOKUP($A82,INDIRECT("data"&amp;$AX$3),10,FALSE),"000000000000"),I$8,1))</f>
        <v>3</v>
      </c>
      <c r="J82" s="107" t="str">
        <f t="shared" ref="J82" ca="1" si="1338">IF($C81="","",MID(TEXT(VLOOKUP($A82,INDIRECT("data"&amp;$AX$3),10,FALSE),"000000000000"),J$8,1))</f>
        <v>0</v>
      </c>
      <c r="K82" s="107" t="str">
        <f t="shared" ref="K82" ca="1" si="1339">IF($C81="","",MID(TEXT(VLOOKUP($A82,INDIRECT("data"&amp;$AX$3),10,FALSE),"000000000000"),K$8,1))</f>
        <v>5</v>
      </c>
      <c r="L82" s="107" t="str">
        <f t="shared" ref="L82" ca="1" si="1340">IF($C81="","",MID(TEXT(VLOOKUP($A82,INDIRECT("data"&amp;$AX$3),10,FALSE),"000000000000"),L$8,1))</f>
        <v>8</v>
      </c>
      <c r="M82" s="107" t="str">
        <f t="shared" ref="M82" ca="1" si="1341">IF($C81="","",MID(TEXT(VLOOKUP($A82,INDIRECT("data"&amp;$AX$3),10,FALSE),"000000000000"),M$8,1))</f>
        <v>7</v>
      </c>
      <c r="N82" s="107" t="str">
        <f t="shared" ref="N82" ca="1" si="1342">IF($C81="","",MID(TEXT(VLOOKUP($A82,INDIRECT("data"&amp;$AX$3),10,FALSE),"000000000000"),N$8,1))</f>
        <v>5</v>
      </c>
      <c r="O82" s="107" t="str">
        <f t="shared" ref="O82" ca="1" si="1343">IF($C81="","",MID(TEXT(VLOOKUP($A82,INDIRECT("data"&amp;$AX$3),10,FALSE),"000000000000"),O$8,1))</f>
        <v>0</v>
      </c>
      <c r="P82" s="150"/>
      <c r="Q82" s="150"/>
      <c r="R82" s="97">
        <f t="shared" ref="R82" ca="1" si="1344">IF($C81="","",VLOOKUP(A82,INDIRECT("data"&amp;$AX$3),9,FALSE))</f>
        <v>41811</v>
      </c>
      <c r="S82" s="98" t="s">
        <v>21</v>
      </c>
      <c r="T82" s="107" t="str">
        <f ca="1">IF($C81="","",VLOOKUP(T81*2,Gr,2))</f>
        <v>A+</v>
      </c>
      <c r="U82" s="107" t="str">
        <f ca="1">IF($C81="","",VLOOKUP(U81*2,Gr,2))</f>
        <v>B+</v>
      </c>
      <c r="V82" s="107" t="str">
        <f ca="1">IF($C81="","",VLOOKUP(V81,Gr,2))</f>
        <v>A</v>
      </c>
      <c r="W82" s="107" t="str">
        <f ca="1">IF($C81="","",VLOOKUP(W81*2,Gr,2))</f>
        <v>B</v>
      </c>
      <c r="X82" s="107" t="str">
        <f ca="1">IF($C81="","",VLOOKUP(X81*2,Gr,2))</f>
        <v>A+</v>
      </c>
      <c r="Y82" s="107" t="str">
        <f ca="1">IF($C81="","",VLOOKUP(Y81,Gr,2))</f>
        <v>B+</v>
      </c>
      <c r="Z82" s="107" t="str">
        <f ca="1">IF($C81="","",VLOOKUP(Z81*2,Gr,2))</f>
        <v>A+</v>
      </c>
      <c r="AA82" s="107" t="str">
        <f ca="1">IF($C81="","",VLOOKUP(AA81*2,Gr,2))</f>
        <v>B</v>
      </c>
      <c r="AB82" s="107" t="str">
        <f ca="1">IF($C81="","",VLOOKUP(AB81,Gr,2))</f>
        <v>A</v>
      </c>
      <c r="AC82" s="107" t="str">
        <f ca="1">IF($C81="","",VLOOKUP(AC81*2,Gr,2))</f>
        <v>B+</v>
      </c>
      <c r="AD82" s="107" t="str">
        <f ca="1">IF($C81="","",VLOOKUP(AD81*2,Gr,2))</f>
        <v>A+</v>
      </c>
      <c r="AE82" s="107" t="str">
        <f ca="1">IF($C81="","",VLOOKUP(AE81,Gr,2))</f>
        <v>A</v>
      </c>
      <c r="AF82" s="107" t="str">
        <f ca="1">IF($C81="","",VLOOKUP(AF81*2,Gr,2))</f>
        <v>A+</v>
      </c>
      <c r="AG82" s="107" t="str">
        <f ca="1">IF($C81="","",VLOOKUP(AG81*2,Gr,2))</f>
        <v>B+</v>
      </c>
      <c r="AH82" s="107" t="str">
        <f ca="1">IF($C81="","",VLOOKUP(AH81,Gr,2))</f>
        <v>A</v>
      </c>
      <c r="AI82" s="107"/>
      <c r="AJ82" s="107"/>
      <c r="AK82" s="107"/>
      <c r="AL82" s="107" t="str">
        <f ca="1">IF($C81="","",VLOOKUP(AL81*2,Gr,2))</f>
        <v>A+</v>
      </c>
      <c r="AM82" s="107" t="str">
        <f ca="1">IF($C81="","",VLOOKUP(AM81*2,Gr,2))</f>
        <v>B+</v>
      </c>
      <c r="AN82" s="107" t="str">
        <f ca="1">IF($C81="","",VLOOKUP(AN81,Gr,2))</f>
        <v>A</v>
      </c>
      <c r="AO82" s="107" t="str">
        <f ca="1">IF($C81="","",VLOOKUP(AO81/AO$7%,Gr,2))</f>
        <v>A</v>
      </c>
      <c r="AP82" s="107" t="str">
        <f ca="1">IF($C81="","",VLOOKUP(AP81,Gr,2))</f>
        <v>A+</v>
      </c>
      <c r="AQ82" s="107" t="str">
        <f ca="1">IF($C81="","",VLOOKUP(AQ81,Gr,2))</f>
        <v>B</v>
      </c>
      <c r="AR82" s="107" t="str">
        <f ca="1">IF($C81="","",VLOOKUP(AR81,Gr,2))</f>
        <v>A+</v>
      </c>
      <c r="AS82" s="107" t="str">
        <f ca="1">IF($C81="","",VLOOKUP(AS81,Gr,2))</f>
        <v>B+</v>
      </c>
      <c r="AT82" s="107" t="str">
        <f ca="1">IF($C81="","",VLOOKUP(AT81/AT$7%,Gr,2))</f>
        <v>A</v>
      </c>
      <c r="AU82" s="150"/>
      <c r="AV82" s="150"/>
      <c r="AW82" s="150"/>
      <c r="AX82" s="150"/>
    </row>
    <row r="83" spans="1:50" s="96" customFormat="1" ht="15" customHeight="1">
      <c r="A83" s="96">
        <f t="shared" ref="A83" si="1345">A82+1</f>
        <v>38</v>
      </c>
      <c r="B83" s="166">
        <f t="shared" ref="B83" si="1346">A83</f>
        <v>38</v>
      </c>
      <c r="C83" s="166">
        <f t="shared" ref="C83" ca="1" si="1347">IFERROR(VLOOKUP(A83,INDIRECT("data"&amp;$AX$3),2,FALSE),"")</f>
        <v>1211</v>
      </c>
      <c r="D83" s="168" t="str">
        <f t="shared" ref="D83" ca="1" si="1348">IF(C83="","",VLOOKUP(A83,INDIRECT("data"&amp;$AX$3),3,FALSE))</f>
        <v>Praveen Ootala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50" t="str">
        <f t="shared" ref="P83" ca="1" si="1349">IF($C83="","",VLOOKUP($A83,INDIRECT("data"&amp;$AX$3),4,FALSE))</f>
        <v>G</v>
      </c>
      <c r="Q83" s="150" t="str">
        <f t="shared" ref="Q83" ca="1" si="1350">IF($C83="","",VLOOKUP($A83,INDIRECT("data"&amp;$AX$3),5,FALSE))</f>
        <v>SC</v>
      </c>
      <c r="R83" s="97">
        <f t="shared" ref="R83" ca="1" si="1351">IF($C83="","",VLOOKUP(A83,INDIRECT("data"&amp;$AX$3),8,FALSE))</f>
        <v>37891</v>
      </c>
      <c r="S83" s="98" t="s">
        <v>20</v>
      </c>
      <c r="T83" s="107">
        <f t="shared" ref="T83:U83" ca="1" si="1352">IF($C83="","",VLOOKUP($A83,INDIRECT("data"&amp;$AX$3),T$8,FALSE))</f>
        <v>24</v>
      </c>
      <c r="U83" s="107">
        <f t="shared" ca="1" si="1352"/>
        <v>46</v>
      </c>
      <c r="V83" s="107">
        <f t="shared" ref="V83" ca="1" si="1353">IF($C83="","",SUM(T83:U83))</f>
        <v>70</v>
      </c>
      <c r="W83" s="107">
        <f t="shared" ref="W83:X83" ca="1" si="1354">IF($C83="","",VLOOKUP($A83,INDIRECT("data"&amp;$AX$3),W$8,FALSE))</f>
        <v>43</v>
      </c>
      <c r="X83" s="107">
        <f t="shared" ca="1" si="1354"/>
        <v>24</v>
      </c>
      <c r="Y83" s="107">
        <f t="shared" ref="Y83" ca="1" si="1355">IF($C83="","",SUM(W83:X83))</f>
        <v>67</v>
      </c>
      <c r="Z83" s="107">
        <f t="shared" ref="Z83:AA83" ca="1" si="1356">IF($C83="","",VLOOKUP($A83,INDIRECT("data"&amp;$AX$3),Z$8,FALSE))</f>
        <v>46</v>
      </c>
      <c r="AA83" s="107">
        <f t="shared" ca="1" si="1356"/>
        <v>43</v>
      </c>
      <c r="AB83" s="107">
        <f t="shared" ref="AB83" ca="1" si="1357">IF($C83="","",SUM(Z83:AA83))</f>
        <v>89</v>
      </c>
      <c r="AC83" s="107">
        <f t="shared" ref="AC83:AD83" ca="1" si="1358">IF($C83="","",VLOOKUP($A83,INDIRECT("data"&amp;$AX$3),AC$8,FALSE))</f>
        <v>46</v>
      </c>
      <c r="AD83" s="107">
        <f t="shared" ca="1" si="1358"/>
        <v>46</v>
      </c>
      <c r="AE83" s="107">
        <f t="shared" ref="AE83" ca="1" si="1359">IF($C83="","",SUM(AC83:AD83))</f>
        <v>92</v>
      </c>
      <c r="AF83" s="107">
        <f t="shared" ref="AF83:AG83" ca="1" si="1360">IF($C83="","",VLOOKUP($A83,INDIRECT("data"&amp;$AX$3),AF$8,FALSE))</f>
        <v>24</v>
      </c>
      <c r="AG83" s="107">
        <f t="shared" ca="1" si="1360"/>
        <v>46</v>
      </c>
      <c r="AH83" s="107">
        <f t="shared" ref="AH83" ca="1" si="1361">IF($C83="","",SUM(AF83:AG83))</f>
        <v>70</v>
      </c>
      <c r="AI83" s="107"/>
      <c r="AJ83" s="107"/>
      <c r="AK83" s="107"/>
      <c r="AL83" s="107">
        <f t="shared" ref="AL83:AM83" ca="1" si="1362">IF($C83="","",VLOOKUP($A83,INDIRECT("data"&amp;$AX$3),AL$8,FALSE))</f>
        <v>46</v>
      </c>
      <c r="AM83" s="107">
        <f t="shared" ca="1" si="1362"/>
        <v>46</v>
      </c>
      <c r="AN83" s="107">
        <f t="shared" ref="AN83" ca="1" si="1363">IF($C83="","",SUM(AL83:AM83))</f>
        <v>92</v>
      </c>
      <c r="AO83" s="95">
        <f t="shared" ref="AO83" ca="1" si="1364">IF($C83="","",V83+Y83+AB83+AE83+AH83+AK83+AN83)</f>
        <v>480</v>
      </c>
      <c r="AP83" s="107">
        <f t="shared" ref="AP83:AS83" ca="1" si="1365">IF($C83="","",VLOOKUP($A83,INDIRECT("data"&amp;$AX$3),AP$8,FALSE))</f>
        <v>48</v>
      </c>
      <c r="AQ83" s="107">
        <f t="shared" ca="1" si="1365"/>
        <v>86</v>
      </c>
      <c r="AR83" s="107">
        <f t="shared" ca="1" si="1365"/>
        <v>92</v>
      </c>
      <c r="AS83" s="107">
        <f t="shared" ca="1" si="1365"/>
        <v>92</v>
      </c>
      <c r="AT83" s="107">
        <f t="shared" ref="AT83" ca="1" si="1366">IF($C83="","",SUM(AP83:AS83))</f>
        <v>318</v>
      </c>
      <c r="AU83" s="150">
        <f t="shared" ref="AU83" ca="1" si="1367">IF($C83="","",VLOOKUP($A83,INDIRECT("data"&amp;$AX$3),AU$8,FALSE))</f>
        <v>172</v>
      </c>
      <c r="AV83" s="150">
        <f ca="1">IF($C83="","",ROUND(AU83/NoW%,0))</f>
        <v>76</v>
      </c>
      <c r="AW83" s="150" t="str">
        <f ca="1">IF($C83="","",VLOOKUP(AO84,Gc,2,FALSE))</f>
        <v>Very Good</v>
      </c>
      <c r="AX83" s="150"/>
    </row>
    <row r="84" spans="1:50" s="96" customFormat="1" ht="15" customHeight="1">
      <c r="A84" s="96">
        <f t="shared" ref="A84" si="1368">A83</f>
        <v>38</v>
      </c>
      <c r="B84" s="167"/>
      <c r="C84" s="167"/>
      <c r="D84" s="107" t="str">
        <f t="shared" ref="D84" ca="1" si="1369">IF($C83="","",MID(TEXT(VLOOKUP($A84,INDIRECT("data"&amp;$AX$3),10,FALSE),"000000000000"),D$8,1))</f>
        <v>6</v>
      </c>
      <c r="E84" s="107" t="str">
        <f t="shared" ref="E84" ca="1" si="1370">IF($C83="","",MID(TEXT(VLOOKUP($A84,INDIRECT("data"&amp;$AX$3),10,FALSE),"000000000000"),E$8,1))</f>
        <v>0</v>
      </c>
      <c r="F84" s="107" t="str">
        <f t="shared" ref="F84" ca="1" si="1371">IF($C83="","",MID(TEXT(VLOOKUP($A84,INDIRECT("data"&amp;$AX$3),10,FALSE),"000000000000"),F$8,1))</f>
        <v>9</v>
      </c>
      <c r="G84" s="107" t="str">
        <f t="shared" ref="G84" ca="1" si="1372">IF($C83="","",MID(TEXT(VLOOKUP($A84,INDIRECT("data"&amp;$AX$3),10,FALSE),"000000000000"),G$8,1))</f>
        <v>7</v>
      </c>
      <c r="H84" s="107" t="str">
        <f t="shared" ref="H84" ca="1" si="1373">IF($C83="","",MID(TEXT(VLOOKUP($A84,INDIRECT("data"&amp;$AX$3),10,FALSE),"000000000000"),H$8,1))</f>
        <v>6</v>
      </c>
      <c r="I84" s="107" t="str">
        <f t="shared" ref="I84" ca="1" si="1374">IF($C83="","",MID(TEXT(VLOOKUP($A84,INDIRECT("data"&amp;$AX$3),10,FALSE),"000000000000"),I$8,1))</f>
        <v>1</v>
      </c>
      <c r="J84" s="107" t="str">
        <f t="shared" ref="J84" ca="1" si="1375">IF($C83="","",MID(TEXT(VLOOKUP($A84,INDIRECT("data"&amp;$AX$3),10,FALSE),"000000000000"),J$8,1))</f>
        <v>7</v>
      </c>
      <c r="K84" s="107" t="str">
        <f t="shared" ref="K84" ca="1" si="1376">IF($C83="","",MID(TEXT(VLOOKUP($A84,INDIRECT("data"&amp;$AX$3),10,FALSE),"000000000000"),K$8,1))</f>
        <v>6</v>
      </c>
      <c r="L84" s="107" t="str">
        <f t="shared" ref="L84" ca="1" si="1377">IF($C83="","",MID(TEXT(VLOOKUP($A84,INDIRECT("data"&amp;$AX$3),10,FALSE),"000000000000"),L$8,1))</f>
        <v>2</v>
      </c>
      <c r="M84" s="107" t="str">
        <f t="shared" ref="M84" ca="1" si="1378">IF($C83="","",MID(TEXT(VLOOKUP($A84,INDIRECT("data"&amp;$AX$3),10,FALSE),"000000000000"),M$8,1))</f>
        <v>9</v>
      </c>
      <c r="N84" s="107" t="str">
        <f t="shared" ref="N84" ca="1" si="1379">IF($C83="","",MID(TEXT(VLOOKUP($A84,INDIRECT("data"&amp;$AX$3),10,FALSE),"000000000000"),N$8,1))</f>
        <v>3</v>
      </c>
      <c r="O84" s="107" t="str">
        <f t="shared" ref="O84" ca="1" si="1380">IF($C83="","",MID(TEXT(VLOOKUP($A84,INDIRECT("data"&amp;$AX$3),10,FALSE),"000000000000"),O$8,1))</f>
        <v>2</v>
      </c>
      <c r="P84" s="150"/>
      <c r="Q84" s="150"/>
      <c r="R84" s="97">
        <f t="shared" ref="R84" ca="1" si="1381">IF($C83="","",VLOOKUP(A84,INDIRECT("data"&amp;$AX$3),9,FALSE))</f>
        <v>41820</v>
      </c>
      <c r="S84" s="98" t="s">
        <v>21</v>
      </c>
      <c r="T84" s="107" t="str">
        <f ca="1">IF($C83="","",VLOOKUP(T83*2,Gr,2))</f>
        <v>B</v>
      </c>
      <c r="U84" s="107" t="str">
        <f ca="1">IF($C83="","",VLOOKUP(U83*2,Gr,2))</f>
        <v>A+</v>
      </c>
      <c r="V84" s="107" t="str">
        <f ca="1">IF($C83="","",VLOOKUP(V83,Gr,2))</f>
        <v>B+</v>
      </c>
      <c r="W84" s="107" t="str">
        <f ca="1">IF($C83="","",VLOOKUP(W83*2,Gr,2))</f>
        <v>A</v>
      </c>
      <c r="X84" s="107" t="str">
        <f ca="1">IF($C83="","",VLOOKUP(X83*2,Gr,2))</f>
        <v>B</v>
      </c>
      <c r="Y84" s="107" t="str">
        <f ca="1">IF($C83="","",VLOOKUP(Y83,Gr,2))</f>
        <v>B+</v>
      </c>
      <c r="Z84" s="107" t="str">
        <f ca="1">IF($C83="","",VLOOKUP(Z83*2,Gr,2))</f>
        <v>A+</v>
      </c>
      <c r="AA84" s="107" t="str">
        <f ca="1">IF($C83="","",VLOOKUP(AA83*2,Gr,2))</f>
        <v>A</v>
      </c>
      <c r="AB84" s="107" t="str">
        <f ca="1">IF($C83="","",VLOOKUP(AB83,Gr,2))</f>
        <v>A</v>
      </c>
      <c r="AC84" s="107" t="str">
        <f ca="1">IF($C83="","",VLOOKUP(AC83*2,Gr,2))</f>
        <v>A+</v>
      </c>
      <c r="AD84" s="107" t="str">
        <f ca="1">IF($C83="","",VLOOKUP(AD83*2,Gr,2))</f>
        <v>A+</v>
      </c>
      <c r="AE84" s="107" t="str">
        <f ca="1">IF($C83="","",VLOOKUP(AE83,Gr,2))</f>
        <v>A+</v>
      </c>
      <c r="AF84" s="107" t="str">
        <f ca="1">IF($C83="","",VLOOKUP(AF83*2,Gr,2))</f>
        <v>B</v>
      </c>
      <c r="AG84" s="107" t="str">
        <f ca="1">IF($C83="","",VLOOKUP(AG83*2,Gr,2))</f>
        <v>A+</v>
      </c>
      <c r="AH84" s="107" t="str">
        <f ca="1">IF($C83="","",VLOOKUP(AH83,Gr,2))</f>
        <v>B+</v>
      </c>
      <c r="AI84" s="107"/>
      <c r="AJ84" s="107"/>
      <c r="AK84" s="107"/>
      <c r="AL84" s="107" t="str">
        <f ca="1">IF($C83="","",VLOOKUP(AL83*2,Gr,2))</f>
        <v>A+</v>
      </c>
      <c r="AM84" s="107" t="str">
        <f ca="1">IF($C83="","",VLOOKUP(AM83*2,Gr,2))</f>
        <v>A+</v>
      </c>
      <c r="AN84" s="107" t="str">
        <f ca="1">IF($C83="","",VLOOKUP(AN83,Gr,2))</f>
        <v>A+</v>
      </c>
      <c r="AO84" s="107" t="str">
        <f ca="1">IF($C83="","",VLOOKUP(AO83/AO$7%,Gr,2))</f>
        <v>A</v>
      </c>
      <c r="AP84" s="107" t="str">
        <f ca="1">IF($C83="","",VLOOKUP(AP83,Gr,2))</f>
        <v>B</v>
      </c>
      <c r="AQ84" s="107" t="str">
        <f ca="1">IF($C83="","",VLOOKUP(AQ83,Gr,2))</f>
        <v>A</v>
      </c>
      <c r="AR84" s="107" t="str">
        <f ca="1">IF($C83="","",VLOOKUP(AR83,Gr,2))</f>
        <v>A+</v>
      </c>
      <c r="AS84" s="107" t="str">
        <f ca="1">IF($C83="","",VLOOKUP(AS83,Gr,2))</f>
        <v>A+</v>
      </c>
      <c r="AT84" s="107" t="str">
        <f ca="1">IF($C83="","",VLOOKUP(AT83/AT$7%,Gr,2))</f>
        <v>A</v>
      </c>
      <c r="AU84" s="150"/>
      <c r="AV84" s="150"/>
      <c r="AW84" s="150"/>
      <c r="AX84" s="150"/>
    </row>
    <row r="85" spans="1:50" s="96" customFormat="1" ht="15" customHeight="1">
      <c r="A85" s="96">
        <f t="shared" ref="A85" si="1382">A84+1</f>
        <v>39</v>
      </c>
      <c r="B85" s="166">
        <f t="shared" ref="B85" si="1383">A85</f>
        <v>39</v>
      </c>
      <c r="C85" s="166">
        <f t="shared" ref="C85" ca="1" si="1384">IFERROR(VLOOKUP(A85,INDIRECT("data"&amp;$AX$3),2,FALSE),"")</f>
        <v>1187</v>
      </c>
      <c r="D85" s="168" t="str">
        <f t="shared" ref="D85" ca="1" si="1385">IF(C85="","",VLOOKUP(A85,INDIRECT("data"&amp;$AX$3),3,FALSE))</f>
        <v>Raj Kumar Ootala</v>
      </c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50" t="str">
        <f t="shared" ref="P85" ca="1" si="1386">IF($C85="","",VLOOKUP($A85,INDIRECT("data"&amp;$AX$3),4,FALSE))</f>
        <v>G</v>
      </c>
      <c r="Q85" s="150" t="str">
        <f t="shared" ref="Q85" ca="1" si="1387">IF($C85="","",VLOOKUP($A85,INDIRECT("data"&amp;$AX$3),5,FALSE))</f>
        <v>SC</v>
      </c>
      <c r="R85" s="97">
        <f t="shared" ref="R85" ca="1" si="1388">IF($C85="","",VLOOKUP(A85,INDIRECT("data"&amp;$AX$3),8,FALSE))</f>
        <v>38183</v>
      </c>
      <c r="S85" s="98" t="s">
        <v>20</v>
      </c>
      <c r="T85" s="107">
        <f t="shared" ref="T85:U85" ca="1" si="1389">IF($C85="","",VLOOKUP($A85,INDIRECT("data"&amp;$AX$3),T$8,FALSE))</f>
        <v>24</v>
      </c>
      <c r="U85" s="107">
        <f t="shared" ca="1" si="1389"/>
        <v>44</v>
      </c>
      <c r="V85" s="107">
        <f t="shared" ref="V85" ca="1" si="1390">IF($C85="","",SUM(T85:U85))</f>
        <v>68</v>
      </c>
      <c r="W85" s="107">
        <f t="shared" ref="W85:X85" ca="1" si="1391">IF($C85="","",VLOOKUP($A85,INDIRECT("data"&amp;$AX$3),W$8,FALSE))</f>
        <v>41</v>
      </c>
      <c r="X85" s="107">
        <f t="shared" ca="1" si="1391"/>
        <v>24</v>
      </c>
      <c r="Y85" s="107">
        <f t="shared" ref="Y85" ca="1" si="1392">IF($C85="","",SUM(W85:X85))</f>
        <v>65</v>
      </c>
      <c r="Z85" s="107">
        <f t="shared" ref="Z85:AA85" ca="1" si="1393">IF($C85="","",VLOOKUP($A85,INDIRECT("data"&amp;$AX$3),Z$8,FALSE))</f>
        <v>48</v>
      </c>
      <c r="AA85" s="107">
        <f t="shared" ca="1" si="1393"/>
        <v>41</v>
      </c>
      <c r="AB85" s="107">
        <f t="shared" ref="AB85" ca="1" si="1394">IF($C85="","",SUM(Z85:AA85))</f>
        <v>89</v>
      </c>
      <c r="AC85" s="107">
        <f t="shared" ref="AC85:AD85" ca="1" si="1395">IF($C85="","",VLOOKUP($A85,INDIRECT("data"&amp;$AX$3),AC$8,FALSE))</f>
        <v>44</v>
      </c>
      <c r="AD85" s="107">
        <f t="shared" ca="1" si="1395"/>
        <v>48</v>
      </c>
      <c r="AE85" s="107">
        <f t="shared" ref="AE85" ca="1" si="1396">IF($C85="","",SUM(AC85:AD85))</f>
        <v>92</v>
      </c>
      <c r="AF85" s="107">
        <f t="shared" ref="AF85:AG85" ca="1" si="1397">IF($C85="","",VLOOKUP($A85,INDIRECT("data"&amp;$AX$3),AF$8,FALSE))</f>
        <v>24</v>
      </c>
      <c r="AG85" s="107">
        <f t="shared" ca="1" si="1397"/>
        <v>44</v>
      </c>
      <c r="AH85" s="107">
        <f t="shared" ref="AH85" ca="1" si="1398">IF($C85="","",SUM(AF85:AG85))</f>
        <v>68</v>
      </c>
      <c r="AI85" s="107"/>
      <c r="AJ85" s="107"/>
      <c r="AK85" s="107"/>
      <c r="AL85" s="107">
        <f t="shared" ref="AL85:AM85" ca="1" si="1399">IF($C85="","",VLOOKUP($A85,INDIRECT("data"&amp;$AX$3),AL$8,FALSE))</f>
        <v>48</v>
      </c>
      <c r="AM85" s="107">
        <f t="shared" ca="1" si="1399"/>
        <v>44</v>
      </c>
      <c r="AN85" s="107">
        <f t="shared" ref="AN85" ca="1" si="1400">IF($C85="","",SUM(AL85:AM85))</f>
        <v>92</v>
      </c>
      <c r="AO85" s="95">
        <f t="shared" ref="AO85" ca="1" si="1401">IF($C85="","",V85+Y85+AB85+AE85+AH85+AK85+AN85)</f>
        <v>474</v>
      </c>
      <c r="AP85" s="107">
        <f t="shared" ref="AP85:AS85" ca="1" si="1402">IF($C85="","",VLOOKUP($A85,INDIRECT("data"&amp;$AX$3),AP$8,FALSE))</f>
        <v>48</v>
      </c>
      <c r="AQ85" s="107">
        <f t="shared" ca="1" si="1402"/>
        <v>82</v>
      </c>
      <c r="AR85" s="107">
        <f t="shared" ca="1" si="1402"/>
        <v>96</v>
      </c>
      <c r="AS85" s="107">
        <f t="shared" ca="1" si="1402"/>
        <v>88</v>
      </c>
      <c r="AT85" s="107">
        <f t="shared" ref="AT85" ca="1" si="1403">IF($C85="","",SUM(AP85:AS85))</f>
        <v>314</v>
      </c>
      <c r="AU85" s="150">
        <f t="shared" ref="AU85" ca="1" si="1404">IF($C85="","",VLOOKUP($A85,INDIRECT("data"&amp;$AX$3),AU$8,FALSE))</f>
        <v>194</v>
      </c>
      <c r="AV85" s="150">
        <f ca="1">IF($C85="","",ROUND(AU85/NoW%,0))</f>
        <v>85</v>
      </c>
      <c r="AW85" s="150" t="str">
        <f ca="1">IF($C85="","",VLOOKUP(AO86,Gc,2,FALSE))</f>
        <v>Very Good</v>
      </c>
      <c r="AX85" s="150"/>
    </row>
    <row r="86" spans="1:50" s="96" customFormat="1" ht="15" customHeight="1">
      <c r="A86" s="96">
        <f t="shared" ref="A86" si="1405">A85</f>
        <v>39</v>
      </c>
      <c r="B86" s="167"/>
      <c r="C86" s="167"/>
      <c r="D86" s="107" t="str">
        <f t="shared" ref="D86" ca="1" si="1406">IF($C85="","",MID(TEXT(VLOOKUP($A86,INDIRECT("data"&amp;$AX$3),10,FALSE),"000000000000"),D$8,1))</f>
        <v>8</v>
      </c>
      <c r="E86" s="107" t="str">
        <f t="shared" ref="E86" ca="1" si="1407">IF($C85="","",MID(TEXT(VLOOKUP($A86,INDIRECT("data"&amp;$AX$3),10,FALSE),"000000000000"),E$8,1))</f>
        <v>9</v>
      </c>
      <c r="F86" s="107" t="str">
        <f t="shared" ref="F86" ca="1" si="1408">IF($C85="","",MID(TEXT(VLOOKUP($A86,INDIRECT("data"&amp;$AX$3),10,FALSE),"000000000000"),F$8,1))</f>
        <v>1</v>
      </c>
      <c r="G86" s="107" t="str">
        <f t="shared" ref="G86" ca="1" si="1409">IF($C85="","",MID(TEXT(VLOOKUP($A86,INDIRECT("data"&amp;$AX$3),10,FALSE),"000000000000"),G$8,1))</f>
        <v>3</v>
      </c>
      <c r="H86" s="107" t="str">
        <f t="shared" ref="H86" ca="1" si="1410">IF($C85="","",MID(TEXT(VLOOKUP($A86,INDIRECT("data"&amp;$AX$3),10,FALSE),"000000000000"),H$8,1))</f>
        <v>2</v>
      </c>
      <c r="I86" s="107" t="str">
        <f t="shared" ref="I86" ca="1" si="1411">IF($C85="","",MID(TEXT(VLOOKUP($A86,INDIRECT("data"&amp;$AX$3),10,FALSE),"000000000000"),I$8,1))</f>
        <v>2</v>
      </c>
      <c r="J86" s="107" t="str">
        <f t="shared" ref="J86" ca="1" si="1412">IF($C85="","",MID(TEXT(VLOOKUP($A86,INDIRECT("data"&amp;$AX$3),10,FALSE),"000000000000"),J$8,1))</f>
        <v>9</v>
      </c>
      <c r="K86" s="107" t="str">
        <f t="shared" ref="K86" ca="1" si="1413">IF($C85="","",MID(TEXT(VLOOKUP($A86,INDIRECT("data"&amp;$AX$3),10,FALSE),"000000000000"),K$8,1))</f>
        <v>9</v>
      </c>
      <c r="L86" s="107" t="str">
        <f t="shared" ref="L86" ca="1" si="1414">IF($C85="","",MID(TEXT(VLOOKUP($A86,INDIRECT("data"&amp;$AX$3),10,FALSE),"000000000000"),L$8,1))</f>
        <v>9</v>
      </c>
      <c r="M86" s="107" t="str">
        <f t="shared" ref="M86" ca="1" si="1415">IF($C85="","",MID(TEXT(VLOOKUP($A86,INDIRECT("data"&amp;$AX$3),10,FALSE),"000000000000"),M$8,1))</f>
        <v>7</v>
      </c>
      <c r="N86" s="107" t="str">
        <f t="shared" ref="N86" ca="1" si="1416">IF($C85="","",MID(TEXT(VLOOKUP($A86,INDIRECT("data"&amp;$AX$3),10,FALSE),"000000000000"),N$8,1))</f>
        <v>8</v>
      </c>
      <c r="O86" s="107" t="str">
        <f t="shared" ref="O86" ca="1" si="1417">IF($C85="","",MID(TEXT(VLOOKUP($A86,INDIRECT("data"&amp;$AX$3),10,FALSE),"000000000000"),O$8,1))</f>
        <v>2</v>
      </c>
      <c r="P86" s="150"/>
      <c r="Q86" s="150"/>
      <c r="R86" s="97">
        <f t="shared" ref="R86" ca="1" si="1418">IF($C85="","",VLOOKUP(A86,INDIRECT("data"&amp;$AX$3),9,FALSE))</f>
        <v>41813</v>
      </c>
      <c r="S86" s="98" t="s">
        <v>21</v>
      </c>
      <c r="T86" s="107" t="str">
        <f ca="1">IF($C85="","",VLOOKUP(T85*2,Gr,2))</f>
        <v>B</v>
      </c>
      <c r="U86" s="107" t="str">
        <f ca="1">IF($C85="","",VLOOKUP(U85*2,Gr,2))</f>
        <v>A</v>
      </c>
      <c r="V86" s="107" t="str">
        <f ca="1">IF($C85="","",VLOOKUP(V85,Gr,2))</f>
        <v>B+</v>
      </c>
      <c r="W86" s="107" t="str">
        <f ca="1">IF($C85="","",VLOOKUP(W85*2,Gr,2))</f>
        <v>A</v>
      </c>
      <c r="X86" s="107" t="str">
        <f ca="1">IF($C85="","",VLOOKUP(X85*2,Gr,2))</f>
        <v>B</v>
      </c>
      <c r="Y86" s="107" t="str">
        <f ca="1">IF($C85="","",VLOOKUP(Y85,Gr,2))</f>
        <v>B+</v>
      </c>
      <c r="Z86" s="107" t="str">
        <f ca="1">IF($C85="","",VLOOKUP(Z85*2,Gr,2))</f>
        <v>A+</v>
      </c>
      <c r="AA86" s="107" t="str">
        <f ca="1">IF($C85="","",VLOOKUP(AA85*2,Gr,2))</f>
        <v>A</v>
      </c>
      <c r="AB86" s="107" t="str">
        <f ca="1">IF($C85="","",VLOOKUP(AB85,Gr,2))</f>
        <v>A</v>
      </c>
      <c r="AC86" s="107" t="str">
        <f ca="1">IF($C85="","",VLOOKUP(AC85*2,Gr,2))</f>
        <v>A</v>
      </c>
      <c r="AD86" s="107" t="str">
        <f ca="1">IF($C85="","",VLOOKUP(AD85*2,Gr,2))</f>
        <v>A+</v>
      </c>
      <c r="AE86" s="107" t="str">
        <f ca="1">IF($C85="","",VLOOKUP(AE85,Gr,2))</f>
        <v>A+</v>
      </c>
      <c r="AF86" s="107" t="str">
        <f ca="1">IF($C85="","",VLOOKUP(AF85*2,Gr,2))</f>
        <v>B</v>
      </c>
      <c r="AG86" s="107" t="str">
        <f ca="1">IF($C85="","",VLOOKUP(AG85*2,Gr,2))</f>
        <v>A</v>
      </c>
      <c r="AH86" s="107" t="str">
        <f ca="1">IF($C85="","",VLOOKUP(AH85,Gr,2))</f>
        <v>B+</v>
      </c>
      <c r="AI86" s="107"/>
      <c r="AJ86" s="107"/>
      <c r="AK86" s="107"/>
      <c r="AL86" s="107" t="str">
        <f ca="1">IF($C85="","",VLOOKUP(AL85*2,Gr,2))</f>
        <v>A+</v>
      </c>
      <c r="AM86" s="107" t="str">
        <f ca="1">IF($C85="","",VLOOKUP(AM85*2,Gr,2))</f>
        <v>A</v>
      </c>
      <c r="AN86" s="107" t="str">
        <f ca="1">IF($C85="","",VLOOKUP(AN85,Gr,2))</f>
        <v>A+</v>
      </c>
      <c r="AO86" s="107" t="str">
        <f ca="1">IF($C85="","",VLOOKUP(AO85/AO$7%,Gr,2))</f>
        <v>A</v>
      </c>
      <c r="AP86" s="107" t="str">
        <f ca="1">IF($C85="","",VLOOKUP(AP85,Gr,2))</f>
        <v>B</v>
      </c>
      <c r="AQ86" s="107" t="str">
        <f ca="1">IF($C85="","",VLOOKUP(AQ85,Gr,2))</f>
        <v>A</v>
      </c>
      <c r="AR86" s="107" t="str">
        <f ca="1">IF($C85="","",VLOOKUP(AR85,Gr,2))</f>
        <v>A+</v>
      </c>
      <c r="AS86" s="107" t="str">
        <f ca="1">IF($C85="","",VLOOKUP(AS85,Gr,2))</f>
        <v>A</v>
      </c>
      <c r="AT86" s="107" t="str">
        <f ca="1">IF($C85="","",VLOOKUP(AT85/AT$7%,Gr,2))</f>
        <v>A</v>
      </c>
      <c r="AU86" s="150"/>
      <c r="AV86" s="150"/>
      <c r="AW86" s="150"/>
      <c r="AX86" s="150"/>
    </row>
    <row r="87" spans="1:50" s="96" customFormat="1" ht="15" customHeight="1">
      <c r="A87" s="96">
        <f t="shared" ref="A87" si="1419">A86+1</f>
        <v>40</v>
      </c>
      <c r="B87" s="166">
        <f t="shared" ref="B87" si="1420">A87</f>
        <v>40</v>
      </c>
      <c r="C87" s="166">
        <f t="shared" ref="C87" ca="1" si="1421">IFERROR(VLOOKUP(A87,INDIRECT("data"&amp;$AX$3),2,FALSE),"")</f>
        <v>1210</v>
      </c>
      <c r="D87" s="168" t="str">
        <f t="shared" ref="D87" ca="1" si="1422">IF(C87="","",VLOOKUP(A87,INDIRECT("data"&amp;$AX$3),3,FALSE))</f>
        <v>Ram Kumar Sarella</v>
      </c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50" t="str">
        <f t="shared" ref="P87" ca="1" si="1423">IF($C87="","",VLOOKUP($A87,INDIRECT("data"&amp;$AX$3),4,FALSE))</f>
        <v>G</v>
      </c>
      <c r="Q87" s="150" t="str">
        <f t="shared" ref="Q87" ca="1" si="1424">IF($C87="","",VLOOKUP($A87,INDIRECT("data"&amp;$AX$3),5,FALSE))</f>
        <v>SC</v>
      </c>
      <c r="R87" s="97">
        <f t="shared" ref="R87" ca="1" si="1425">IF($C87="","",VLOOKUP(A87,INDIRECT("data"&amp;$AX$3),8,FALSE))</f>
        <v>38209</v>
      </c>
      <c r="S87" s="98" t="s">
        <v>20</v>
      </c>
      <c r="T87" s="107">
        <f t="shared" ref="T87:U87" ca="1" si="1426">IF($C87="","",VLOOKUP($A87,INDIRECT("data"&amp;$AX$3),T$8,FALSE))</f>
        <v>27</v>
      </c>
      <c r="U87" s="107">
        <f t="shared" ca="1" si="1426"/>
        <v>28</v>
      </c>
      <c r="V87" s="107">
        <f t="shared" ref="V87" ca="1" si="1427">IF($C87="","",SUM(T87:U87))</f>
        <v>55</v>
      </c>
      <c r="W87" s="107">
        <f t="shared" ref="W87:X87" ca="1" si="1428">IF($C87="","",VLOOKUP($A87,INDIRECT("data"&amp;$AX$3),W$8,FALSE))</f>
        <v>33</v>
      </c>
      <c r="X87" s="107">
        <f t="shared" ca="1" si="1428"/>
        <v>27</v>
      </c>
      <c r="Y87" s="107">
        <f t="shared" ref="Y87" ca="1" si="1429">IF($C87="","",SUM(W87:X87))</f>
        <v>60</v>
      </c>
      <c r="Z87" s="107">
        <f t="shared" ref="Z87:AA87" ca="1" si="1430">IF($C87="","",VLOOKUP($A87,INDIRECT("data"&amp;$AX$3),Z$8,FALSE))</f>
        <v>40</v>
      </c>
      <c r="AA87" s="107">
        <f t="shared" ca="1" si="1430"/>
        <v>33</v>
      </c>
      <c r="AB87" s="107">
        <f t="shared" ref="AB87" ca="1" si="1431">IF($C87="","",SUM(Z87:AA87))</f>
        <v>73</v>
      </c>
      <c r="AC87" s="107">
        <f t="shared" ref="AC87:AD87" ca="1" si="1432">IF($C87="","",VLOOKUP($A87,INDIRECT("data"&amp;$AX$3),AC$8,FALSE))</f>
        <v>28</v>
      </c>
      <c r="AD87" s="107">
        <f t="shared" ca="1" si="1432"/>
        <v>40</v>
      </c>
      <c r="AE87" s="107">
        <f t="shared" ref="AE87" ca="1" si="1433">IF($C87="","",SUM(AC87:AD87))</f>
        <v>68</v>
      </c>
      <c r="AF87" s="107">
        <f t="shared" ref="AF87:AG87" ca="1" si="1434">IF($C87="","",VLOOKUP($A87,INDIRECT("data"&amp;$AX$3),AF$8,FALSE))</f>
        <v>27</v>
      </c>
      <c r="AG87" s="107">
        <f t="shared" ca="1" si="1434"/>
        <v>28</v>
      </c>
      <c r="AH87" s="107">
        <f t="shared" ref="AH87" ca="1" si="1435">IF($C87="","",SUM(AF87:AG87))</f>
        <v>55</v>
      </c>
      <c r="AI87" s="107"/>
      <c r="AJ87" s="107"/>
      <c r="AK87" s="107"/>
      <c r="AL87" s="107">
        <f t="shared" ref="AL87:AM87" ca="1" si="1436">IF($C87="","",VLOOKUP($A87,INDIRECT("data"&amp;$AX$3),AL$8,FALSE))</f>
        <v>40</v>
      </c>
      <c r="AM87" s="107">
        <f t="shared" ca="1" si="1436"/>
        <v>28</v>
      </c>
      <c r="AN87" s="107">
        <f t="shared" ref="AN87" ca="1" si="1437">IF($C87="","",SUM(AL87:AM87))</f>
        <v>68</v>
      </c>
      <c r="AO87" s="95">
        <f t="shared" ref="AO87" ca="1" si="1438">IF($C87="","",V87+Y87+AB87+AE87+AH87+AK87+AN87)</f>
        <v>379</v>
      </c>
      <c r="AP87" s="107">
        <f t="shared" ref="AP87:AS87" ca="1" si="1439">IF($C87="","",VLOOKUP($A87,INDIRECT("data"&amp;$AX$3),AP$8,FALSE))</f>
        <v>54</v>
      </c>
      <c r="AQ87" s="107">
        <f t="shared" ca="1" si="1439"/>
        <v>66</v>
      </c>
      <c r="AR87" s="107">
        <f t="shared" ca="1" si="1439"/>
        <v>80</v>
      </c>
      <c r="AS87" s="107">
        <f t="shared" ca="1" si="1439"/>
        <v>56</v>
      </c>
      <c r="AT87" s="107">
        <f t="shared" ref="AT87" ca="1" si="1440">IF($C87="","",SUM(AP87:AS87))</f>
        <v>256</v>
      </c>
      <c r="AU87" s="150">
        <f t="shared" ref="AU87" ca="1" si="1441">IF($C87="","",VLOOKUP($A87,INDIRECT("data"&amp;$AX$3),AU$8,FALSE))</f>
        <v>193</v>
      </c>
      <c r="AV87" s="150">
        <f ca="1">IF($C87="","",ROUND(AU87/NoW%,0))</f>
        <v>85</v>
      </c>
      <c r="AW87" s="150" t="str">
        <f ca="1">IF($C87="","",VLOOKUP(AO88,Gc,2,FALSE))</f>
        <v>Good</v>
      </c>
      <c r="AX87" s="150"/>
    </row>
    <row r="88" spans="1:50" s="96" customFormat="1" ht="15" customHeight="1">
      <c r="A88" s="96">
        <f t="shared" ref="A88" si="1442">A87</f>
        <v>40</v>
      </c>
      <c r="B88" s="167"/>
      <c r="C88" s="167"/>
      <c r="D88" s="107" t="str">
        <f t="shared" ref="D88" ca="1" si="1443">IF($C87="","",MID(TEXT(VLOOKUP($A88,INDIRECT("data"&amp;$AX$3),10,FALSE),"000000000000"),D$8,1))</f>
        <v>6</v>
      </c>
      <c r="E88" s="107" t="str">
        <f t="shared" ref="E88" ca="1" si="1444">IF($C87="","",MID(TEXT(VLOOKUP($A88,INDIRECT("data"&amp;$AX$3),10,FALSE),"000000000000"),E$8,1))</f>
        <v>7</v>
      </c>
      <c r="F88" s="107" t="str">
        <f t="shared" ref="F88" ca="1" si="1445">IF($C87="","",MID(TEXT(VLOOKUP($A88,INDIRECT("data"&amp;$AX$3),10,FALSE),"000000000000"),F$8,1))</f>
        <v>4</v>
      </c>
      <c r="G88" s="107" t="str">
        <f t="shared" ref="G88" ca="1" si="1446">IF($C87="","",MID(TEXT(VLOOKUP($A88,INDIRECT("data"&amp;$AX$3),10,FALSE),"000000000000"),G$8,1))</f>
        <v>4</v>
      </c>
      <c r="H88" s="107" t="str">
        <f t="shared" ref="H88" ca="1" si="1447">IF($C87="","",MID(TEXT(VLOOKUP($A88,INDIRECT("data"&amp;$AX$3),10,FALSE),"000000000000"),H$8,1))</f>
        <v>9</v>
      </c>
      <c r="I88" s="107" t="str">
        <f t="shared" ref="I88" ca="1" si="1448">IF($C87="","",MID(TEXT(VLOOKUP($A88,INDIRECT("data"&amp;$AX$3),10,FALSE),"000000000000"),I$8,1))</f>
        <v>1</v>
      </c>
      <c r="J88" s="107" t="str">
        <f t="shared" ref="J88" ca="1" si="1449">IF($C87="","",MID(TEXT(VLOOKUP($A88,INDIRECT("data"&amp;$AX$3),10,FALSE),"000000000000"),J$8,1))</f>
        <v>8</v>
      </c>
      <c r="K88" s="107" t="str">
        <f t="shared" ref="K88" ca="1" si="1450">IF($C87="","",MID(TEXT(VLOOKUP($A88,INDIRECT("data"&amp;$AX$3),10,FALSE),"000000000000"),K$8,1))</f>
        <v>5</v>
      </c>
      <c r="L88" s="107" t="str">
        <f t="shared" ref="L88" ca="1" si="1451">IF($C87="","",MID(TEXT(VLOOKUP($A88,INDIRECT("data"&amp;$AX$3),10,FALSE),"000000000000"),L$8,1))</f>
        <v>3</v>
      </c>
      <c r="M88" s="107" t="str">
        <f t="shared" ref="M88" ca="1" si="1452">IF($C87="","",MID(TEXT(VLOOKUP($A88,INDIRECT("data"&amp;$AX$3),10,FALSE),"000000000000"),M$8,1))</f>
        <v>4</v>
      </c>
      <c r="N88" s="107" t="str">
        <f t="shared" ref="N88" ca="1" si="1453">IF($C87="","",MID(TEXT(VLOOKUP($A88,INDIRECT("data"&amp;$AX$3),10,FALSE),"000000000000"),N$8,1))</f>
        <v>3</v>
      </c>
      <c r="O88" s="107" t="str">
        <f t="shared" ref="O88" ca="1" si="1454">IF($C87="","",MID(TEXT(VLOOKUP($A88,INDIRECT("data"&amp;$AX$3),10,FALSE),"000000000000"),O$8,1))</f>
        <v>9</v>
      </c>
      <c r="P88" s="150"/>
      <c r="Q88" s="150"/>
      <c r="R88" s="97">
        <f t="shared" ref="R88" ca="1" si="1455">IF($C87="","",VLOOKUP(A88,INDIRECT("data"&amp;$AX$3),9,FALSE))</f>
        <v>41820</v>
      </c>
      <c r="S88" s="98" t="s">
        <v>21</v>
      </c>
      <c r="T88" s="107" t="str">
        <f ca="1">IF($C87="","",VLOOKUP(T87*2,Gr,2))</f>
        <v>B+</v>
      </c>
      <c r="U88" s="107" t="str">
        <f ca="1">IF($C87="","",VLOOKUP(U87*2,Gr,2))</f>
        <v>B+</v>
      </c>
      <c r="V88" s="107" t="str">
        <f ca="1">IF($C87="","",VLOOKUP(V87,Gr,2))</f>
        <v>B+</v>
      </c>
      <c r="W88" s="107" t="str">
        <f ca="1">IF($C87="","",VLOOKUP(W87*2,Gr,2))</f>
        <v>B+</v>
      </c>
      <c r="X88" s="107" t="str">
        <f ca="1">IF($C87="","",VLOOKUP(X87*2,Gr,2))</f>
        <v>B+</v>
      </c>
      <c r="Y88" s="107" t="str">
        <f ca="1">IF($C87="","",VLOOKUP(Y87,Gr,2))</f>
        <v>B+</v>
      </c>
      <c r="Z88" s="107" t="str">
        <f ca="1">IF($C87="","",VLOOKUP(Z87*2,Gr,2))</f>
        <v>A</v>
      </c>
      <c r="AA88" s="107" t="str">
        <f ca="1">IF($C87="","",VLOOKUP(AA87*2,Gr,2))</f>
        <v>B+</v>
      </c>
      <c r="AB88" s="107" t="str">
        <f ca="1">IF($C87="","",VLOOKUP(AB87,Gr,2))</f>
        <v>A</v>
      </c>
      <c r="AC88" s="107" t="str">
        <f ca="1">IF($C87="","",VLOOKUP(AC87*2,Gr,2))</f>
        <v>B+</v>
      </c>
      <c r="AD88" s="107" t="str">
        <f ca="1">IF($C87="","",VLOOKUP(AD87*2,Gr,2))</f>
        <v>A</v>
      </c>
      <c r="AE88" s="107" t="str">
        <f ca="1">IF($C87="","",VLOOKUP(AE87,Gr,2))</f>
        <v>B+</v>
      </c>
      <c r="AF88" s="107" t="str">
        <f ca="1">IF($C87="","",VLOOKUP(AF87*2,Gr,2))</f>
        <v>B+</v>
      </c>
      <c r="AG88" s="107" t="str">
        <f ca="1">IF($C87="","",VLOOKUP(AG87*2,Gr,2))</f>
        <v>B+</v>
      </c>
      <c r="AH88" s="107" t="str">
        <f ca="1">IF($C87="","",VLOOKUP(AH87,Gr,2))</f>
        <v>B+</v>
      </c>
      <c r="AI88" s="107"/>
      <c r="AJ88" s="107"/>
      <c r="AK88" s="107"/>
      <c r="AL88" s="107" t="str">
        <f ca="1">IF($C87="","",VLOOKUP(AL87*2,Gr,2))</f>
        <v>A</v>
      </c>
      <c r="AM88" s="107" t="str">
        <f ca="1">IF($C87="","",VLOOKUP(AM87*2,Gr,2))</f>
        <v>B+</v>
      </c>
      <c r="AN88" s="107" t="str">
        <f ca="1">IF($C87="","",VLOOKUP(AN87,Gr,2))</f>
        <v>B+</v>
      </c>
      <c r="AO88" s="107" t="str">
        <f ca="1">IF($C87="","",VLOOKUP(AO87/AO$7%,Gr,2))</f>
        <v>B+</v>
      </c>
      <c r="AP88" s="107" t="str">
        <f ca="1">IF($C87="","",VLOOKUP(AP87,Gr,2))</f>
        <v>B+</v>
      </c>
      <c r="AQ88" s="107" t="str">
        <f ca="1">IF($C87="","",VLOOKUP(AQ87,Gr,2))</f>
        <v>B+</v>
      </c>
      <c r="AR88" s="107" t="str">
        <f ca="1">IF($C87="","",VLOOKUP(AR87,Gr,2))</f>
        <v>A</v>
      </c>
      <c r="AS88" s="107" t="str">
        <f ca="1">IF($C87="","",VLOOKUP(AS87,Gr,2))</f>
        <v>B+</v>
      </c>
      <c r="AT88" s="107" t="str">
        <f ca="1">IF($C87="","",VLOOKUP(AT87/AT$7%,Gr,2))</f>
        <v>B+</v>
      </c>
      <c r="AU88" s="150"/>
      <c r="AV88" s="150"/>
      <c r="AW88" s="150"/>
      <c r="AX88" s="150"/>
    </row>
    <row r="89" spans="1:50" s="96" customFormat="1" ht="15" customHeight="1">
      <c r="A89" s="96">
        <f t="shared" ref="A89" si="1456">A88+1</f>
        <v>41</v>
      </c>
      <c r="B89" s="166">
        <f t="shared" ref="B89" si="1457">A89</f>
        <v>41</v>
      </c>
      <c r="C89" s="166">
        <f t="shared" ref="C89" ca="1" si="1458">IFERROR(VLOOKUP(A89,INDIRECT("data"&amp;$AX$3),2,FALSE),"")</f>
        <v>1216</v>
      </c>
      <c r="D89" s="168" t="str">
        <f t="shared" ref="D89" ca="1" si="1459">IF(C89="","",VLOOKUP(A89,INDIRECT("data"&amp;$AX$3),3,FALSE))</f>
        <v>Apple</v>
      </c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50" t="str">
        <f t="shared" ref="P89" ca="1" si="1460">IF($C89="","",VLOOKUP($A89,INDIRECT("data"&amp;$AX$3),4,FALSE))</f>
        <v>G</v>
      </c>
      <c r="Q89" s="150" t="str">
        <f t="shared" ref="Q89" ca="1" si="1461">IF($C89="","",VLOOKUP($A89,INDIRECT("data"&amp;$AX$3),5,FALSE))</f>
        <v>SC</v>
      </c>
      <c r="R89" s="97">
        <f t="shared" ref="R89" ca="1" si="1462">IF($C89="","",VLOOKUP(A89,INDIRECT("data"&amp;$AX$3),8,FALSE))</f>
        <v>37707</v>
      </c>
      <c r="S89" s="98" t="s">
        <v>20</v>
      </c>
      <c r="T89" s="107">
        <f t="shared" ref="T89:U89" ca="1" si="1463">IF($C89="","",VLOOKUP($A89,INDIRECT("data"&amp;$AX$3),T$8,FALSE))</f>
        <v>50</v>
      </c>
      <c r="U89" s="107">
        <f t="shared" ca="1" si="1463"/>
        <v>39</v>
      </c>
      <c r="V89" s="107">
        <f t="shared" ref="V89" ca="1" si="1464">IF($C89="","",SUM(T89:U89))</f>
        <v>89</v>
      </c>
      <c r="W89" s="107">
        <f t="shared" ref="W89:X89" ca="1" si="1465">IF($C89="","",VLOOKUP($A89,INDIRECT("data"&amp;$AX$3),W$8,FALSE))</f>
        <v>21</v>
      </c>
      <c r="X89" s="107">
        <f t="shared" ca="1" si="1465"/>
        <v>50</v>
      </c>
      <c r="Y89" s="107">
        <f t="shared" ref="Y89" ca="1" si="1466">IF($C89="","",SUM(W89:X89))</f>
        <v>71</v>
      </c>
      <c r="Z89" s="107">
        <f t="shared" ref="Z89:AA89" ca="1" si="1467">IF($C89="","",VLOOKUP($A89,INDIRECT("data"&amp;$AX$3),Z$8,FALSE))</f>
        <v>40</v>
      </c>
      <c r="AA89" s="107">
        <f t="shared" ca="1" si="1467"/>
        <v>21</v>
      </c>
      <c r="AB89" s="107">
        <f t="shared" ref="AB89" ca="1" si="1468">IF($C89="","",SUM(Z89:AA89))</f>
        <v>61</v>
      </c>
      <c r="AC89" s="107">
        <f t="shared" ref="AC89:AD89" ca="1" si="1469">IF($C89="","",VLOOKUP($A89,INDIRECT("data"&amp;$AX$3),AC$8,FALSE))</f>
        <v>39</v>
      </c>
      <c r="AD89" s="107">
        <f t="shared" ca="1" si="1469"/>
        <v>40</v>
      </c>
      <c r="AE89" s="107">
        <f t="shared" ref="AE89" ca="1" si="1470">IF($C89="","",SUM(AC89:AD89))</f>
        <v>79</v>
      </c>
      <c r="AF89" s="107">
        <f t="shared" ref="AF89:AG89" ca="1" si="1471">IF($C89="","",VLOOKUP($A89,INDIRECT("data"&amp;$AX$3),AF$8,FALSE))</f>
        <v>50</v>
      </c>
      <c r="AG89" s="107">
        <f t="shared" ca="1" si="1471"/>
        <v>39</v>
      </c>
      <c r="AH89" s="107">
        <f t="shared" ref="AH89" ca="1" si="1472">IF($C89="","",SUM(AF89:AG89))</f>
        <v>89</v>
      </c>
      <c r="AI89" s="107"/>
      <c r="AJ89" s="107"/>
      <c r="AK89" s="107"/>
      <c r="AL89" s="107">
        <f t="shared" ref="AL89:AM89" ca="1" si="1473">IF($C89="","",VLOOKUP($A89,INDIRECT("data"&amp;$AX$3),AL$8,FALSE))</f>
        <v>40</v>
      </c>
      <c r="AM89" s="107">
        <f t="shared" ca="1" si="1473"/>
        <v>39</v>
      </c>
      <c r="AN89" s="107">
        <f t="shared" ref="AN89" ca="1" si="1474">IF($C89="","",SUM(AL89:AM89))</f>
        <v>79</v>
      </c>
      <c r="AO89" s="95">
        <f t="shared" ref="AO89" ca="1" si="1475">IF($C89="","",V89+Y89+AB89+AE89+AH89+AK89+AN89)</f>
        <v>468</v>
      </c>
      <c r="AP89" s="107">
        <f t="shared" ref="AP89:AS89" ca="1" si="1476">IF($C89="","",VLOOKUP($A89,INDIRECT("data"&amp;$AX$3),AP$8,FALSE))</f>
        <v>100</v>
      </c>
      <c r="AQ89" s="107">
        <f t="shared" ca="1" si="1476"/>
        <v>42</v>
      </c>
      <c r="AR89" s="107">
        <f t="shared" ca="1" si="1476"/>
        <v>80</v>
      </c>
      <c r="AS89" s="107">
        <f t="shared" ca="1" si="1476"/>
        <v>78</v>
      </c>
      <c r="AT89" s="107">
        <f t="shared" ref="AT89" ca="1" si="1477">IF($C89="","",SUM(AP89:AS89))</f>
        <v>300</v>
      </c>
      <c r="AU89" s="150">
        <f t="shared" ref="AU89" ca="1" si="1478">IF($C89="","",VLOOKUP($A89,INDIRECT("data"&amp;$AX$3),AU$8,FALSE))</f>
        <v>164</v>
      </c>
      <c r="AV89" s="150">
        <f ca="1">IF($C89="","",ROUND(AU89/NoW%,0))</f>
        <v>72</v>
      </c>
      <c r="AW89" s="150" t="str">
        <f ca="1">IF($C89="","",VLOOKUP(AO90,Gc,2,FALSE))</f>
        <v>Very Good</v>
      </c>
      <c r="AX89" s="150"/>
    </row>
    <row r="90" spans="1:50" s="96" customFormat="1" ht="15" customHeight="1">
      <c r="A90" s="96">
        <f t="shared" ref="A90" si="1479">A89</f>
        <v>41</v>
      </c>
      <c r="B90" s="167"/>
      <c r="C90" s="167"/>
      <c r="D90" s="107" t="str">
        <f t="shared" ref="D90" ca="1" si="1480">IF($C89="","",MID(TEXT(VLOOKUP($A90,INDIRECT("data"&amp;$AX$3),10,FALSE),"000000000000"),D$8,1))</f>
        <v>5</v>
      </c>
      <c r="E90" s="107" t="str">
        <f t="shared" ref="E90" ca="1" si="1481">IF($C89="","",MID(TEXT(VLOOKUP($A90,INDIRECT("data"&amp;$AX$3),10,FALSE),"000000000000"),E$8,1))</f>
        <v>6</v>
      </c>
      <c r="F90" s="107" t="str">
        <f t="shared" ref="F90" ca="1" si="1482">IF($C89="","",MID(TEXT(VLOOKUP($A90,INDIRECT("data"&amp;$AX$3),10,FALSE),"000000000000"),F$8,1))</f>
        <v>7</v>
      </c>
      <c r="G90" s="107" t="str">
        <f t="shared" ref="G90" ca="1" si="1483">IF($C89="","",MID(TEXT(VLOOKUP($A90,INDIRECT("data"&amp;$AX$3),10,FALSE),"000000000000"),G$8,1))</f>
        <v>3</v>
      </c>
      <c r="H90" s="107" t="str">
        <f t="shared" ref="H90" ca="1" si="1484">IF($C89="","",MID(TEXT(VLOOKUP($A90,INDIRECT("data"&amp;$AX$3),10,FALSE),"000000000000"),H$8,1))</f>
        <v>9</v>
      </c>
      <c r="I90" s="107" t="str">
        <f t="shared" ref="I90" ca="1" si="1485">IF($C89="","",MID(TEXT(VLOOKUP($A90,INDIRECT("data"&amp;$AX$3),10,FALSE),"000000000000"),I$8,1))</f>
        <v>8</v>
      </c>
      <c r="J90" s="107" t="str">
        <f t="shared" ref="J90" ca="1" si="1486">IF($C89="","",MID(TEXT(VLOOKUP($A90,INDIRECT("data"&amp;$AX$3),10,FALSE),"000000000000"),J$8,1))</f>
        <v>2</v>
      </c>
      <c r="K90" s="107" t="str">
        <f t="shared" ref="K90" ca="1" si="1487">IF($C89="","",MID(TEXT(VLOOKUP($A90,INDIRECT("data"&amp;$AX$3),10,FALSE),"000000000000"),K$8,1))</f>
        <v>8</v>
      </c>
      <c r="L90" s="107" t="str">
        <f t="shared" ref="L90" ca="1" si="1488">IF($C89="","",MID(TEXT(VLOOKUP($A90,INDIRECT("data"&amp;$AX$3),10,FALSE),"000000000000"),L$8,1))</f>
        <v>3</v>
      </c>
      <c r="M90" s="107" t="str">
        <f t="shared" ref="M90" ca="1" si="1489">IF($C89="","",MID(TEXT(VLOOKUP($A90,INDIRECT("data"&amp;$AX$3),10,FALSE),"000000000000"),M$8,1))</f>
        <v>3</v>
      </c>
      <c r="N90" s="107" t="str">
        <f t="shared" ref="N90" ca="1" si="1490">IF($C89="","",MID(TEXT(VLOOKUP($A90,INDIRECT("data"&amp;$AX$3),10,FALSE),"000000000000"),N$8,1))</f>
        <v>9</v>
      </c>
      <c r="O90" s="107" t="str">
        <f t="shared" ref="O90" ca="1" si="1491">IF($C89="","",MID(TEXT(VLOOKUP($A90,INDIRECT("data"&amp;$AX$3),10,FALSE),"000000000000"),O$8,1))</f>
        <v>5</v>
      </c>
      <c r="P90" s="150"/>
      <c r="Q90" s="150"/>
      <c r="R90" s="97">
        <f t="shared" ref="R90" ca="1" si="1492">IF($C89="","",VLOOKUP(A90,INDIRECT("data"&amp;$AX$3),9,FALSE))</f>
        <v>41822</v>
      </c>
      <c r="S90" s="98" t="s">
        <v>21</v>
      </c>
      <c r="T90" s="107" t="str">
        <f ca="1">IF($C89="","",VLOOKUP(T89*2,Gr,2))</f>
        <v>A+</v>
      </c>
      <c r="U90" s="107" t="str">
        <f ca="1">IF($C89="","",VLOOKUP(U89*2,Gr,2))</f>
        <v>A</v>
      </c>
      <c r="V90" s="107" t="str">
        <f ca="1">IF($C89="","",VLOOKUP(V89,Gr,2))</f>
        <v>A</v>
      </c>
      <c r="W90" s="107" t="str">
        <f ca="1">IF($C89="","",VLOOKUP(W89*2,Gr,2))</f>
        <v>B</v>
      </c>
      <c r="X90" s="107" t="str">
        <f ca="1">IF($C89="","",VLOOKUP(X89*2,Gr,2))</f>
        <v>A+</v>
      </c>
      <c r="Y90" s="107" t="str">
        <f ca="1">IF($C89="","",VLOOKUP(Y89,Gr,2))</f>
        <v>A</v>
      </c>
      <c r="Z90" s="107" t="str">
        <f ca="1">IF($C89="","",VLOOKUP(Z89*2,Gr,2))</f>
        <v>A</v>
      </c>
      <c r="AA90" s="107" t="str">
        <f ca="1">IF($C89="","",VLOOKUP(AA89*2,Gr,2))</f>
        <v>B</v>
      </c>
      <c r="AB90" s="107" t="str">
        <f ca="1">IF($C89="","",VLOOKUP(AB89,Gr,2))</f>
        <v>B+</v>
      </c>
      <c r="AC90" s="107" t="str">
        <f ca="1">IF($C89="","",VLOOKUP(AC89*2,Gr,2))</f>
        <v>A</v>
      </c>
      <c r="AD90" s="107" t="str">
        <f ca="1">IF($C89="","",VLOOKUP(AD89*2,Gr,2))</f>
        <v>A</v>
      </c>
      <c r="AE90" s="107" t="str">
        <f ca="1">IF($C89="","",VLOOKUP(AE89,Gr,2))</f>
        <v>A</v>
      </c>
      <c r="AF90" s="107" t="str">
        <f ca="1">IF($C89="","",VLOOKUP(AF89*2,Gr,2))</f>
        <v>A+</v>
      </c>
      <c r="AG90" s="107" t="str">
        <f ca="1">IF($C89="","",VLOOKUP(AG89*2,Gr,2))</f>
        <v>A</v>
      </c>
      <c r="AH90" s="107" t="str">
        <f ca="1">IF($C89="","",VLOOKUP(AH89,Gr,2))</f>
        <v>A</v>
      </c>
      <c r="AI90" s="107"/>
      <c r="AJ90" s="107"/>
      <c r="AK90" s="107"/>
      <c r="AL90" s="107" t="str">
        <f ca="1">IF($C89="","",VLOOKUP(AL89*2,Gr,2))</f>
        <v>A</v>
      </c>
      <c r="AM90" s="107" t="str">
        <f ca="1">IF($C89="","",VLOOKUP(AM89*2,Gr,2))</f>
        <v>A</v>
      </c>
      <c r="AN90" s="107" t="str">
        <f ca="1">IF($C89="","",VLOOKUP(AN89,Gr,2))</f>
        <v>A</v>
      </c>
      <c r="AO90" s="107" t="str">
        <f ca="1">IF($C89="","",VLOOKUP(AO89/AO$7%,Gr,2))</f>
        <v>A</v>
      </c>
      <c r="AP90" s="107" t="str">
        <f ca="1">IF($C89="","",VLOOKUP(AP89,Gr,2))</f>
        <v>A+</v>
      </c>
      <c r="AQ90" s="107" t="str">
        <f ca="1">IF($C89="","",VLOOKUP(AQ89,Gr,2))</f>
        <v>B</v>
      </c>
      <c r="AR90" s="107" t="str">
        <f ca="1">IF($C89="","",VLOOKUP(AR89,Gr,2))</f>
        <v>A</v>
      </c>
      <c r="AS90" s="107" t="str">
        <f ca="1">IF($C89="","",VLOOKUP(AS89,Gr,2))</f>
        <v>A</v>
      </c>
      <c r="AT90" s="107" t="str">
        <f ca="1">IF($C89="","",VLOOKUP(AT89/AT$7%,Gr,2))</f>
        <v>A</v>
      </c>
      <c r="AU90" s="150"/>
      <c r="AV90" s="150"/>
      <c r="AW90" s="150"/>
      <c r="AX90" s="150"/>
    </row>
    <row r="91" spans="1:50" s="96" customFormat="1" ht="15" customHeight="1">
      <c r="A91" s="96">
        <f t="shared" ref="A91" si="1493">A90+1</f>
        <v>42</v>
      </c>
      <c r="B91" s="166">
        <f t="shared" ref="B91" si="1494">A91</f>
        <v>42</v>
      </c>
      <c r="C91" s="166">
        <f t="shared" ref="C91" ca="1" si="1495">IFERROR(VLOOKUP(A91,INDIRECT("data"&amp;$AX$3),2,FALSE),"")</f>
        <v>1196</v>
      </c>
      <c r="D91" s="168" t="str">
        <f t="shared" ref="D91" ca="1" si="1496">IF(C91="","",VLOOKUP(A91,INDIRECT("data"&amp;$AX$3),3,FALSE))</f>
        <v>Kiran Ketha</v>
      </c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50" t="str">
        <f t="shared" ref="P91" ca="1" si="1497">IF($C91="","",VLOOKUP($A91,INDIRECT("data"&amp;$AX$3),4,FALSE))</f>
        <v>G</v>
      </c>
      <c r="Q91" s="150" t="str">
        <f t="shared" ref="Q91" ca="1" si="1498">IF($C91="","",VLOOKUP($A91,INDIRECT("data"&amp;$AX$3),5,FALSE))</f>
        <v>BC</v>
      </c>
      <c r="R91" s="97">
        <f t="shared" ref="R91" ca="1" si="1499">IF($C91="","",VLOOKUP(A91,INDIRECT("data"&amp;$AX$3),8,FALSE))</f>
        <v>37774</v>
      </c>
      <c r="S91" s="98" t="s">
        <v>20</v>
      </c>
      <c r="T91" s="107">
        <f t="shared" ref="T91:U91" ca="1" si="1500">IF($C91="","",VLOOKUP($A91,INDIRECT("data"&amp;$AX$3),T$8,FALSE))</f>
        <v>44</v>
      </c>
      <c r="U91" s="107">
        <f t="shared" ca="1" si="1500"/>
        <v>48</v>
      </c>
      <c r="V91" s="107">
        <f t="shared" ref="V91" ca="1" si="1501">IF($C91="","",SUM(T91:U91))</f>
        <v>92</v>
      </c>
      <c r="W91" s="107">
        <f t="shared" ref="W91:X91" ca="1" si="1502">IF($C91="","",VLOOKUP($A91,INDIRECT("data"&amp;$AX$3),W$8,FALSE))</f>
        <v>43</v>
      </c>
      <c r="X91" s="107">
        <f t="shared" ca="1" si="1502"/>
        <v>44</v>
      </c>
      <c r="Y91" s="107">
        <f t="shared" ref="Y91" ca="1" si="1503">IF($C91="","",SUM(W91:X91))</f>
        <v>87</v>
      </c>
      <c r="Z91" s="107">
        <f t="shared" ref="Z91:AA91" ca="1" si="1504">IF($C91="","",VLOOKUP($A91,INDIRECT("data"&amp;$AX$3),Z$8,FALSE))</f>
        <v>48</v>
      </c>
      <c r="AA91" s="107">
        <f t="shared" ca="1" si="1504"/>
        <v>43</v>
      </c>
      <c r="AB91" s="107">
        <f t="shared" ref="AB91" ca="1" si="1505">IF($C91="","",SUM(Z91:AA91))</f>
        <v>91</v>
      </c>
      <c r="AC91" s="107">
        <f t="shared" ref="AC91:AD91" ca="1" si="1506">IF($C91="","",VLOOKUP($A91,INDIRECT("data"&amp;$AX$3),AC$8,FALSE))</f>
        <v>48</v>
      </c>
      <c r="AD91" s="107">
        <f t="shared" ca="1" si="1506"/>
        <v>48</v>
      </c>
      <c r="AE91" s="107">
        <f t="shared" ref="AE91" ca="1" si="1507">IF($C91="","",SUM(AC91:AD91))</f>
        <v>96</v>
      </c>
      <c r="AF91" s="107">
        <f t="shared" ref="AF91:AG91" ca="1" si="1508">IF($C91="","",VLOOKUP($A91,INDIRECT("data"&amp;$AX$3),AF$8,FALSE))</f>
        <v>44</v>
      </c>
      <c r="AG91" s="107">
        <f t="shared" ca="1" si="1508"/>
        <v>48</v>
      </c>
      <c r="AH91" s="107">
        <f t="shared" ref="AH91" ca="1" si="1509">IF($C91="","",SUM(AF91:AG91))</f>
        <v>92</v>
      </c>
      <c r="AI91" s="107"/>
      <c r="AJ91" s="107"/>
      <c r="AK91" s="107"/>
      <c r="AL91" s="107">
        <f t="shared" ref="AL91:AM91" ca="1" si="1510">IF($C91="","",VLOOKUP($A91,INDIRECT("data"&amp;$AX$3),AL$8,FALSE))</f>
        <v>48</v>
      </c>
      <c r="AM91" s="107">
        <f t="shared" ca="1" si="1510"/>
        <v>48</v>
      </c>
      <c r="AN91" s="107">
        <f t="shared" ref="AN91" ca="1" si="1511">IF($C91="","",SUM(AL91:AM91))</f>
        <v>96</v>
      </c>
      <c r="AO91" s="95">
        <f t="shared" ref="AO91" ca="1" si="1512">IF($C91="","",V91+Y91+AB91+AE91+AH91+AK91+AN91)</f>
        <v>554</v>
      </c>
      <c r="AP91" s="107">
        <f t="shared" ref="AP91:AS91" ca="1" si="1513">IF($C91="","",VLOOKUP($A91,INDIRECT("data"&amp;$AX$3),AP$8,FALSE))</f>
        <v>88</v>
      </c>
      <c r="AQ91" s="107">
        <f t="shared" ca="1" si="1513"/>
        <v>86</v>
      </c>
      <c r="AR91" s="107">
        <f t="shared" ca="1" si="1513"/>
        <v>96</v>
      </c>
      <c r="AS91" s="107">
        <f t="shared" ca="1" si="1513"/>
        <v>96</v>
      </c>
      <c r="AT91" s="107">
        <f t="shared" ref="AT91" ca="1" si="1514">IF($C91="","",SUM(AP91:AS91))</f>
        <v>366</v>
      </c>
      <c r="AU91" s="150">
        <f t="shared" ref="AU91" ca="1" si="1515">IF($C91="","",VLOOKUP($A91,INDIRECT("data"&amp;$AX$3),AU$8,FALSE))</f>
        <v>188</v>
      </c>
      <c r="AV91" s="150">
        <f ca="1">IF($C91="","",ROUND(AU91/NoW%,0))</f>
        <v>83</v>
      </c>
      <c r="AW91" s="150" t="str">
        <f ca="1">IF($C91="","",VLOOKUP(AO92,Gc,2,FALSE))</f>
        <v>Excellent</v>
      </c>
      <c r="AX91" s="150"/>
    </row>
    <row r="92" spans="1:50" s="96" customFormat="1" ht="15" customHeight="1">
      <c r="A92" s="96">
        <f t="shared" ref="A92" si="1516">A91</f>
        <v>42</v>
      </c>
      <c r="B92" s="167"/>
      <c r="C92" s="167"/>
      <c r="D92" s="107" t="str">
        <f t="shared" ref="D92" ca="1" si="1517">IF($C91="","",MID(TEXT(VLOOKUP($A92,INDIRECT("data"&amp;$AX$3),10,FALSE),"000000000000"),D$8,1))</f>
        <v>6</v>
      </c>
      <c r="E92" s="107" t="str">
        <f t="shared" ref="E92" ca="1" si="1518">IF($C91="","",MID(TEXT(VLOOKUP($A92,INDIRECT("data"&amp;$AX$3),10,FALSE),"000000000000"),E$8,1))</f>
        <v>0</v>
      </c>
      <c r="F92" s="107" t="str">
        <f t="shared" ref="F92" ca="1" si="1519">IF($C91="","",MID(TEXT(VLOOKUP($A92,INDIRECT("data"&amp;$AX$3),10,FALSE),"000000000000"),F$8,1))</f>
        <v>4</v>
      </c>
      <c r="G92" s="107" t="str">
        <f t="shared" ref="G92" ca="1" si="1520">IF($C91="","",MID(TEXT(VLOOKUP($A92,INDIRECT("data"&amp;$AX$3),10,FALSE),"000000000000"),G$8,1))</f>
        <v>0</v>
      </c>
      <c r="H92" s="107" t="str">
        <f t="shared" ref="H92" ca="1" si="1521">IF($C91="","",MID(TEXT(VLOOKUP($A92,INDIRECT("data"&amp;$AX$3),10,FALSE),"000000000000"),H$8,1))</f>
        <v>8</v>
      </c>
      <c r="I92" s="107" t="str">
        <f t="shared" ref="I92" ca="1" si="1522">IF($C91="","",MID(TEXT(VLOOKUP($A92,INDIRECT("data"&amp;$AX$3),10,FALSE),"000000000000"),I$8,1))</f>
        <v>6</v>
      </c>
      <c r="J92" s="107" t="str">
        <f t="shared" ref="J92" ca="1" si="1523">IF($C91="","",MID(TEXT(VLOOKUP($A92,INDIRECT("data"&amp;$AX$3),10,FALSE),"000000000000"),J$8,1))</f>
        <v>7</v>
      </c>
      <c r="K92" s="107" t="str">
        <f t="shared" ref="K92" ca="1" si="1524">IF($C91="","",MID(TEXT(VLOOKUP($A92,INDIRECT("data"&amp;$AX$3),10,FALSE),"000000000000"),K$8,1))</f>
        <v>2</v>
      </c>
      <c r="L92" s="107" t="str">
        <f t="shared" ref="L92" ca="1" si="1525">IF($C91="","",MID(TEXT(VLOOKUP($A92,INDIRECT("data"&amp;$AX$3),10,FALSE),"000000000000"),L$8,1))</f>
        <v>6</v>
      </c>
      <c r="M92" s="107" t="str">
        <f t="shared" ref="M92" ca="1" si="1526">IF($C91="","",MID(TEXT(VLOOKUP($A92,INDIRECT("data"&amp;$AX$3),10,FALSE),"000000000000"),M$8,1))</f>
        <v>3</v>
      </c>
      <c r="N92" s="107" t="str">
        <f t="shared" ref="N92" ca="1" si="1527">IF($C91="","",MID(TEXT(VLOOKUP($A92,INDIRECT("data"&amp;$AX$3),10,FALSE),"000000000000"),N$8,1))</f>
        <v>2</v>
      </c>
      <c r="O92" s="107" t="str">
        <f t="shared" ref="O92" ca="1" si="1528">IF($C91="","",MID(TEXT(VLOOKUP($A92,INDIRECT("data"&amp;$AX$3),10,FALSE),"000000000000"),O$8,1))</f>
        <v>0</v>
      </c>
      <c r="P92" s="150"/>
      <c r="Q92" s="150"/>
      <c r="R92" s="97">
        <f t="shared" ref="R92" ca="1" si="1529">IF($C91="","",VLOOKUP(A92,INDIRECT("data"&amp;$AX$3),9,FALSE))</f>
        <v>41813</v>
      </c>
      <c r="S92" s="98" t="s">
        <v>21</v>
      </c>
      <c r="T92" s="107" t="str">
        <f ca="1">IF($C91="","",VLOOKUP(T91*2,Gr,2))</f>
        <v>A</v>
      </c>
      <c r="U92" s="107" t="str">
        <f ca="1">IF($C91="","",VLOOKUP(U91*2,Gr,2))</f>
        <v>A+</v>
      </c>
      <c r="V92" s="107" t="str">
        <f ca="1">IF($C91="","",VLOOKUP(V91,Gr,2))</f>
        <v>A+</v>
      </c>
      <c r="W92" s="107" t="str">
        <f ca="1">IF($C91="","",VLOOKUP(W91*2,Gr,2))</f>
        <v>A</v>
      </c>
      <c r="X92" s="107" t="str">
        <f ca="1">IF($C91="","",VLOOKUP(X91*2,Gr,2))</f>
        <v>A</v>
      </c>
      <c r="Y92" s="107" t="str">
        <f ca="1">IF($C91="","",VLOOKUP(Y91,Gr,2))</f>
        <v>A</v>
      </c>
      <c r="Z92" s="107" t="str">
        <f ca="1">IF($C91="","",VLOOKUP(Z91*2,Gr,2))</f>
        <v>A+</v>
      </c>
      <c r="AA92" s="107" t="str">
        <f ca="1">IF($C91="","",VLOOKUP(AA91*2,Gr,2))</f>
        <v>A</v>
      </c>
      <c r="AB92" s="107" t="str">
        <f ca="1">IF($C91="","",VLOOKUP(AB91,Gr,2))</f>
        <v>A+</v>
      </c>
      <c r="AC92" s="107" t="str">
        <f ca="1">IF($C91="","",VLOOKUP(AC91*2,Gr,2))</f>
        <v>A+</v>
      </c>
      <c r="AD92" s="107" t="str">
        <f ca="1">IF($C91="","",VLOOKUP(AD91*2,Gr,2))</f>
        <v>A+</v>
      </c>
      <c r="AE92" s="107" t="str">
        <f ca="1">IF($C91="","",VLOOKUP(AE91,Gr,2))</f>
        <v>A+</v>
      </c>
      <c r="AF92" s="107" t="str">
        <f ca="1">IF($C91="","",VLOOKUP(AF91*2,Gr,2))</f>
        <v>A</v>
      </c>
      <c r="AG92" s="107" t="str">
        <f ca="1">IF($C91="","",VLOOKUP(AG91*2,Gr,2))</f>
        <v>A+</v>
      </c>
      <c r="AH92" s="107" t="str">
        <f ca="1">IF($C91="","",VLOOKUP(AH91,Gr,2))</f>
        <v>A+</v>
      </c>
      <c r="AI92" s="107"/>
      <c r="AJ92" s="107"/>
      <c r="AK92" s="107"/>
      <c r="AL92" s="107" t="str">
        <f ca="1">IF($C91="","",VLOOKUP(AL91*2,Gr,2))</f>
        <v>A+</v>
      </c>
      <c r="AM92" s="107" t="str">
        <f ca="1">IF($C91="","",VLOOKUP(AM91*2,Gr,2))</f>
        <v>A+</v>
      </c>
      <c r="AN92" s="107" t="str">
        <f ca="1">IF($C91="","",VLOOKUP(AN91,Gr,2))</f>
        <v>A+</v>
      </c>
      <c r="AO92" s="107" t="str">
        <f ca="1">IF($C91="","",VLOOKUP(AO91/AO$7%,Gr,2))</f>
        <v>A+</v>
      </c>
      <c r="AP92" s="107" t="str">
        <f ca="1">IF($C91="","",VLOOKUP(AP91,Gr,2))</f>
        <v>A</v>
      </c>
      <c r="AQ92" s="107" t="str">
        <f ca="1">IF($C91="","",VLOOKUP(AQ91,Gr,2))</f>
        <v>A</v>
      </c>
      <c r="AR92" s="107" t="str">
        <f ca="1">IF($C91="","",VLOOKUP(AR91,Gr,2))</f>
        <v>A+</v>
      </c>
      <c r="AS92" s="107" t="str">
        <f ca="1">IF($C91="","",VLOOKUP(AS91,Gr,2))</f>
        <v>A+</v>
      </c>
      <c r="AT92" s="107" t="str">
        <f ca="1">IF($C91="","",VLOOKUP(AT91/AT$7%,Gr,2))</f>
        <v>A+</v>
      </c>
      <c r="AU92" s="150"/>
      <c r="AV92" s="150"/>
      <c r="AW92" s="150"/>
      <c r="AX92" s="150"/>
    </row>
    <row r="93" spans="1:50" s="96" customFormat="1" ht="15" customHeight="1">
      <c r="A93" s="96">
        <f t="shared" ref="A93" si="1530">A92+1</f>
        <v>43</v>
      </c>
      <c r="B93" s="166">
        <f t="shared" ref="B93" si="1531">A93</f>
        <v>43</v>
      </c>
      <c r="C93" s="166">
        <f t="shared" ref="C93" ca="1" si="1532">IFERROR(VLOOKUP(A93,INDIRECT("data"&amp;$AX$3),2,FALSE),"")</f>
        <v>1218</v>
      </c>
      <c r="D93" s="168" t="str">
        <f t="shared" ref="D93" ca="1" si="1533">IF(C93="","",VLOOKUP(A93,INDIRECT("data"&amp;$AX$3),3,FALSE))</f>
        <v>Kishore Beera</v>
      </c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50" t="str">
        <f t="shared" ref="P93" ca="1" si="1534">IF($C93="","",VLOOKUP($A93,INDIRECT("data"&amp;$AX$3),4,FALSE))</f>
        <v>G</v>
      </c>
      <c r="Q93" s="150" t="str">
        <f t="shared" ref="Q93" ca="1" si="1535">IF($C93="","",VLOOKUP($A93,INDIRECT("data"&amp;$AX$3),5,FALSE))</f>
        <v>SC</v>
      </c>
      <c r="R93" s="97">
        <f t="shared" ref="R93" ca="1" si="1536">IF($C93="","",VLOOKUP(A93,INDIRECT("data"&amp;$AX$3),8,FALSE))</f>
        <v>38203</v>
      </c>
      <c r="S93" s="98" t="s">
        <v>20</v>
      </c>
      <c r="T93" s="107">
        <f t="shared" ref="T93:U93" ca="1" si="1537">IF($C93="","",VLOOKUP($A93,INDIRECT("data"&amp;$AX$3),T$8,FALSE))</f>
        <v>46</v>
      </c>
      <c r="U93" s="107">
        <f t="shared" ca="1" si="1537"/>
        <v>36</v>
      </c>
      <c r="V93" s="107">
        <f t="shared" ref="V93" ca="1" si="1538">IF($C93="","",SUM(T93:U93))</f>
        <v>82</v>
      </c>
      <c r="W93" s="107">
        <f t="shared" ref="W93:X93" ca="1" si="1539">IF($C93="","",VLOOKUP($A93,INDIRECT("data"&amp;$AX$3),W$8,FALSE))</f>
        <v>38</v>
      </c>
      <c r="X93" s="107">
        <f t="shared" ca="1" si="1539"/>
        <v>46</v>
      </c>
      <c r="Y93" s="107">
        <f t="shared" ref="Y93" ca="1" si="1540">IF($C93="","",SUM(W93:X93))</f>
        <v>84</v>
      </c>
      <c r="Z93" s="107">
        <f t="shared" ref="Z93:AA93" ca="1" si="1541">IF($C93="","",VLOOKUP($A93,INDIRECT("data"&amp;$AX$3),Z$8,FALSE))</f>
        <v>45</v>
      </c>
      <c r="AA93" s="107">
        <f t="shared" ca="1" si="1541"/>
        <v>38</v>
      </c>
      <c r="AB93" s="107">
        <f t="shared" ref="AB93" ca="1" si="1542">IF($C93="","",SUM(Z93:AA93))</f>
        <v>83</v>
      </c>
      <c r="AC93" s="107">
        <f t="shared" ref="AC93:AD93" ca="1" si="1543">IF($C93="","",VLOOKUP($A93,INDIRECT("data"&amp;$AX$3),AC$8,FALSE))</f>
        <v>36</v>
      </c>
      <c r="AD93" s="107">
        <f t="shared" ca="1" si="1543"/>
        <v>45</v>
      </c>
      <c r="AE93" s="107">
        <f t="shared" ref="AE93" ca="1" si="1544">IF($C93="","",SUM(AC93:AD93))</f>
        <v>81</v>
      </c>
      <c r="AF93" s="107">
        <f t="shared" ref="AF93:AG93" ca="1" si="1545">IF($C93="","",VLOOKUP($A93,INDIRECT("data"&amp;$AX$3),AF$8,FALSE))</f>
        <v>46</v>
      </c>
      <c r="AG93" s="107">
        <f t="shared" ca="1" si="1545"/>
        <v>36</v>
      </c>
      <c r="AH93" s="107">
        <f t="shared" ref="AH93" ca="1" si="1546">IF($C93="","",SUM(AF93:AG93))</f>
        <v>82</v>
      </c>
      <c r="AI93" s="107"/>
      <c r="AJ93" s="107"/>
      <c r="AK93" s="107"/>
      <c r="AL93" s="107">
        <f t="shared" ref="AL93:AM93" ca="1" si="1547">IF($C93="","",VLOOKUP($A93,INDIRECT("data"&amp;$AX$3),AL$8,FALSE))</f>
        <v>45</v>
      </c>
      <c r="AM93" s="107">
        <f t="shared" ca="1" si="1547"/>
        <v>36</v>
      </c>
      <c r="AN93" s="107">
        <f t="shared" ref="AN93" ca="1" si="1548">IF($C93="","",SUM(AL93:AM93))</f>
        <v>81</v>
      </c>
      <c r="AO93" s="95">
        <f t="shared" ref="AO93" ca="1" si="1549">IF($C93="","",V93+Y93+AB93+AE93+AH93+AK93+AN93)</f>
        <v>493</v>
      </c>
      <c r="AP93" s="107">
        <f t="shared" ref="AP93:AS93" ca="1" si="1550">IF($C93="","",VLOOKUP($A93,INDIRECT("data"&amp;$AX$3),AP$8,FALSE))</f>
        <v>92</v>
      </c>
      <c r="AQ93" s="107">
        <f t="shared" ca="1" si="1550"/>
        <v>76</v>
      </c>
      <c r="AR93" s="107">
        <f t="shared" ca="1" si="1550"/>
        <v>90</v>
      </c>
      <c r="AS93" s="107">
        <f t="shared" ca="1" si="1550"/>
        <v>72</v>
      </c>
      <c r="AT93" s="107">
        <f t="shared" ref="AT93" ca="1" si="1551">IF($C93="","",SUM(AP93:AS93))</f>
        <v>330</v>
      </c>
      <c r="AU93" s="150">
        <f t="shared" ref="AU93" ca="1" si="1552">IF($C93="","",VLOOKUP($A93,INDIRECT("data"&amp;$AX$3),AU$8,FALSE))</f>
        <v>203</v>
      </c>
      <c r="AV93" s="150">
        <f ca="1">IF($C93="","",ROUND(AU93/NoW%,0))</f>
        <v>89</v>
      </c>
      <c r="AW93" s="150" t="str">
        <f ca="1">IF($C93="","",VLOOKUP(AO94,Gc,2,FALSE))</f>
        <v>Very Good</v>
      </c>
      <c r="AX93" s="150"/>
    </row>
    <row r="94" spans="1:50" s="96" customFormat="1" ht="15" customHeight="1">
      <c r="A94" s="96">
        <f t="shared" ref="A94" si="1553">A93</f>
        <v>43</v>
      </c>
      <c r="B94" s="167"/>
      <c r="C94" s="167"/>
      <c r="D94" s="107" t="str">
        <f t="shared" ref="D94" ca="1" si="1554">IF($C93="","",MID(TEXT(VLOOKUP($A94,INDIRECT("data"&amp;$AX$3),10,FALSE),"000000000000"),D$8,1))</f>
        <v>2</v>
      </c>
      <c r="E94" s="107" t="str">
        <f t="shared" ref="E94" ca="1" si="1555">IF($C93="","",MID(TEXT(VLOOKUP($A94,INDIRECT("data"&amp;$AX$3),10,FALSE),"000000000000"),E$8,1))</f>
        <v>2</v>
      </c>
      <c r="F94" s="107" t="str">
        <f t="shared" ref="F94" ca="1" si="1556">IF($C93="","",MID(TEXT(VLOOKUP($A94,INDIRECT("data"&amp;$AX$3),10,FALSE),"000000000000"),F$8,1))</f>
        <v>1</v>
      </c>
      <c r="G94" s="107" t="str">
        <f t="shared" ref="G94" ca="1" si="1557">IF($C93="","",MID(TEXT(VLOOKUP($A94,INDIRECT("data"&amp;$AX$3),10,FALSE),"000000000000"),G$8,1))</f>
        <v>7</v>
      </c>
      <c r="H94" s="107" t="str">
        <f t="shared" ref="H94" ca="1" si="1558">IF($C93="","",MID(TEXT(VLOOKUP($A94,INDIRECT("data"&amp;$AX$3),10,FALSE),"000000000000"),H$8,1))</f>
        <v>3</v>
      </c>
      <c r="I94" s="107" t="str">
        <f t="shared" ref="I94" ca="1" si="1559">IF($C93="","",MID(TEXT(VLOOKUP($A94,INDIRECT("data"&amp;$AX$3),10,FALSE),"000000000000"),I$8,1))</f>
        <v>5</v>
      </c>
      <c r="J94" s="107" t="str">
        <f t="shared" ref="J94" ca="1" si="1560">IF($C93="","",MID(TEXT(VLOOKUP($A94,INDIRECT("data"&amp;$AX$3),10,FALSE),"000000000000"),J$8,1))</f>
        <v>1</v>
      </c>
      <c r="K94" s="107" t="str">
        <f t="shared" ref="K94" ca="1" si="1561">IF($C93="","",MID(TEXT(VLOOKUP($A94,INDIRECT("data"&amp;$AX$3),10,FALSE),"000000000000"),K$8,1))</f>
        <v>7</v>
      </c>
      <c r="L94" s="107" t="str">
        <f t="shared" ref="L94" ca="1" si="1562">IF($C93="","",MID(TEXT(VLOOKUP($A94,INDIRECT("data"&amp;$AX$3),10,FALSE),"000000000000"),L$8,1))</f>
        <v>4</v>
      </c>
      <c r="M94" s="107" t="str">
        <f t="shared" ref="M94" ca="1" si="1563">IF($C93="","",MID(TEXT(VLOOKUP($A94,INDIRECT("data"&amp;$AX$3),10,FALSE),"000000000000"),M$8,1))</f>
        <v>0</v>
      </c>
      <c r="N94" s="107" t="str">
        <f t="shared" ref="N94" ca="1" si="1564">IF($C93="","",MID(TEXT(VLOOKUP($A94,INDIRECT("data"&amp;$AX$3),10,FALSE),"000000000000"),N$8,1))</f>
        <v>9</v>
      </c>
      <c r="O94" s="107" t="str">
        <f t="shared" ref="O94" ca="1" si="1565">IF($C93="","",MID(TEXT(VLOOKUP($A94,INDIRECT("data"&amp;$AX$3),10,FALSE),"000000000000"),O$8,1))</f>
        <v>6</v>
      </c>
      <c r="P94" s="150"/>
      <c r="Q94" s="150"/>
      <c r="R94" s="97">
        <f t="shared" ref="R94" ca="1" si="1566">IF($C93="","",VLOOKUP(A94,INDIRECT("data"&amp;$AX$3),9,FALSE))</f>
        <v>41835</v>
      </c>
      <c r="S94" s="98" t="s">
        <v>21</v>
      </c>
      <c r="T94" s="107" t="str">
        <f ca="1">IF($C93="","",VLOOKUP(T93*2,Gr,2))</f>
        <v>A+</v>
      </c>
      <c r="U94" s="107" t="str">
        <f ca="1">IF($C93="","",VLOOKUP(U93*2,Gr,2))</f>
        <v>A</v>
      </c>
      <c r="V94" s="107" t="str">
        <f ca="1">IF($C93="","",VLOOKUP(V93,Gr,2))</f>
        <v>A</v>
      </c>
      <c r="W94" s="107" t="str">
        <f ca="1">IF($C93="","",VLOOKUP(W93*2,Gr,2))</f>
        <v>A</v>
      </c>
      <c r="X94" s="107" t="str">
        <f ca="1">IF($C93="","",VLOOKUP(X93*2,Gr,2))</f>
        <v>A+</v>
      </c>
      <c r="Y94" s="107" t="str">
        <f ca="1">IF($C93="","",VLOOKUP(Y93,Gr,2))</f>
        <v>A</v>
      </c>
      <c r="Z94" s="107" t="str">
        <f ca="1">IF($C93="","",VLOOKUP(Z93*2,Gr,2))</f>
        <v>A</v>
      </c>
      <c r="AA94" s="107" t="str">
        <f ca="1">IF($C93="","",VLOOKUP(AA93*2,Gr,2))</f>
        <v>A</v>
      </c>
      <c r="AB94" s="107" t="str">
        <f ca="1">IF($C93="","",VLOOKUP(AB93,Gr,2))</f>
        <v>A</v>
      </c>
      <c r="AC94" s="107" t="str">
        <f ca="1">IF($C93="","",VLOOKUP(AC93*2,Gr,2))</f>
        <v>A</v>
      </c>
      <c r="AD94" s="107" t="str">
        <f ca="1">IF($C93="","",VLOOKUP(AD93*2,Gr,2))</f>
        <v>A</v>
      </c>
      <c r="AE94" s="107" t="str">
        <f ca="1">IF($C93="","",VLOOKUP(AE93,Gr,2))</f>
        <v>A</v>
      </c>
      <c r="AF94" s="107" t="str">
        <f ca="1">IF($C93="","",VLOOKUP(AF93*2,Gr,2))</f>
        <v>A+</v>
      </c>
      <c r="AG94" s="107" t="str">
        <f ca="1">IF($C93="","",VLOOKUP(AG93*2,Gr,2))</f>
        <v>A</v>
      </c>
      <c r="AH94" s="107" t="str">
        <f ca="1">IF($C93="","",VLOOKUP(AH93,Gr,2))</f>
        <v>A</v>
      </c>
      <c r="AI94" s="107"/>
      <c r="AJ94" s="107"/>
      <c r="AK94" s="107"/>
      <c r="AL94" s="107" t="str">
        <f ca="1">IF($C93="","",VLOOKUP(AL93*2,Gr,2))</f>
        <v>A</v>
      </c>
      <c r="AM94" s="107" t="str">
        <f ca="1">IF($C93="","",VLOOKUP(AM93*2,Gr,2))</f>
        <v>A</v>
      </c>
      <c r="AN94" s="107" t="str">
        <f ca="1">IF($C93="","",VLOOKUP(AN93,Gr,2))</f>
        <v>A</v>
      </c>
      <c r="AO94" s="107" t="str">
        <f ca="1">IF($C93="","",VLOOKUP(AO93/AO$7%,Gr,2))</f>
        <v>A</v>
      </c>
      <c r="AP94" s="107" t="str">
        <f ca="1">IF($C93="","",VLOOKUP(AP93,Gr,2))</f>
        <v>A+</v>
      </c>
      <c r="AQ94" s="107" t="str">
        <f ca="1">IF($C93="","",VLOOKUP(AQ93,Gr,2))</f>
        <v>A</v>
      </c>
      <c r="AR94" s="107" t="str">
        <f ca="1">IF($C93="","",VLOOKUP(AR93,Gr,2))</f>
        <v>A</v>
      </c>
      <c r="AS94" s="107" t="str">
        <f ca="1">IF($C93="","",VLOOKUP(AS93,Gr,2))</f>
        <v>A</v>
      </c>
      <c r="AT94" s="107" t="str">
        <f ca="1">IF($C93="","",VLOOKUP(AT93/AT$7%,Gr,2))</f>
        <v>A</v>
      </c>
      <c r="AU94" s="150"/>
      <c r="AV94" s="150"/>
      <c r="AW94" s="150"/>
      <c r="AX94" s="150"/>
    </row>
    <row r="95" spans="1:50" s="96" customFormat="1" ht="15" customHeight="1">
      <c r="A95" s="96">
        <f t="shared" ref="A95" si="1567">A94+1</f>
        <v>44</v>
      </c>
      <c r="B95" s="166">
        <f t="shared" ref="B95" si="1568">A95</f>
        <v>44</v>
      </c>
      <c r="C95" s="166">
        <f t="shared" ref="C95" ca="1" si="1569">IFERROR(VLOOKUP(A95,INDIRECT("data"&amp;$AX$3),2,FALSE),"")</f>
        <v>1198</v>
      </c>
      <c r="D95" s="168" t="str">
        <f t="shared" ref="D95" ca="1" si="1570">IF(C95="","",VLOOKUP(A95,INDIRECT("data"&amp;$AX$3),3,FALSE))</f>
        <v>Krishna Chintham</v>
      </c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50" t="str">
        <f t="shared" ref="P95" ca="1" si="1571">IF($C95="","",VLOOKUP($A95,INDIRECT("data"&amp;$AX$3),4,FALSE))</f>
        <v>G</v>
      </c>
      <c r="Q95" s="150" t="str">
        <f t="shared" ref="Q95" ca="1" si="1572">IF($C95="","",VLOOKUP($A95,INDIRECT("data"&amp;$AX$3),5,FALSE))</f>
        <v>OC</v>
      </c>
      <c r="R95" s="97">
        <f t="shared" ref="R95" ca="1" si="1573">IF($C95="","",VLOOKUP(A95,INDIRECT("data"&amp;$AX$3),8,FALSE))</f>
        <v>38062</v>
      </c>
      <c r="S95" s="98" t="s">
        <v>20</v>
      </c>
      <c r="T95" s="107">
        <f t="shared" ref="T95:U95" ca="1" si="1574">IF($C95="","",VLOOKUP($A95,INDIRECT("data"&amp;$AX$3),T$8,FALSE))</f>
        <v>32</v>
      </c>
      <c r="U95" s="107">
        <f t="shared" ca="1" si="1574"/>
        <v>38</v>
      </c>
      <c r="V95" s="107">
        <f t="shared" ref="V95" ca="1" si="1575">IF($C95="","",SUM(T95:U95))</f>
        <v>70</v>
      </c>
      <c r="W95" s="107">
        <f t="shared" ref="W95:X95" ca="1" si="1576">IF($C95="","",VLOOKUP($A95,INDIRECT("data"&amp;$AX$3),W$8,FALSE))</f>
        <v>34</v>
      </c>
      <c r="X95" s="107">
        <f t="shared" ca="1" si="1576"/>
        <v>32</v>
      </c>
      <c r="Y95" s="107">
        <f t="shared" ref="Y95" ca="1" si="1577">IF($C95="","",SUM(W95:X95))</f>
        <v>66</v>
      </c>
      <c r="Z95" s="107">
        <f t="shared" ref="Z95:AA95" ca="1" si="1578">IF($C95="","",VLOOKUP($A95,INDIRECT("data"&amp;$AX$3),Z$8,FALSE))</f>
        <v>38</v>
      </c>
      <c r="AA95" s="107">
        <f t="shared" ca="1" si="1578"/>
        <v>34</v>
      </c>
      <c r="AB95" s="107">
        <f t="shared" ref="AB95" ca="1" si="1579">IF($C95="","",SUM(Z95:AA95))</f>
        <v>72</v>
      </c>
      <c r="AC95" s="107">
        <f t="shared" ref="AC95:AD95" ca="1" si="1580">IF($C95="","",VLOOKUP($A95,INDIRECT("data"&amp;$AX$3),AC$8,FALSE))</f>
        <v>38</v>
      </c>
      <c r="AD95" s="107">
        <f t="shared" ca="1" si="1580"/>
        <v>38</v>
      </c>
      <c r="AE95" s="107">
        <f t="shared" ref="AE95" ca="1" si="1581">IF($C95="","",SUM(AC95:AD95))</f>
        <v>76</v>
      </c>
      <c r="AF95" s="107">
        <f t="shared" ref="AF95:AG95" ca="1" si="1582">IF($C95="","",VLOOKUP($A95,INDIRECT("data"&amp;$AX$3),AF$8,FALSE))</f>
        <v>32</v>
      </c>
      <c r="AG95" s="107">
        <f t="shared" ca="1" si="1582"/>
        <v>38</v>
      </c>
      <c r="AH95" s="107">
        <f t="shared" ref="AH95" ca="1" si="1583">IF($C95="","",SUM(AF95:AG95))</f>
        <v>70</v>
      </c>
      <c r="AI95" s="107"/>
      <c r="AJ95" s="107"/>
      <c r="AK95" s="107"/>
      <c r="AL95" s="107">
        <f t="shared" ref="AL95:AM95" ca="1" si="1584">IF($C95="","",VLOOKUP($A95,INDIRECT("data"&amp;$AX$3),AL$8,FALSE))</f>
        <v>38</v>
      </c>
      <c r="AM95" s="107">
        <f t="shared" ca="1" si="1584"/>
        <v>38</v>
      </c>
      <c r="AN95" s="107">
        <f t="shared" ref="AN95" ca="1" si="1585">IF($C95="","",SUM(AL95:AM95))</f>
        <v>76</v>
      </c>
      <c r="AO95" s="95">
        <f t="shared" ref="AO95" ca="1" si="1586">IF($C95="","",V95+Y95+AB95+AE95+AH95+AK95+AN95)</f>
        <v>430</v>
      </c>
      <c r="AP95" s="107">
        <f t="shared" ref="AP95:AS95" ca="1" si="1587">IF($C95="","",VLOOKUP($A95,INDIRECT("data"&amp;$AX$3),AP$8,FALSE))</f>
        <v>64</v>
      </c>
      <c r="AQ95" s="107">
        <f t="shared" ca="1" si="1587"/>
        <v>68</v>
      </c>
      <c r="AR95" s="107">
        <f t="shared" ca="1" si="1587"/>
        <v>76</v>
      </c>
      <c r="AS95" s="107">
        <f t="shared" ca="1" si="1587"/>
        <v>76</v>
      </c>
      <c r="AT95" s="107">
        <f t="shared" ref="AT95" ca="1" si="1588">IF($C95="","",SUM(AP95:AS95))</f>
        <v>284</v>
      </c>
      <c r="AU95" s="150">
        <f t="shared" ref="AU95" ca="1" si="1589">IF($C95="","",VLOOKUP($A95,INDIRECT("data"&amp;$AX$3),AU$8,FALSE))</f>
        <v>172</v>
      </c>
      <c r="AV95" s="150">
        <f ca="1">IF($C95="","",ROUND(AU95/NoW%,0))</f>
        <v>76</v>
      </c>
      <c r="AW95" s="150" t="str">
        <f ca="1">IF($C95="","",VLOOKUP(AO96,Gc,2,FALSE))</f>
        <v>Very Good</v>
      </c>
      <c r="AX95" s="150"/>
    </row>
    <row r="96" spans="1:50" s="96" customFormat="1" ht="15" customHeight="1">
      <c r="A96" s="96">
        <f t="shared" ref="A96" si="1590">A95</f>
        <v>44</v>
      </c>
      <c r="B96" s="167"/>
      <c r="C96" s="167"/>
      <c r="D96" s="107" t="str">
        <f t="shared" ref="D96" ca="1" si="1591">IF($C95="","",MID(TEXT(VLOOKUP($A96,INDIRECT("data"&amp;$AX$3),10,FALSE),"000000000000"),D$8,1))</f>
        <v>8</v>
      </c>
      <c r="E96" s="107" t="str">
        <f t="shared" ref="E96" ca="1" si="1592">IF($C95="","",MID(TEXT(VLOOKUP($A96,INDIRECT("data"&amp;$AX$3),10,FALSE),"000000000000"),E$8,1))</f>
        <v>4</v>
      </c>
      <c r="F96" s="107" t="str">
        <f t="shared" ref="F96" ca="1" si="1593">IF($C95="","",MID(TEXT(VLOOKUP($A96,INDIRECT("data"&amp;$AX$3),10,FALSE),"000000000000"),F$8,1))</f>
        <v>6</v>
      </c>
      <c r="G96" s="107" t="str">
        <f t="shared" ref="G96" ca="1" si="1594">IF($C95="","",MID(TEXT(VLOOKUP($A96,INDIRECT("data"&amp;$AX$3),10,FALSE),"000000000000"),G$8,1))</f>
        <v>4</v>
      </c>
      <c r="H96" s="107" t="str">
        <f t="shared" ref="H96" ca="1" si="1595">IF($C95="","",MID(TEXT(VLOOKUP($A96,INDIRECT("data"&amp;$AX$3),10,FALSE),"000000000000"),H$8,1))</f>
        <v>2</v>
      </c>
      <c r="I96" s="107" t="str">
        <f t="shared" ref="I96" ca="1" si="1596">IF($C95="","",MID(TEXT(VLOOKUP($A96,INDIRECT("data"&amp;$AX$3),10,FALSE),"000000000000"),I$8,1))</f>
        <v>0</v>
      </c>
      <c r="J96" s="107" t="str">
        <f t="shared" ref="J96" ca="1" si="1597">IF($C95="","",MID(TEXT(VLOOKUP($A96,INDIRECT("data"&amp;$AX$3),10,FALSE),"000000000000"),J$8,1))</f>
        <v>6</v>
      </c>
      <c r="K96" s="107" t="str">
        <f t="shared" ref="K96" ca="1" si="1598">IF($C95="","",MID(TEXT(VLOOKUP($A96,INDIRECT("data"&amp;$AX$3),10,FALSE),"000000000000"),K$8,1))</f>
        <v>8</v>
      </c>
      <c r="L96" s="107" t="str">
        <f t="shared" ref="L96" ca="1" si="1599">IF($C95="","",MID(TEXT(VLOOKUP($A96,INDIRECT("data"&amp;$AX$3),10,FALSE),"000000000000"),L$8,1))</f>
        <v>3</v>
      </c>
      <c r="M96" s="107" t="str">
        <f t="shared" ref="M96" ca="1" si="1600">IF($C95="","",MID(TEXT(VLOOKUP($A96,INDIRECT("data"&amp;$AX$3),10,FALSE),"000000000000"),M$8,1))</f>
        <v>8</v>
      </c>
      <c r="N96" s="107" t="str">
        <f t="shared" ref="N96" ca="1" si="1601">IF($C95="","",MID(TEXT(VLOOKUP($A96,INDIRECT("data"&amp;$AX$3),10,FALSE),"000000000000"),N$8,1))</f>
        <v>7</v>
      </c>
      <c r="O96" s="107" t="str">
        <f t="shared" ref="O96" ca="1" si="1602">IF($C95="","",MID(TEXT(VLOOKUP($A96,INDIRECT("data"&amp;$AX$3),10,FALSE),"000000000000"),O$8,1))</f>
        <v>9</v>
      </c>
      <c r="P96" s="150"/>
      <c r="Q96" s="150"/>
      <c r="R96" s="97">
        <f t="shared" ref="R96" ca="1" si="1603">IF($C95="","",VLOOKUP(A96,INDIRECT("data"&amp;$AX$3),9,FALSE))</f>
        <v>41813</v>
      </c>
      <c r="S96" s="98" t="s">
        <v>21</v>
      </c>
      <c r="T96" s="107" t="str">
        <f ca="1">IF($C95="","",VLOOKUP(T95*2,Gr,2))</f>
        <v>B+</v>
      </c>
      <c r="U96" s="107" t="str">
        <f ca="1">IF($C95="","",VLOOKUP(U95*2,Gr,2))</f>
        <v>A</v>
      </c>
      <c r="V96" s="107" t="str">
        <f ca="1">IF($C95="","",VLOOKUP(V95,Gr,2))</f>
        <v>B+</v>
      </c>
      <c r="W96" s="107" t="str">
        <f ca="1">IF($C95="","",VLOOKUP(W95*2,Gr,2))</f>
        <v>B+</v>
      </c>
      <c r="X96" s="107" t="str">
        <f ca="1">IF($C95="","",VLOOKUP(X95*2,Gr,2))</f>
        <v>B+</v>
      </c>
      <c r="Y96" s="107" t="str">
        <f ca="1">IF($C95="","",VLOOKUP(Y95,Gr,2))</f>
        <v>B+</v>
      </c>
      <c r="Z96" s="107" t="str">
        <f ca="1">IF($C95="","",VLOOKUP(Z95*2,Gr,2))</f>
        <v>A</v>
      </c>
      <c r="AA96" s="107" t="str">
        <f ca="1">IF($C95="","",VLOOKUP(AA95*2,Gr,2))</f>
        <v>B+</v>
      </c>
      <c r="AB96" s="107" t="str">
        <f ca="1">IF($C95="","",VLOOKUP(AB95,Gr,2))</f>
        <v>A</v>
      </c>
      <c r="AC96" s="107" t="str">
        <f ca="1">IF($C95="","",VLOOKUP(AC95*2,Gr,2))</f>
        <v>A</v>
      </c>
      <c r="AD96" s="107" t="str">
        <f ca="1">IF($C95="","",VLOOKUP(AD95*2,Gr,2))</f>
        <v>A</v>
      </c>
      <c r="AE96" s="107" t="str">
        <f ca="1">IF($C95="","",VLOOKUP(AE95,Gr,2))</f>
        <v>A</v>
      </c>
      <c r="AF96" s="107" t="str">
        <f ca="1">IF($C95="","",VLOOKUP(AF95*2,Gr,2))</f>
        <v>B+</v>
      </c>
      <c r="AG96" s="107" t="str">
        <f ca="1">IF($C95="","",VLOOKUP(AG95*2,Gr,2))</f>
        <v>A</v>
      </c>
      <c r="AH96" s="107" t="str">
        <f ca="1">IF($C95="","",VLOOKUP(AH95,Gr,2))</f>
        <v>B+</v>
      </c>
      <c r="AI96" s="107"/>
      <c r="AJ96" s="107"/>
      <c r="AK96" s="107"/>
      <c r="AL96" s="107" t="str">
        <f ca="1">IF($C95="","",VLOOKUP(AL95*2,Gr,2))</f>
        <v>A</v>
      </c>
      <c r="AM96" s="107" t="str">
        <f ca="1">IF($C95="","",VLOOKUP(AM95*2,Gr,2))</f>
        <v>A</v>
      </c>
      <c r="AN96" s="107" t="str">
        <f ca="1">IF($C95="","",VLOOKUP(AN95,Gr,2))</f>
        <v>A</v>
      </c>
      <c r="AO96" s="107" t="str">
        <f ca="1">IF($C95="","",VLOOKUP(AO95/AO$7%,Gr,2))</f>
        <v>A</v>
      </c>
      <c r="AP96" s="107" t="str">
        <f ca="1">IF($C95="","",VLOOKUP(AP95,Gr,2))</f>
        <v>B+</v>
      </c>
      <c r="AQ96" s="107" t="str">
        <f ca="1">IF($C95="","",VLOOKUP(AQ95,Gr,2))</f>
        <v>B+</v>
      </c>
      <c r="AR96" s="107" t="str">
        <f ca="1">IF($C95="","",VLOOKUP(AR95,Gr,2))</f>
        <v>A</v>
      </c>
      <c r="AS96" s="107" t="str">
        <f ca="1">IF($C95="","",VLOOKUP(AS95,Gr,2))</f>
        <v>A</v>
      </c>
      <c r="AT96" s="107" t="str">
        <f ca="1">IF($C95="","",VLOOKUP(AT95/AT$7%,Gr,2))</f>
        <v>A</v>
      </c>
      <c r="AU96" s="150"/>
      <c r="AV96" s="150"/>
      <c r="AW96" s="150"/>
      <c r="AX96" s="150"/>
    </row>
    <row r="97" spans="1:50" s="96" customFormat="1" ht="15" customHeight="1">
      <c r="A97" s="96">
        <f t="shared" ref="A97" si="1604">A96+1</f>
        <v>45</v>
      </c>
      <c r="B97" s="166">
        <f t="shared" ref="B97" si="1605">A97</f>
        <v>45</v>
      </c>
      <c r="C97" s="166">
        <f t="shared" ref="C97" ca="1" si="1606">IFERROR(VLOOKUP(A97,INDIRECT("data"&amp;$AX$3),2,FALSE),"")</f>
        <v>1209</v>
      </c>
      <c r="D97" s="168" t="str">
        <f t="shared" ref="D97" ca="1" si="1607">IF(C97="","",VLOOKUP(A97,INDIRECT("data"&amp;$AX$3),3,FALSE))</f>
        <v>Lakshmi Srinivasa Rao Guttula</v>
      </c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50" t="str">
        <f t="shared" ref="P97" ca="1" si="1608">IF($C97="","",VLOOKUP($A97,INDIRECT("data"&amp;$AX$3),4,FALSE))</f>
        <v>G</v>
      </c>
      <c r="Q97" s="150" t="str">
        <f t="shared" ref="Q97" ca="1" si="1609">IF($C97="","",VLOOKUP($A97,INDIRECT("data"&amp;$AX$3),5,FALSE))</f>
        <v>BC</v>
      </c>
      <c r="R97" s="97">
        <f t="shared" ref="R97" ca="1" si="1610">IF($C97="","",VLOOKUP(A97,INDIRECT("data"&amp;$AX$3),8,FALSE))</f>
        <v>37958</v>
      </c>
      <c r="S97" s="98" t="s">
        <v>20</v>
      </c>
      <c r="T97" s="107">
        <f t="shared" ref="T97:U97" ca="1" si="1611">IF($C97="","",VLOOKUP($A97,INDIRECT("data"&amp;$AX$3),T$8,FALSE))</f>
        <v>22</v>
      </c>
      <c r="U97" s="107">
        <f t="shared" ca="1" si="1611"/>
        <v>46</v>
      </c>
      <c r="V97" s="107">
        <f t="shared" ref="V97" ca="1" si="1612">IF($C97="","",SUM(T97:U97))</f>
        <v>68</v>
      </c>
      <c r="W97" s="107">
        <f t="shared" ref="W97:X97" ca="1" si="1613">IF($C97="","",VLOOKUP($A97,INDIRECT("data"&amp;$AX$3),W$8,FALSE))</f>
        <v>44</v>
      </c>
      <c r="X97" s="107">
        <f t="shared" ca="1" si="1613"/>
        <v>22</v>
      </c>
      <c r="Y97" s="107">
        <f t="shared" ref="Y97" ca="1" si="1614">IF($C97="","",SUM(W97:X97))</f>
        <v>66</v>
      </c>
      <c r="Z97" s="107">
        <f t="shared" ref="Z97:AA97" ca="1" si="1615">IF($C97="","",VLOOKUP($A97,INDIRECT("data"&amp;$AX$3),Z$8,FALSE))</f>
        <v>43</v>
      </c>
      <c r="AA97" s="107">
        <f t="shared" ca="1" si="1615"/>
        <v>44</v>
      </c>
      <c r="AB97" s="107">
        <f t="shared" ref="AB97" ca="1" si="1616">IF($C97="","",SUM(Z97:AA97))</f>
        <v>87</v>
      </c>
      <c r="AC97" s="107">
        <f t="shared" ref="AC97:AD97" ca="1" si="1617">IF($C97="","",VLOOKUP($A97,INDIRECT("data"&amp;$AX$3),AC$8,FALSE))</f>
        <v>46</v>
      </c>
      <c r="AD97" s="107">
        <f t="shared" ca="1" si="1617"/>
        <v>43</v>
      </c>
      <c r="AE97" s="107">
        <f t="shared" ref="AE97" ca="1" si="1618">IF($C97="","",SUM(AC97:AD97))</f>
        <v>89</v>
      </c>
      <c r="AF97" s="107">
        <f t="shared" ref="AF97:AG97" ca="1" si="1619">IF($C97="","",VLOOKUP($A97,INDIRECT("data"&amp;$AX$3),AF$8,FALSE))</f>
        <v>22</v>
      </c>
      <c r="AG97" s="107">
        <f t="shared" ca="1" si="1619"/>
        <v>46</v>
      </c>
      <c r="AH97" s="107">
        <f t="shared" ref="AH97" ca="1" si="1620">IF($C97="","",SUM(AF97:AG97))</f>
        <v>68</v>
      </c>
      <c r="AI97" s="107"/>
      <c r="AJ97" s="107"/>
      <c r="AK97" s="107"/>
      <c r="AL97" s="107">
        <f t="shared" ref="AL97:AM97" ca="1" si="1621">IF($C97="","",VLOOKUP($A97,INDIRECT("data"&amp;$AX$3),AL$8,FALSE))</f>
        <v>43</v>
      </c>
      <c r="AM97" s="107">
        <f t="shared" ca="1" si="1621"/>
        <v>46</v>
      </c>
      <c r="AN97" s="107">
        <f t="shared" ref="AN97" ca="1" si="1622">IF($C97="","",SUM(AL97:AM97))</f>
        <v>89</v>
      </c>
      <c r="AO97" s="95">
        <f t="shared" ref="AO97" ca="1" si="1623">IF($C97="","",V97+Y97+AB97+AE97+AH97+AK97+AN97)</f>
        <v>467</v>
      </c>
      <c r="AP97" s="107">
        <f t="shared" ref="AP97:AS97" ca="1" si="1624">IF($C97="","",VLOOKUP($A97,INDIRECT("data"&amp;$AX$3),AP$8,FALSE))</f>
        <v>44</v>
      </c>
      <c r="AQ97" s="107">
        <f t="shared" ca="1" si="1624"/>
        <v>88</v>
      </c>
      <c r="AR97" s="107">
        <f t="shared" ca="1" si="1624"/>
        <v>86</v>
      </c>
      <c r="AS97" s="107">
        <f t="shared" ca="1" si="1624"/>
        <v>92</v>
      </c>
      <c r="AT97" s="107">
        <f t="shared" ref="AT97" ca="1" si="1625">IF($C97="","",SUM(AP97:AS97))</f>
        <v>310</v>
      </c>
      <c r="AU97" s="150">
        <f t="shared" ref="AU97" ca="1" si="1626">IF($C97="","",VLOOKUP($A97,INDIRECT("data"&amp;$AX$3),AU$8,FALSE))</f>
        <v>164</v>
      </c>
      <c r="AV97" s="150">
        <f ca="1">IF($C97="","",ROUND(AU97/NoW%,0))</f>
        <v>72</v>
      </c>
      <c r="AW97" s="150" t="str">
        <f ca="1">IF($C97="","",VLOOKUP(AO98,Gc,2,FALSE))</f>
        <v>Very Good</v>
      </c>
      <c r="AX97" s="150"/>
    </row>
    <row r="98" spans="1:50" s="96" customFormat="1" ht="15" customHeight="1">
      <c r="A98" s="96">
        <f t="shared" ref="A98" si="1627">A97</f>
        <v>45</v>
      </c>
      <c r="B98" s="167"/>
      <c r="C98" s="167"/>
      <c r="D98" s="107" t="str">
        <f t="shared" ref="D98" ca="1" si="1628">IF($C97="","",MID(TEXT(VLOOKUP($A98,INDIRECT("data"&amp;$AX$3),10,FALSE),"000000000000"),D$8,1))</f>
        <v>7</v>
      </c>
      <c r="E98" s="107" t="str">
        <f t="shared" ref="E98" ca="1" si="1629">IF($C97="","",MID(TEXT(VLOOKUP($A98,INDIRECT("data"&amp;$AX$3),10,FALSE),"000000000000"),E$8,1))</f>
        <v>3</v>
      </c>
      <c r="F98" s="107" t="str">
        <f t="shared" ref="F98" ca="1" si="1630">IF($C97="","",MID(TEXT(VLOOKUP($A98,INDIRECT("data"&amp;$AX$3),10,FALSE),"000000000000"),F$8,1))</f>
        <v>2</v>
      </c>
      <c r="G98" s="107" t="str">
        <f t="shared" ref="G98" ca="1" si="1631">IF($C97="","",MID(TEXT(VLOOKUP($A98,INDIRECT("data"&amp;$AX$3),10,FALSE),"000000000000"),G$8,1))</f>
        <v>6</v>
      </c>
      <c r="H98" s="107" t="str">
        <f t="shared" ref="H98" ca="1" si="1632">IF($C97="","",MID(TEXT(VLOOKUP($A98,INDIRECT("data"&amp;$AX$3),10,FALSE),"000000000000"),H$8,1))</f>
        <v>1</v>
      </c>
      <c r="I98" s="107" t="str">
        <f t="shared" ref="I98" ca="1" si="1633">IF($C97="","",MID(TEXT(VLOOKUP($A98,INDIRECT("data"&amp;$AX$3),10,FALSE),"000000000000"),I$8,1))</f>
        <v>2</v>
      </c>
      <c r="J98" s="107" t="str">
        <f t="shared" ref="J98" ca="1" si="1634">IF($C97="","",MID(TEXT(VLOOKUP($A98,INDIRECT("data"&amp;$AX$3),10,FALSE),"000000000000"),J$8,1))</f>
        <v>0</v>
      </c>
      <c r="K98" s="107" t="str">
        <f t="shared" ref="K98" ca="1" si="1635">IF($C97="","",MID(TEXT(VLOOKUP($A98,INDIRECT("data"&amp;$AX$3),10,FALSE),"000000000000"),K$8,1))</f>
        <v>8</v>
      </c>
      <c r="L98" s="107" t="str">
        <f t="shared" ref="L98" ca="1" si="1636">IF($C97="","",MID(TEXT(VLOOKUP($A98,INDIRECT("data"&amp;$AX$3),10,FALSE),"000000000000"),L$8,1))</f>
        <v>8</v>
      </c>
      <c r="M98" s="107" t="str">
        <f t="shared" ref="M98" ca="1" si="1637">IF($C97="","",MID(TEXT(VLOOKUP($A98,INDIRECT("data"&amp;$AX$3),10,FALSE),"000000000000"),M$8,1))</f>
        <v>4</v>
      </c>
      <c r="N98" s="107" t="str">
        <f t="shared" ref="N98" ca="1" si="1638">IF($C97="","",MID(TEXT(VLOOKUP($A98,INDIRECT("data"&amp;$AX$3),10,FALSE),"000000000000"),N$8,1))</f>
        <v>9</v>
      </c>
      <c r="O98" s="107" t="str">
        <f t="shared" ref="O98" ca="1" si="1639">IF($C97="","",MID(TEXT(VLOOKUP($A98,INDIRECT("data"&amp;$AX$3),10,FALSE),"000000000000"),O$8,1))</f>
        <v>2</v>
      </c>
      <c r="P98" s="150"/>
      <c r="Q98" s="150"/>
      <c r="R98" s="97">
        <f t="shared" ref="R98" ca="1" si="1640">IF($C97="","",VLOOKUP(A98,INDIRECT("data"&amp;$AX$3),9,FALSE))</f>
        <v>41820</v>
      </c>
      <c r="S98" s="98" t="s">
        <v>21</v>
      </c>
      <c r="T98" s="107" t="str">
        <f ca="1">IF($C97="","",VLOOKUP(T97*2,Gr,2))</f>
        <v>B</v>
      </c>
      <c r="U98" s="107" t="str">
        <f ca="1">IF($C97="","",VLOOKUP(U97*2,Gr,2))</f>
        <v>A+</v>
      </c>
      <c r="V98" s="107" t="str">
        <f ca="1">IF($C97="","",VLOOKUP(V97,Gr,2))</f>
        <v>B+</v>
      </c>
      <c r="W98" s="107" t="str">
        <f ca="1">IF($C97="","",VLOOKUP(W97*2,Gr,2))</f>
        <v>A</v>
      </c>
      <c r="X98" s="107" t="str">
        <f ca="1">IF($C97="","",VLOOKUP(X97*2,Gr,2))</f>
        <v>B</v>
      </c>
      <c r="Y98" s="107" t="str">
        <f ca="1">IF($C97="","",VLOOKUP(Y97,Gr,2))</f>
        <v>B+</v>
      </c>
      <c r="Z98" s="107" t="str">
        <f ca="1">IF($C97="","",VLOOKUP(Z97*2,Gr,2))</f>
        <v>A</v>
      </c>
      <c r="AA98" s="107" t="str">
        <f ca="1">IF($C97="","",VLOOKUP(AA97*2,Gr,2))</f>
        <v>A</v>
      </c>
      <c r="AB98" s="107" t="str">
        <f ca="1">IF($C97="","",VLOOKUP(AB97,Gr,2))</f>
        <v>A</v>
      </c>
      <c r="AC98" s="107" t="str">
        <f ca="1">IF($C97="","",VLOOKUP(AC97*2,Gr,2))</f>
        <v>A+</v>
      </c>
      <c r="AD98" s="107" t="str">
        <f ca="1">IF($C97="","",VLOOKUP(AD97*2,Gr,2))</f>
        <v>A</v>
      </c>
      <c r="AE98" s="107" t="str">
        <f ca="1">IF($C97="","",VLOOKUP(AE97,Gr,2))</f>
        <v>A</v>
      </c>
      <c r="AF98" s="107" t="str">
        <f ca="1">IF($C97="","",VLOOKUP(AF97*2,Gr,2))</f>
        <v>B</v>
      </c>
      <c r="AG98" s="107" t="str">
        <f ca="1">IF($C97="","",VLOOKUP(AG97*2,Gr,2))</f>
        <v>A+</v>
      </c>
      <c r="AH98" s="107" t="str">
        <f ca="1">IF($C97="","",VLOOKUP(AH97,Gr,2))</f>
        <v>B+</v>
      </c>
      <c r="AI98" s="107"/>
      <c r="AJ98" s="107"/>
      <c r="AK98" s="107"/>
      <c r="AL98" s="107" t="str">
        <f ca="1">IF($C97="","",VLOOKUP(AL97*2,Gr,2))</f>
        <v>A</v>
      </c>
      <c r="AM98" s="107" t="str">
        <f ca="1">IF($C97="","",VLOOKUP(AM97*2,Gr,2))</f>
        <v>A+</v>
      </c>
      <c r="AN98" s="107" t="str">
        <f ca="1">IF($C97="","",VLOOKUP(AN97,Gr,2))</f>
        <v>A</v>
      </c>
      <c r="AO98" s="107" t="str">
        <f ca="1">IF($C97="","",VLOOKUP(AO97/AO$7%,Gr,2))</f>
        <v>A</v>
      </c>
      <c r="AP98" s="107" t="str">
        <f ca="1">IF($C97="","",VLOOKUP(AP97,Gr,2))</f>
        <v>B</v>
      </c>
      <c r="AQ98" s="107" t="str">
        <f ca="1">IF($C97="","",VLOOKUP(AQ97,Gr,2))</f>
        <v>A</v>
      </c>
      <c r="AR98" s="107" t="str">
        <f ca="1">IF($C97="","",VLOOKUP(AR97,Gr,2))</f>
        <v>A</v>
      </c>
      <c r="AS98" s="107" t="str">
        <f ca="1">IF($C97="","",VLOOKUP(AS97,Gr,2))</f>
        <v>A+</v>
      </c>
      <c r="AT98" s="107" t="str">
        <f ca="1">IF($C97="","",VLOOKUP(AT97/AT$7%,Gr,2))</f>
        <v>A</v>
      </c>
      <c r="AU98" s="150"/>
      <c r="AV98" s="150"/>
      <c r="AW98" s="150"/>
      <c r="AX98" s="150"/>
    </row>
    <row r="99" spans="1:50" s="96" customFormat="1" ht="15" customHeight="1">
      <c r="A99" s="96">
        <f t="shared" ref="A99" si="1641">A98+1</f>
        <v>46</v>
      </c>
      <c r="B99" s="166">
        <f t="shared" ref="B99" si="1642">A99</f>
        <v>46</v>
      </c>
      <c r="C99" s="166">
        <f t="shared" ref="C99" ca="1" si="1643">IFERROR(VLOOKUP(A99,INDIRECT("data"&amp;$AX$3),2,FALSE),"")</f>
        <v>1220</v>
      </c>
      <c r="D99" s="168" t="str">
        <f t="shared" ref="D99" ca="1" si="1644">IF(C99="","",VLOOKUP(A99,INDIRECT("data"&amp;$AX$3),3,FALSE))</f>
        <v>Mahesh Undrajavarapu</v>
      </c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50" t="str">
        <f t="shared" ref="P99" ca="1" si="1645">IF($C99="","",VLOOKUP($A99,INDIRECT("data"&amp;$AX$3),4,FALSE))</f>
        <v>G</v>
      </c>
      <c r="Q99" s="150" t="str">
        <f t="shared" ref="Q99" ca="1" si="1646">IF($C99="","",VLOOKUP($A99,INDIRECT("data"&amp;$AX$3),5,FALSE))</f>
        <v>SC</v>
      </c>
      <c r="R99" s="97">
        <f t="shared" ref="R99" ca="1" si="1647">IF($C99="","",VLOOKUP(A99,INDIRECT("data"&amp;$AX$3),8,FALSE))</f>
        <v>37904</v>
      </c>
      <c r="S99" s="98" t="s">
        <v>20</v>
      </c>
      <c r="T99" s="107">
        <f t="shared" ref="T99:U99" ca="1" si="1648">IF($C99="","",VLOOKUP($A99,INDIRECT("data"&amp;$AX$3),T$8,FALSE))</f>
        <v>20</v>
      </c>
      <c r="U99" s="107">
        <f t="shared" ca="1" si="1648"/>
        <v>26</v>
      </c>
      <c r="V99" s="107">
        <f t="shared" ref="V99" ca="1" si="1649">IF($C99="","",SUM(T99:U99))</f>
        <v>46</v>
      </c>
      <c r="W99" s="107">
        <f t="shared" ref="W99:X99" ca="1" si="1650">IF($C99="","",VLOOKUP($A99,INDIRECT("data"&amp;$AX$3),W$8,FALSE))</f>
        <v>20</v>
      </c>
      <c r="X99" s="107">
        <f t="shared" ca="1" si="1650"/>
        <v>20</v>
      </c>
      <c r="Y99" s="107">
        <f t="shared" ref="Y99" ca="1" si="1651">IF($C99="","",SUM(W99:X99))</f>
        <v>40</v>
      </c>
      <c r="Z99" s="107">
        <f t="shared" ref="Z99:AA99" ca="1" si="1652">IF($C99="","",VLOOKUP($A99,INDIRECT("data"&amp;$AX$3),Z$8,FALSE))</f>
        <v>40</v>
      </c>
      <c r="AA99" s="107">
        <f t="shared" ca="1" si="1652"/>
        <v>20</v>
      </c>
      <c r="AB99" s="107">
        <f t="shared" ref="AB99" ca="1" si="1653">IF($C99="","",SUM(Z99:AA99))</f>
        <v>60</v>
      </c>
      <c r="AC99" s="107">
        <f t="shared" ref="AC99:AD99" ca="1" si="1654">IF($C99="","",VLOOKUP($A99,INDIRECT("data"&amp;$AX$3),AC$8,FALSE))</f>
        <v>26</v>
      </c>
      <c r="AD99" s="107">
        <f t="shared" ca="1" si="1654"/>
        <v>40</v>
      </c>
      <c r="AE99" s="107">
        <f t="shared" ref="AE99" ca="1" si="1655">IF($C99="","",SUM(AC99:AD99))</f>
        <v>66</v>
      </c>
      <c r="AF99" s="107">
        <f t="shared" ref="AF99:AG99" ca="1" si="1656">IF($C99="","",VLOOKUP($A99,INDIRECT("data"&amp;$AX$3),AF$8,FALSE))</f>
        <v>20</v>
      </c>
      <c r="AG99" s="107">
        <f t="shared" ca="1" si="1656"/>
        <v>26</v>
      </c>
      <c r="AH99" s="107">
        <f t="shared" ref="AH99" ca="1" si="1657">IF($C99="","",SUM(AF99:AG99))</f>
        <v>46</v>
      </c>
      <c r="AI99" s="107"/>
      <c r="AJ99" s="107"/>
      <c r="AK99" s="107"/>
      <c r="AL99" s="107">
        <f t="shared" ref="AL99:AM99" ca="1" si="1658">IF($C99="","",VLOOKUP($A99,INDIRECT("data"&amp;$AX$3),AL$8,FALSE))</f>
        <v>40</v>
      </c>
      <c r="AM99" s="107">
        <f t="shared" ca="1" si="1658"/>
        <v>26</v>
      </c>
      <c r="AN99" s="107">
        <f t="shared" ref="AN99" ca="1" si="1659">IF($C99="","",SUM(AL99:AM99))</f>
        <v>66</v>
      </c>
      <c r="AO99" s="95">
        <f t="shared" ref="AO99" ca="1" si="1660">IF($C99="","",V99+Y99+AB99+AE99+AH99+AK99+AN99)</f>
        <v>324</v>
      </c>
      <c r="AP99" s="107">
        <f t="shared" ref="AP99:AS99" ca="1" si="1661">IF($C99="","",VLOOKUP($A99,INDIRECT("data"&amp;$AX$3),AP$8,FALSE))</f>
        <v>40</v>
      </c>
      <c r="AQ99" s="107">
        <f t="shared" ca="1" si="1661"/>
        <v>40</v>
      </c>
      <c r="AR99" s="107">
        <f t="shared" ca="1" si="1661"/>
        <v>80</v>
      </c>
      <c r="AS99" s="107">
        <f t="shared" ca="1" si="1661"/>
        <v>52</v>
      </c>
      <c r="AT99" s="107">
        <f t="shared" ref="AT99" ca="1" si="1662">IF($C99="","",SUM(AP99:AS99))</f>
        <v>212</v>
      </c>
      <c r="AU99" s="150">
        <f t="shared" ref="AU99" ca="1" si="1663">IF($C99="","",VLOOKUP($A99,INDIRECT("data"&amp;$AX$3),AU$8,FALSE))</f>
        <v>216</v>
      </c>
      <c r="AV99" s="150">
        <f ca="1">IF($C99="","",ROUND(AU99/NoW%,0))</f>
        <v>95</v>
      </c>
      <c r="AW99" s="150" t="str">
        <f ca="1">IF($C99="","",VLOOKUP(AO100,Gc,2,FALSE))</f>
        <v>Good</v>
      </c>
      <c r="AX99" s="150"/>
    </row>
    <row r="100" spans="1:50" s="96" customFormat="1" ht="15" customHeight="1">
      <c r="A100" s="96">
        <f t="shared" ref="A100" si="1664">A99</f>
        <v>46</v>
      </c>
      <c r="B100" s="167"/>
      <c r="C100" s="167"/>
      <c r="D100" s="107" t="str">
        <f t="shared" ref="D100" ca="1" si="1665">IF($C99="","",MID(TEXT(VLOOKUP($A100,INDIRECT("data"&amp;$AX$3),10,FALSE),"000000000000"),D$8,1))</f>
        <v>3</v>
      </c>
      <c r="E100" s="107" t="str">
        <f t="shared" ref="E100" ca="1" si="1666">IF($C99="","",MID(TEXT(VLOOKUP($A100,INDIRECT("data"&amp;$AX$3),10,FALSE),"000000000000"),E$8,1))</f>
        <v>6</v>
      </c>
      <c r="F100" s="107" t="str">
        <f t="shared" ref="F100" ca="1" si="1667">IF($C99="","",MID(TEXT(VLOOKUP($A100,INDIRECT("data"&amp;$AX$3),10,FALSE),"000000000000"),F$8,1))</f>
        <v>7</v>
      </c>
      <c r="G100" s="107" t="str">
        <f t="shared" ref="G100" ca="1" si="1668">IF($C99="","",MID(TEXT(VLOOKUP($A100,INDIRECT("data"&amp;$AX$3),10,FALSE),"000000000000"),G$8,1))</f>
        <v>5</v>
      </c>
      <c r="H100" s="107" t="str">
        <f t="shared" ref="H100" ca="1" si="1669">IF($C99="","",MID(TEXT(VLOOKUP($A100,INDIRECT("data"&amp;$AX$3),10,FALSE),"000000000000"),H$8,1))</f>
        <v>7</v>
      </c>
      <c r="I100" s="107" t="str">
        <f t="shared" ref="I100" ca="1" si="1670">IF($C99="","",MID(TEXT(VLOOKUP($A100,INDIRECT("data"&amp;$AX$3),10,FALSE),"000000000000"),I$8,1))</f>
        <v>8</v>
      </c>
      <c r="J100" s="107" t="str">
        <f t="shared" ref="J100" ca="1" si="1671">IF($C99="","",MID(TEXT(VLOOKUP($A100,INDIRECT("data"&amp;$AX$3),10,FALSE),"000000000000"),J$8,1))</f>
        <v>9</v>
      </c>
      <c r="K100" s="107" t="str">
        <f t="shared" ref="K100" ca="1" si="1672">IF($C99="","",MID(TEXT(VLOOKUP($A100,INDIRECT("data"&amp;$AX$3),10,FALSE),"000000000000"),K$8,1))</f>
        <v>5</v>
      </c>
      <c r="L100" s="107" t="str">
        <f t="shared" ref="L100" ca="1" si="1673">IF($C99="","",MID(TEXT(VLOOKUP($A100,INDIRECT("data"&amp;$AX$3),10,FALSE),"000000000000"),L$8,1))</f>
        <v>2</v>
      </c>
      <c r="M100" s="107" t="str">
        <f t="shared" ref="M100" ca="1" si="1674">IF($C99="","",MID(TEXT(VLOOKUP($A100,INDIRECT("data"&amp;$AX$3),10,FALSE),"000000000000"),M$8,1))</f>
        <v>3</v>
      </c>
      <c r="N100" s="107" t="str">
        <f t="shared" ref="N100" ca="1" si="1675">IF($C99="","",MID(TEXT(VLOOKUP($A100,INDIRECT("data"&amp;$AX$3),10,FALSE),"000000000000"),N$8,1))</f>
        <v>5</v>
      </c>
      <c r="O100" s="107" t="str">
        <f t="shared" ref="O100" ca="1" si="1676">IF($C99="","",MID(TEXT(VLOOKUP($A100,INDIRECT("data"&amp;$AX$3),10,FALSE),"000000000000"),O$8,1))</f>
        <v>2</v>
      </c>
      <c r="P100" s="150"/>
      <c r="Q100" s="150"/>
      <c r="R100" s="97">
        <f t="shared" ref="R100" ca="1" si="1677">IF($C99="","",VLOOKUP(A100,INDIRECT("data"&amp;$AX$3),9,FALSE))</f>
        <v>41858</v>
      </c>
      <c r="S100" s="98" t="s">
        <v>21</v>
      </c>
      <c r="T100" s="107" t="str">
        <f ca="1">IF($C99="","",VLOOKUP(T99*2,Gr,2))</f>
        <v>C</v>
      </c>
      <c r="U100" s="107" t="str">
        <f ca="1">IF($C99="","",VLOOKUP(U99*2,Gr,2))</f>
        <v>B+</v>
      </c>
      <c r="V100" s="107" t="str">
        <f ca="1">IF($C99="","",VLOOKUP(V99,Gr,2))</f>
        <v>B</v>
      </c>
      <c r="W100" s="107" t="str">
        <f ca="1">IF($C99="","",VLOOKUP(W99*2,Gr,2))</f>
        <v>C</v>
      </c>
      <c r="X100" s="107" t="str">
        <f ca="1">IF($C99="","",VLOOKUP(X99*2,Gr,2))</f>
        <v>C</v>
      </c>
      <c r="Y100" s="107" t="str">
        <f ca="1">IF($C99="","",VLOOKUP(Y99,Gr,2))</f>
        <v>C</v>
      </c>
      <c r="Z100" s="107" t="str">
        <f ca="1">IF($C99="","",VLOOKUP(Z99*2,Gr,2))</f>
        <v>A</v>
      </c>
      <c r="AA100" s="107" t="str">
        <f ca="1">IF($C99="","",VLOOKUP(AA99*2,Gr,2))</f>
        <v>C</v>
      </c>
      <c r="AB100" s="107" t="str">
        <f ca="1">IF($C99="","",VLOOKUP(AB99,Gr,2))</f>
        <v>B+</v>
      </c>
      <c r="AC100" s="107" t="str">
        <f ca="1">IF($C99="","",VLOOKUP(AC99*2,Gr,2))</f>
        <v>B+</v>
      </c>
      <c r="AD100" s="107" t="str">
        <f ca="1">IF($C99="","",VLOOKUP(AD99*2,Gr,2))</f>
        <v>A</v>
      </c>
      <c r="AE100" s="107" t="str">
        <f ca="1">IF($C99="","",VLOOKUP(AE99,Gr,2))</f>
        <v>B+</v>
      </c>
      <c r="AF100" s="107" t="str">
        <f ca="1">IF($C99="","",VLOOKUP(AF99*2,Gr,2))</f>
        <v>C</v>
      </c>
      <c r="AG100" s="107" t="str">
        <f ca="1">IF($C99="","",VLOOKUP(AG99*2,Gr,2))</f>
        <v>B+</v>
      </c>
      <c r="AH100" s="107" t="str">
        <f ca="1">IF($C99="","",VLOOKUP(AH99,Gr,2))</f>
        <v>B</v>
      </c>
      <c r="AI100" s="107"/>
      <c r="AJ100" s="107"/>
      <c r="AK100" s="107"/>
      <c r="AL100" s="107" t="str">
        <f ca="1">IF($C99="","",VLOOKUP(AL99*2,Gr,2))</f>
        <v>A</v>
      </c>
      <c r="AM100" s="107" t="str">
        <f ca="1">IF($C99="","",VLOOKUP(AM99*2,Gr,2))</f>
        <v>B+</v>
      </c>
      <c r="AN100" s="107" t="str">
        <f ca="1">IF($C99="","",VLOOKUP(AN99,Gr,2))</f>
        <v>B+</v>
      </c>
      <c r="AO100" s="107" t="str">
        <f ca="1">IF($C99="","",VLOOKUP(AO99/AO$7%,Gr,2))</f>
        <v>B+</v>
      </c>
      <c r="AP100" s="107" t="str">
        <f ca="1">IF($C99="","",VLOOKUP(AP99,Gr,2))</f>
        <v>C</v>
      </c>
      <c r="AQ100" s="107" t="str">
        <f ca="1">IF($C99="","",VLOOKUP(AQ99,Gr,2))</f>
        <v>C</v>
      </c>
      <c r="AR100" s="107" t="str">
        <f ca="1">IF($C99="","",VLOOKUP(AR99,Gr,2))</f>
        <v>A</v>
      </c>
      <c r="AS100" s="107" t="str">
        <f ca="1">IF($C99="","",VLOOKUP(AS99,Gr,2))</f>
        <v>B+</v>
      </c>
      <c r="AT100" s="107" t="str">
        <f ca="1">IF($C99="","",VLOOKUP(AT99/AT$7%,Gr,2))</f>
        <v>B+</v>
      </c>
      <c r="AU100" s="150"/>
      <c r="AV100" s="150"/>
      <c r="AW100" s="150"/>
      <c r="AX100" s="150"/>
    </row>
    <row r="101" spans="1:50" s="96" customFormat="1" ht="15" customHeight="1">
      <c r="A101" s="96">
        <f t="shared" ref="A101" si="1678">A100+1</f>
        <v>47</v>
      </c>
      <c r="B101" s="166">
        <f t="shared" ref="B101" si="1679">A101</f>
        <v>47</v>
      </c>
      <c r="C101" s="166">
        <f t="shared" ref="C101" ca="1" si="1680">IFERROR(VLOOKUP(A101,INDIRECT("data"&amp;$AX$3),2,FALSE),"")</f>
        <v>1182</v>
      </c>
      <c r="D101" s="168" t="str">
        <f t="shared" ref="D101" ca="1" si="1681">IF(C101="","",VLOOKUP(A101,INDIRECT("data"&amp;$AX$3),3,FALSE))</f>
        <v>Prasanna Vinayaka Gubbala</v>
      </c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50" t="str">
        <f t="shared" ref="P101" ca="1" si="1682">IF($C101="","",VLOOKUP($A101,INDIRECT("data"&amp;$AX$3),4,FALSE))</f>
        <v>G</v>
      </c>
      <c r="Q101" s="150" t="str">
        <f t="shared" ref="Q101" ca="1" si="1683">IF($C101="","",VLOOKUP($A101,INDIRECT("data"&amp;$AX$3),5,FALSE))</f>
        <v>BC</v>
      </c>
      <c r="R101" s="97">
        <f t="shared" ref="R101" ca="1" si="1684">IF($C101="","",VLOOKUP(A101,INDIRECT("data"&amp;$AX$3),8,FALSE))</f>
        <v>37957</v>
      </c>
      <c r="S101" s="98" t="s">
        <v>20</v>
      </c>
      <c r="T101" s="107">
        <f t="shared" ref="T101:U101" ca="1" si="1685">IF($C101="","",VLOOKUP($A101,INDIRECT("data"&amp;$AX$3),T$8,FALSE))</f>
        <v>46</v>
      </c>
      <c r="U101" s="107">
        <f t="shared" ca="1" si="1685"/>
        <v>28</v>
      </c>
      <c r="V101" s="107">
        <f t="shared" ref="V101" ca="1" si="1686">IF($C101="","",SUM(T101:U101))</f>
        <v>74</v>
      </c>
      <c r="W101" s="107">
        <f t="shared" ref="W101:X101" ca="1" si="1687">IF($C101="","",VLOOKUP($A101,INDIRECT("data"&amp;$AX$3),W$8,FALSE))</f>
        <v>23</v>
      </c>
      <c r="X101" s="107">
        <f t="shared" ca="1" si="1687"/>
        <v>46</v>
      </c>
      <c r="Y101" s="107">
        <f t="shared" ref="Y101" ca="1" si="1688">IF($C101="","",SUM(W101:X101))</f>
        <v>69</v>
      </c>
      <c r="Z101" s="107">
        <f t="shared" ref="Z101:AA101" ca="1" si="1689">IF($C101="","",VLOOKUP($A101,INDIRECT("data"&amp;$AX$3),Z$8,FALSE))</f>
        <v>48</v>
      </c>
      <c r="AA101" s="107">
        <f t="shared" ca="1" si="1689"/>
        <v>23</v>
      </c>
      <c r="AB101" s="107">
        <f t="shared" ref="AB101" ca="1" si="1690">IF($C101="","",SUM(Z101:AA101))</f>
        <v>71</v>
      </c>
      <c r="AC101" s="107">
        <f t="shared" ref="AC101:AD101" ca="1" si="1691">IF($C101="","",VLOOKUP($A101,INDIRECT("data"&amp;$AX$3),AC$8,FALSE))</f>
        <v>28</v>
      </c>
      <c r="AD101" s="107">
        <f t="shared" ca="1" si="1691"/>
        <v>48</v>
      </c>
      <c r="AE101" s="107">
        <f t="shared" ref="AE101" ca="1" si="1692">IF($C101="","",SUM(AC101:AD101))</f>
        <v>76</v>
      </c>
      <c r="AF101" s="107">
        <f t="shared" ref="AF101:AG101" ca="1" si="1693">IF($C101="","",VLOOKUP($A101,INDIRECT("data"&amp;$AX$3),AF$8,FALSE))</f>
        <v>46</v>
      </c>
      <c r="AG101" s="107">
        <f t="shared" ca="1" si="1693"/>
        <v>28</v>
      </c>
      <c r="AH101" s="107">
        <f t="shared" ref="AH101" ca="1" si="1694">IF($C101="","",SUM(AF101:AG101))</f>
        <v>74</v>
      </c>
      <c r="AI101" s="107"/>
      <c r="AJ101" s="107"/>
      <c r="AK101" s="107"/>
      <c r="AL101" s="107">
        <f t="shared" ref="AL101:AM101" ca="1" si="1695">IF($C101="","",VLOOKUP($A101,INDIRECT("data"&amp;$AX$3),AL$8,FALSE))</f>
        <v>48</v>
      </c>
      <c r="AM101" s="107">
        <f t="shared" ca="1" si="1695"/>
        <v>28</v>
      </c>
      <c r="AN101" s="107">
        <f t="shared" ref="AN101" ca="1" si="1696">IF($C101="","",SUM(AL101:AM101))</f>
        <v>76</v>
      </c>
      <c r="AO101" s="95">
        <f t="shared" ref="AO101" ca="1" si="1697">IF($C101="","",V101+Y101+AB101+AE101+AH101+AK101+AN101)</f>
        <v>440</v>
      </c>
      <c r="AP101" s="107">
        <f t="shared" ref="AP101:AS101" ca="1" si="1698">IF($C101="","",VLOOKUP($A101,INDIRECT("data"&amp;$AX$3),AP$8,FALSE))</f>
        <v>92</v>
      </c>
      <c r="AQ101" s="107">
        <f t="shared" ca="1" si="1698"/>
        <v>46</v>
      </c>
      <c r="AR101" s="107">
        <f t="shared" ca="1" si="1698"/>
        <v>96</v>
      </c>
      <c r="AS101" s="107">
        <f t="shared" ca="1" si="1698"/>
        <v>56</v>
      </c>
      <c r="AT101" s="107">
        <f t="shared" ref="AT101" ca="1" si="1699">IF($C101="","",SUM(AP101:AS101))</f>
        <v>290</v>
      </c>
      <c r="AU101" s="150">
        <f t="shared" ref="AU101" ca="1" si="1700">IF($C101="","",VLOOKUP($A101,INDIRECT("data"&amp;$AX$3),AU$8,FALSE))</f>
        <v>190</v>
      </c>
      <c r="AV101" s="150">
        <f ca="1">IF($C101="","",ROUND(AU101/NoW%,0))</f>
        <v>84</v>
      </c>
      <c r="AW101" s="150" t="str">
        <f ca="1">IF($C101="","",VLOOKUP(AO102,Gc,2,FALSE))</f>
        <v>Very Good</v>
      </c>
      <c r="AX101" s="150"/>
    </row>
    <row r="102" spans="1:50" s="96" customFormat="1" ht="15" customHeight="1">
      <c r="A102" s="96">
        <f t="shared" ref="A102" si="1701">A101</f>
        <v>47</v>
      </c>
      <c r="B102" s="167"/>
      <c r="C102" s="167"/>
      <c r="D102" s="107" t="str">
        <f t="shared" ref="D102" ca="1" si="1702">IF($C101="","",MID(TEXT(VLOOKUP($A102,INDIRECT("data"&amp;$AX$3),10,FALSE),"000000000000"),D$8,1))</f>
        <v>7</v>
      </c>
      <c r="E102" s="107" t="str">
        <f t="shared" ref="E102" ca="1" si="1703">IF($C101="","",MID(TEXT(VLOOKUP($A102,INDIRECT("data"&amp;$AX$3),10,FALSE),"000000000000"),E$8,1))</f>
        <v>5</v>
      </c>
      <c r="F102" s="107" t="str">
        <f t="shared" ref="F102" ca="1" si="1704">IF($C101="","",MID(TEXT(VLOOKUP($A102,INDIRECT("data"&amp;$AX$3),10,FALSE),"000000000000"),F$8,1))</f>
        <v>7</v>
      </c>
      <c r="G102" s="107" t="str">
        <f t="shared" ref="G102" ca="1" si="1705">IF($C101="","",MID(TEXT(VLOOKUP($A102,INDIRECT("data"&amp;$AX$3),10,FALSE),"000000000000"),G$8,1))</f>
        <v>5</v>
      </c>
      <c r="H102" s="107" t="str">
        <f t="shared" ref="H102" ca="1" si="1706">IF($C101="","",MID(TEXT(VLOOKUP($A102,INDIRECT("data"&amp;$AX$3),10,FALSE),"000000000000"),H$8,1))</f>
        <v>1</v>
      </c>
      <c r="I102" s="107" t="str">
        <f t="shared" ref="I102" ca="1" si="1707">IF($C101="","",MID(TEXT(VLOOKUP($A102,INDIRECT("data"&amp;$AX$3),10,FALSE),"000000000000"),I$8,1))</f>
        <v>3</v>
      </c>
      <c r="J102" s="107" t="str">
        <f t="shared" ref="J102" ca="1" si="1708">IF($C101="","",MID(TEXT(VLOOKUP($A102,INDIRECT("data"&amp;$AX$3),10,FALSE),"000000000000"),J$8,1))</f>
        <v>0</v>
      </c>
      <c r="K102" s="107" t="str">
        <f t="shared" ref="K102" ca="1" si="1709">IF($C101="","",MID(TEXT(VLOOKUP($A102,INDIRECT("data"&amp;$AX$3),10,FALSE),"000000000000"),K$8,1))</f>
        <v>5</v>
      </c>
      <c r="L102" s="107" t="str">
        <f t="shared" ref="L102" ca="1" si="1710">IF($C101="","",MID(TEXT(VLOOKUP($A102,INDIRECT("data"&amp;$AX$3),10,FALSE),"000000000000"),L$8,1))</f>
        <v>8</v>
      </c>
      <c r="M102" s="107" t="str">
        <f t="shared" ref="M102" ca="1" si="1711">IF($C101="","",MID(TEXT(VLOOKUP($A102,INDIRECT("data"&amp;$AX$3),10,FALSE),"000000000000"),M$8,1))</f>
        <v>7</v>
      </c>
      <c r="N102" s="107" t="str">
        <f t="shared" ref="N102" ca="1" si="1712">IF($C101="","",MID(TEXT(VLOOKUP($A102,INDIRECT("data"&amp;$AX$3),10,FALSE),"000000000000"),N$8,1))</f>
        <v>5</v>
      </c>
      <c r="O102" s="107" t="str">
        <f t="shared" ref="O102" ca="1" si="1713">IF($C101="","",MID(TEXT(VLOOKUP($A102,INDIRECT("data"&amp;$AX$3),10,FALSE),"000000000000"),O$8,1))</f>
        <v>0</v>
      </c>
      <c r="P102" s="150"/>
      <c r="Q102" s="150"/>
      <c r="R102" s="97">
        <f t="shared" ref="R102" ca="1" si="1714">IF($C101="","",VLOOKUP(A102,INDIRECT("data"&amp;$AX$3),9,FALSE))</f>
        <v>41811</v>
      </c>
      <c r="S102" s="98" t="s">
        <v>21</v>
      </c>
      <c r="T102" s="107" t="str">
        <f ca="1">IF($C101="","",VLOOKUP(T101*2,Gr,2))</f>
        <v>A+</v>
      </c>
      <c r="U102" s="107" t="str">
        <f ca="1">IF($C101="","",VLOOKUP(U101*2,Gr,2))</f>
        <v>B+</v>
      </c>
      <c r="V102" s="107" t="str">
        <f ca="1">IF($C101="","",VLOOKUP(V101,Gr,2))</f>
        <v>A</v>
      </c>
      <c r="W102" s="107" t="str">
        <f ca="1">IF($C101="","",VLOOKUP(W101*2,Gr,2))</f>
        <v>B</v>
      </c>
      <c r="X102" s="107" t="str">
        <f ca="1">IF($C101="","",VLOOKUP(X101*2,Gr,2))</f>
        <v>A+</v>
      </c>
      <c r="Y102" s="107" t="str">
        <f ca="1">IF($C101="","",VLOOKUP(Y101,Gr,2))</f>
        <v>B+</v>
      </c>
      <c r="Z102" s="107" t="str">
        <f ca="1">IF($C101="","",VLOOKUP(Z101*2,Gr,2))</f>
        <v>A+</v>
      </c>
      <c r="AA102" s="107" t="str">
        <f ca="1">IF($C101="","",VLOOKUP(AA101*2,Gr,2))</f>
        <v>B</v>
      </c>
      <c r="AB102" s="107" t="str">
        <f ca="1">IF($C101="","",VLOOKUP(AB101,Gr,2))</f>
        <v>A</v>
      </c>
      <c r="AC102" s="107" t="str">
        <f ca="1">IF($C101="","",VLOOKUP(AC101*2,Gr,2))</f>
        <v>B+</v>
      </c>
      <c r="AD102" s="107" t="str">
        <f ca="1">IF($C101="","",VLOOKUP(AD101*2,Gr,2))</f>
        <v>A+</v>
      </c>
      <c r="AE102" s="107" t="str">
        <f ca="1">IF($C101="","",VLOOKUP(AE101,Gr,2))</f>
        <v>A</v>
      </c>
      <c r="AF102" s="107" t="str">
        <f ca="1">IF($C101="","",VLOOKUP(AF101*2,Gr,2))</f>
        <v>A+</v>
      </c>
      <c r="AG102" s="107" t="str">
        <f ca="1">IF($C101="","",VLOOKUP(AG101*2,Gr,2))</f>
        <v>B+</v>
      </c>
      <c r="AH102" s="107" t="str">
        <f ca="1">IF($C101="","",VLOOKUP(AH101,Gr,2))</f>
        <v>A</v>
      </c>
      <c r="AI102" s="107"/>
      <c r="AJ102" s="107"/>
      <c r="AK102" s="107"/>
      <c r="AL102" s="107" t="str">
        <f ca="1">IF($C101="","",VLOOKUP(AL101*2,Gr,2))</f>
        <v>A+</v>
      </c>
      <c r="AM102" s="107" t="str">
        <f ca="1">IF($C101="","",VLOOKUP(AM101*2,Gr,2))</f>
        <v>B+</v>
      </c>
      <c r="AN102" s="107" t="str">
        <f ca="1">IF($C101="","",VLOOKUP(AN101,Gr,2))</f>
        <v>A</v>
      </c>
      <c r="AO102" s="107" t="str">
        <f ca="1">IF($C101="","",VLOOKUP(AO101/AO$7%,Gr,2))</f>
        <v>A</v>
      </c>
      <c r="AP102" s="107" t="str">
        <f ca="1">IF($C101="","",VLOOKUP(AP101,Gr,2))</f>
        <v>A+</v>
      </c>
      <c r="AQ102" s="107" t="str">
        <f ca="1">IF($C101="","",VLOOKUP(AQ101,Gr,2))</f>
        <v>B</v>
      </c>
      <c r="AR102" s="107" t="str">
        <f ca="1">IF($C101="","",VLOOKUP(AR101,Gr,2))</f>
        <v>A+</v>
      </c>
      <c r="AS102" s="107" t="str">
        <f ca="1">IF($C101="","",VLOOKUP(AS101,Gr,2))</f>
        <v>B+</v>
      </c>
      <c r="AT102" s="107" t="str">
        <f ca="1">IF($C101="","",VLOOKUP(AT101/AT$7%,Gr,2))</f>
        <v>A</v>
      </c>
      <c r="AU102" s="150"/>
      <c r="AV102" s="150"/>
      <c r="AW102" s="150"/>
      <c r="AX102" s="150"/>
    </row>
    <row r="103" spans="1:50" s="96" customFormat="1" ht="15" customHeight="1">
      <c r="A103" s="96">
        <f t="shared" ref="A103" si="1715">A102+1</f>
        <v>48</v>
      </c>
      <c r="B103" s="166">
        <f t="shared" ref="B103" si="1716">A103</f>
        <v>48</v>
      </c>
      <c r="C103" s="166">
        <f t="shared" ref="C103" ca="1" si="1717">IFERROR(VLOOKUP(A103,INDIRECT("data"&amp;$AX$3),2,FALSE),"")</f>
        <v>1211</v>
      </c>
      <c r="D103" s="168" t="str">
        <f t="shared" ref="D103" ca="1" si="1718">IF(C103="","",VLOOKUP(A103,INDIRECT("data"&amp;$AX$3),3,FALSE))</f>
        <v>Praveen Ootala</v>
      </c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50" t="str">
        <f t="shared" ref="P103" ca="1" si="1719">IF($C103="","",VLOOKUP($A103,INDIRECT("data"&amp;$AX$3),4,FALSE))</f>
        <v>G</v>
      </c>
      <c r="Q103" s="150" t="str">
        <f t="shared" ref="Q103" ca="1" si="1720">IF($C103="","",VLOOKUP($A103,INDIRECT("data"&amp;$AX$3),5,FALSE))</f>
        <v>SC</v>
      </c>
      <c r="R103" s="97">
        <f t="shared" ref="R103" ca="1" si="1721">IF($C103="","",VLOOKUP(A103,INDIRECT("data"&amp;$AX$3),8,FALSE))</f>
        <v>37891</v>
      </c>
      <c r="S103" s="98" t="s">
        <v>20</v>
      </c>
      <c r="T103" s="107">
        <f t="shared" ref="T103:U103" ca="1" si="1722">IF($C103="","",VLOOKUP($A103,INDIRECT("data"&amp;$AX$3),T$8,FALSE))</f>
        <v>24</v>
      </c>
      <c r="U103" s="107">
        <f t="shared" ca="1" si="1722"/>
        <v>46</v>
      </c>
      <c r="V103" s="107">
        <f t="shared" ref="V103" ca="1" si="1723">IF($C103="","",SUM(T103:U103))</f>
        <v>70</v>
      </c>
      <c r="W103" s="107">
        <f t="shared" ref="W103:X103" ca="1" si="1724">IF($C103="","",VLOOKUP($A103,INDIRECT("data"&amp;$AX$3),W$8,FALSE))</f>
        <v>43</v>
      </c>
      <c r="X103" s="107">
        <f t="shared" ca="1" si="1724"/>
        <v>24</v>
      </c>
      <c r="Y103" s="107">
        <f t="shared" ref="Y103" ca="1" si="1725">IF($C103="","",SUM(W103:X103))</f>
        <v>67</v>
      </c>
      <c r="Z103" s="107">
        <f t="shared" ref="Z103:AA103" ca="1" si="1726">IF($C103="","",VLOOKUP($A103,INDIRECT("data"&amp;$AX$3),Z$8,FALSE))</f>
        <v>46</v>
      </c>
      <c r="AA103" s="107">
        <f t="shared" ca="1" si="1726"/>
        <v>43</v>
      </c>
      <c r="AB103" s="107">
        <f t="shared" ref="AB103" ca="1" si="1727">IF($C103="","",SUM(Z103:AA103))</f>
        <v>89</v>
      </c>
      <c r="AC103" s="107">
        <f t="shared" ref="AC103:AD103" ca="1" si="1728">IF($C103="","",VLOOKUP($A103,INDIRECT("data"&amp;$AX$3),AC$8,FALSE))</f>
        <v>46</v>
      </c>
      <c r="AD103" s="107">
        <f t="shared" ca="1" si="1728"/>
        <v>46</v>
      </c>
      <c r="AE103" s="107">
        <f t="shared" ref="AE103" ca="1" si="1729">IF($C103="","",SUM(AC103:AD103))</f>
        <v>92</v>
      </c>
      <c r="AF103" s="107">
        <f t="shared" ref="AF103:AG103" ca="1" si="1730">IF($C103="","",VLOOKUP($A103,INDIRECT("data"&amp;$AX$3),AF$8,FALSE))</f>
        <v>24</v>
      </c>
      <c r="AG103" s="107">
        <f t="shared" ca="1" si="1730"/>
        <v>46</v>
      </c>
      <c r="AH103" s="107">
        <f t="shared" ref="AH103" ca="1" si="1731">IF($C103="","",SUM(AF103:AG103))</f>
        <v>70</v>
      </c>
      <c r="AI103" s="107"/>
      <c r="AJ103" s="107"/>
      <c r="AK103" s="107"/>
      <c r="AL103" s="107">
        <f t="shared" ref="AL103:AM103" ca="1" si="1732">IF($C103="","",VLOOKUP($A103,INDIRECT("data"&amp;$AX$3),AL$8,FALSE))</f>
        <v>46</v>
      </c>
      <c r="AM103" s="107">
        <f t="shared" ca="1" si="1732"/>
        <v>46</v>
      </c>
      <c r="AN103" s="107">
        <f t="shared" ref="AN103" ca="1" si="1733">IF($C103="","",SUM(AL103:AM103))</f>
        <v>92</v>
      </c>
      <c r="AO103" s="95">
        <f t="shared" ref="AO103" ca="1" si="1734">IF($C103="","",V103+Y103+AB103+AE103+AH103+AK103+AN103)</f>
        <v>480</v>
      </c>
      <c r="AP103" s="107">
        <f t="shared" ref="AP103:AS103" ca="1" si="1735">IF($C103="","",VLOOKUP($A103,INDIRECT("data"&amp;$AX$3),AP$8,FALSE))</f>
        <v>48</v>
      </c>
      <c r="AQ103" s="107">
        <f t="shared" ca="1" si="1735"/>
        <v>86</v>
      </c>
      <c r="AR103" s="107">
        <f t="shared" ca="1" si="1735"/>
        <v>92</v>
      </c>
      <c r="AS103" s="107">
        <f t="shared" ca="1" si="1735"/>
        <v>92</v>
      </c>
      <c r="AT103" s="107">
        <f t="shared" ref="AT103" ca="1" si="1736">IF($C103="","",SUM(AP103:AS103))</f>
        <v>318</v>
      </c>
      <c r="AU103" s="150">
        <f t="shared" ref="AU103" ca="1" si="1737">IF($C103="","",VLOOKUP($A103,INDIRECT("data"&amp;$AX$3),AU$8,FALSE))</f>
        <v>172</v>
      </c>
      <c r="AV103" s="150">
        <f ca="1">IF($C103="","",ROUND(AU103/NoW%,0))</f>
        <v>76</v>
      </c>
      <c r="AW103" s="150" t="str">
        <f ca="1">IF($C103="","",VLOOKUP(AO104,Gc,2,FALSE))</f>
        <v>Very Good</v>
      </c>
      <c r="AX103" s="150"/>
    </row>
    <row r="104" spans="1:50" s="96" customFormat="1" ht="15" customHeight="1">
      <c r="A104" s="96">
        <f t="shared" ref="A104" si="1738">A103</f>
        <v>48</v>
      </c>
      <c r="B104" s="167"/>
      <c r="C104" s="167"/>
      <c r="D104" s="107" t="str">
        <f t="shared" ref="D104" ca="1" si="1739">IF($C103="","",MID(TEXT(VLOOKUP($A104,INDIRECT("data"&amp;$AX$3),10,FALSE),"000000000000"),D$8,1))</f>
        <v>6</v>
      </c>
      <c r="E104" s="107" t="str">
        <f t="shared" ref="E104" ca="1" si="1740">IF($C103="","",MID(TEXT(VLOOKUP($A104,INDIRECT("data"&amp;$AX$3),10,FALSE),"000000000000"),E$8,1))</f>
        <v>0</v>
      </c>
      <c r="F104" s="107" t="str">
        <f t="shared" ref="F104" ca="1" si="1741">IF($C103="","",MID(TEXT(VLOOKUP($A104,INDIRECT("data"&amp;$AX$3),10,FALSE),"000000000000"),F$8,1))</f>
        <v>9</v>
      </c>
      <c r="G104" s="107" t="str">
        <f t="shared" ref="G104" ca="1" si="1742">IF($C103="","",MID(TEXT(VLOOKUP($A104,INDIRECT("data"&amp;$AX$3),10,FALSE),"000000000000"),G$8,1))</f>
        <v>7</v>
      </c>
      <c r="H104" s="107" t="str">
        <f t="shared" ref="H104" ca="1" si="1743">IF($C103="","",MID(TEXT(VLOOKUP($A104,INDIRECT("data"&amp;$AX$3),10,FALSE),"000000000000"),H$8,1))</f>
        <v>6</v>
      </c>
      <c r="I104" s="107" t="str">
        <f t="shared" ref="I104" ca="1" si="1744">IF($C103="","",MID(TEXT(VLOOKUP($A104,INDIRECT("data"&amp;$AX$3),10,FALSE),"000000000000"),I$8,1))</f>
        <v>1</v>
      </c>
      <c r="J104" s="107" t="str">
        <f t="shared" ref="J104" ca="1" si="1745">IF($C103="","",MID(TEXT(VLOOKUP($A104,INDIRECT("data"&amp;$AX$3),10,FALSE),"000000000000"),J$8,1))</f>
        <v>7</v>
      </c>
      <c r="K104" s="107" t="str">
        <f t="shared" ref="K104" ca="1" si="1746">IF($C103="","",MID(TEXT(VLOOKUP($A104,INDIRECT("data"&amp;$AX$3),10,FALSE),"000000000000"),K$8,1))</f>
        <v>6</v>
      </c>
      <c r="L104" s="107" t="str">
        <f t="shared" ref="L104" ca="1" si="1747">IF($C103="","",MID(TEXT(VLOOKUP($A104,INDIRECT("data"&amp;$AX$3),10,FALSE),"000000000000"),L$8,1))</f>
        <v>2</v>
      </c>
      <c r="M104" s="107" t="str">
        <f t="shared" ref="M104" ca="1" si="1748">IF($C103="","",MID(TEXT(VLOOKUP($A104,INDIRECT("data"&amp;$AX$3),10,FALSE),"000000000000"),M$8,1))</f>
        <v>9</v>
      </c>
      <c r="N104" s="107" t="str">
        <f t="shared" ref="N104" ca="1" si="1749">IF($C103="","",MID(TEXT(VLOOKUP($A104,INDIRECT("data"&amp;$AX$3),10,FALSE),"000000000000"),N$8,1))</f>
        <v>3</v>
      </c>
      <c r="O104" s="107" t="str">
        <f t="shared" ref="O104" ca="1" si="1750">IF($C103="","",MID(TEXT(VLOOKUP($A104,INDIRECT("data"&amp;$AX$3),10,FALSE),"000000000000"),O$8,1))</f>
        <v>2</v>
      </c>
      <c r="P104" s="150"/>
      <c r="Q104" s="150"/>
      <c r="R104" s="97">
        <f t="shared" ref="R104" ca="1" si="1751">IF($C103="","",VLOOKUP(A104,INDIRECT("data"&amp;$AX$3),9,FALSE))</f>
        <v>41820</v>
      </c>
      <c r="S104" s="98" t="s">
        <v>21</v>
      </c>
      <c r="T104" s="107" t="str">
        <f ca="1">IF($C103="","",VLOOKUP(T103*2,Gr,2))</f>
        <v>B</v>
      </c>
      <c r="U104" s="107" t="str">
        <f ca="1">IF($C103="","",VLOOKUP(U103*2,Gr,2))</f>
        <v>A+</v>
      </c>
      <c r="V104" s="107" t="str">
        <f ca="1">IF($C103="","",VLOOKUP(V103,Gr,2))</f>
        <v>B+</v>
      </c>
      <c r="W104" s="107" t="str">
        <f ca="1">IF($C103="","",VLOOKUP(W103*2,Gr,2))</f>
        <v>A</v>
      </c>
      <c r="X104" s="107" t="str">
        <f ca="1">IF($C103="","",VLOOKUP(X103*2,Gr,2))</f>
        <v>B</v>
      </c>
      <c r="Y104" s="107" t="str">
        <f ca="1">IF($C103="","",VLOOKUP(Y103,Gr,2))</f>
        <v>B+</v>
      </c>
      <c r="Z104" s="107" t="str">
        <f ca="1">IF($C103="","",VLOOKUP(Z103*2,Gr,2))</f>
        <v>A+</v>
      </c>
      <c r="AA104" s="107" t="str">
        <f ca="1">IF($C103="","",VLOOKUP(AA103*2,Gr,2))</f>
        <v>A</v>
      </c>
      <c r="AB104" s="107" t="str">
        <f ca="1">IF($C103="","",VLOOKUP(AB103,Gr,2))</f>
        <v>A</v>
      </c>
      <c r="AC104" s="107" t="str">
        <f ca="1">IF($C103="","",VLOOKUP(AC103*2,Gr,2))</f>
        <v>A+</v>
      </c>
      <c r="AD104" s="107" t="str">
        <f ca="1">IF($C103="","",VLOOKUP(AD103*2,Gr,2))</f>
        <v>A+</v>
      </c>
      <c r="AE104" s="107" t="str">
        <f ca="1">IF($C103="","",VLOOKUP(AE103,Gr,2))</f>
        <v>A+</v>
      </c>
      <c r="AF104" s="107" t="str">
        <f ca="1">IF($C103="","",VLOOKUP(AF103*2,Gr,2))</f>
        <v>B</v>
      </c>
      <c r="AG104" s="107" t="str">
        <f ca="1">IF($C103="","",VLOOKUP(AG103*2,Gr,2))</f>
        <v>A+</v>
      </c>
      <c r="AH104" s="107" t="str">
        <f ca="1">IF($C103="","",VLOOKUP(AH103,Gr,2))</f>
        <v>B+</v>
      </c>
      <c r="AI104" s="107"/>
      <c r="AJ104" s="107"/>
      <c r="AK104" s="107"/>
      <c r="AL104" s="107" t="str">
        <f ca="1">IF($C103="","",VLOOKUP(AL103*2,Gr,2))</f>
        <v>A+</v>
      </c>
      <c r="AM104" s="107" t="str">
        <f ca="1">IF($C103="","",VLOOKUP(AM103*2,Gr,2))</f>
        <v>A+</v>
      </c>
      <c r="AN104" s="107" t="str">
        <f ca="1">IF($C103="","",VLOOKUP(AN103,Gr,2))</f>
        <v>A+</v>
      </c>
      <c r="AO104" s="107" t="str">
        <f ca="1">IF($C103="","",VLOOKUP(AO103/AO$7%,Gr,2))</f>
        <v>A</v>
      </c>
      <c r="AP104" s="107" t="str">
        <f ca="1">IF($C103="","",VLOOKUP(AP103,Gr,2))</f>
        <v>B</v>
      </c>
      <c r="AQ104" s="107" t="str">
        <f ca="1">IF($C103="","",VLOOKUP(AQ103,Gr,2))</f>
        <v>A</v>
      </c>
      <c r="AR104" s="107" t="str">
        <f ca="1">IF($C103="","",VLOOKUP(AR103,Gr,2))</f>
        <v>A+</v>
      </c>
      <c r="AS104" s="107" t="str">
        <f ca="1">IF($C103="","",VLOOKUP(AS103,Gr,2))</f>
        <v>A+</v>
      </c>
      <c r="AT104" s="107" t="str">
        <f ca="1">IF($C103="","",VLOOKUP(AT103/AT$7%,Gr,2))</f>
        <v>A</v>
      </c>
      <c r="AU104" s="150"/>
      <c r="AV104" s="150"/>
      <c r="AW104" s="150"/>
      <c r="AX104" s="150"/>
    </row>
    <row r="105" spans="1:50" s="96" customFormat="1" ht="15" customHeight="1">
      <c r="A105" s="96">
        <f t="shared" ref="A105" si="1752">A104+1</f>
        <v>49</v>
      </c>
      <c r="B105" s="166">
        <f t="shared" ref="B105" si="1753">A105</f>
        <v>49</v>
      </c>
      <c r="C105" s="166">
        <f t="shared" ref="C105" ca="1" si="1754">IFERROR(VLOOKUP(A105,INDIRECT("data"&amp;$AX$3),2,FALSE),"")</f>
        <v>1187</v>
      </c>
      <c r="D105" s="168" t="str">
        <f t="shared" ref="D105" ca="1" si="1755">IF(C105="","",VLOOKUP(A105,INDIRECT("data"&amp;$AX$3),3,FALSE))</f>
        <v>Raj Kumar Ootala</v>
      </c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50" t="str">
        <f t="shared" ref="P105" ca="1" si="1756">IF($C105="","",VLOOKUP($A105,INDIRECT("data"&amp;$AX$3),4,FALSE))</f>
        <v>G</v>
      </c>
      <c r="Q105" s="150" t="str">
        <f t="shared" ref="Q105" ca="1" si="1757">IF($C105="","",VLOOKUP($A105,INDIRECT("data"&amp;$AX$3),5,FALSE))</f>
        <v>SC</v>
      </c>
      <c r="R105" s="97">
        <f t="shared" ref="R105" ca="1" si="1758">IF($C105="","",VLOOKUP(A105,INDIRECT("data"&amp;$AX$3),8,FALSE))</f>
        <v>38183</v>
      </c>
      <c r="S105" s="98" t="s">
        <v>20</v>
      </c>
      <c r="T105" s="107">
        <f t="shared" ref="T105:U105" ca="1" si="1759">IF($C105="","",VLOOKUP($A105,INDIRECT("data"&amp;$AX$3),T$8,FALSE))</f>
        <v>24</v>
      </c>
      <c r="U105" s="107">
        <f t="shared" ca="1" si="1759"/>
        <v>44</v>
      </c>
      <c r="V105" s="107">
        <f t="shared" ref="V105" ca="1" si="1760">IF($C105="","",SUM(T105:U105))</f>
        <v>68</v>
      </c>
      <c r="W105" s="107">
        <f t="shared" ref="W105:X105" ca="1" si="1761">IF($C105="","",VLOOKUP($A105,INDIRECT("data"&amp;$AX$3),W$8,FALSE))</f>
        <v>41</v>
      </c>
      <c r="X105" s="107">
        <f t="shared" ca="1" si="1761"/>
        <v>24</v>
      </c>
      <c r="Y105" s="107">
        <f t="shared" ref="Y105" ca="1" si="1762">IF($C105="","",SUM(W105:X105))</f>
        <v>65</v>
      </c>
      <c r="Z105" s="107">
        <f t="shared" ref="Z105:AA105" ca="1" si="1763">IF($C105="","",VLOOKUP($A105,INDIRECT("data"&amp;$AX$3),Z$8,FALSE))</f>
        <v>48</v>
      </c>
      <c r="AA105" s="107">
        <f t="shared" ca="1" si="1763"/>
        <v>41</v>
      </c>
      <c r="AB105" s="107">
        <f t="shared" ref="AB105" ca="1" si="1764">IF($C105="","",SUM(Z105:AA105))</f>
        <v>89</v>
      </c>
      <c r="AC105" s="107">
        <f t="shared" ref="AC105:AD105" ca="1" si="1765">IF($C105="","",VLOOKUP($A105,INDIRECT("data"&amp;$AX$3),AC$8,FALSE))</f>
        <v>44</v>
      </c>
      <c r="AD105" s="107">
        <f t="shared" ca="1" si="1765"/>
        <v>48</v>
      </c>
      <c r="AE105" s="107">
        <f t="shared" ref="AE105" ca="1" si="1766">IF($C105="","",SUM(AC105:AD105))</f>
        <v>92</v>
      </c>
      <c r="AF105" s="107">
        <f t="shared" ref="AF105:AG105" ca="1" si="1767">IF($C105="","",VLOOKUP($A105,INDIRECT("data"&amp;$AX$3),AF$8,FALSE))</f>
        <v>24</v>
      </c>
      <c r="AG105" s="107">
        <f t="shared" ca="1" si="1767"/>
        <v>44</v>
      </c>
      <c r="AH105" s="107">
        <f t="shared" ref="AH105" ca="1" si="1768">IF($C105="","",SUM(AF105:AG105))</f>
        <v>68</v>
      </c>
      <c r="AI105" s="107"/>
      <c r="AJ105" s="107"/>
      <c r="AK105" s="107"/>
      <c r="AL105" s="107">
        <f t="shared" ref="AL105:AM105" ca="1" si="1769">IF($C105="","",VLOOKUP($A105,INDIRECT("data"&amp;$AX$3),AL$8,FALSE))</f>
        <v>48</v>
      </c>
      <c r="AM105" s="107">
        <f t="shared" ca="1" si="1769"/>
        <v>44</v>
      </c>
      <c r="AN105" s="107">
        <f t="shared" ref="AN105" ca="1" si="1770">IF($C105="","",SUM(AL105:AM105))</f>
        <v>92</v>
      </c>
      <c r="AO105" s="95">
        <f t="shared" ref="AO105" ca="1" si="1771">IF($C105="","",V105+Y105+AB105+AE105+AH105+AK105+AN105)</f>
        <v>474</v>
      </c>
      <c r="AP105" s="107">
        <f t="shared" ref="AP105:AS105" ca="1" si="1772">IF($C105="","",VLOOKUP($A105,INDIRECT("data"&amp;$AX$3),AP$8,FALSE))</f>
        <v>48</v>
      </c>
      <c r="AQ105" s="107">
        <f t="shared" ca="1" si="1772"/>
        <v>82</v>
      </c>
      <c r="AR105" s="107">
        <f t="shared" ca="1" si="1772"/>
        <v>96</v>
      </c>
      <c r="AS105" s="107">
        <f t="shared" ca="1" si="1772"/>
        <v>88</v>
      </c>
      <c r="AT105" s="107">
        <f t="shared" ref="AT105" ca="1" si="1773">IF($C105="","",SUM(AP105:AS105))</f>
        <v>314</v>
      </c>
      <c r="AU105" s="150">
        <f t="shared" ref="AU105" ca="1" si="1774">IF($C105="","",VLOOKUP($A105,INDIRECT("data"&amp;$AX$3),AU$8,FALSE))</f>
        <v>194</v>
      </c>
      <c r="AV105" s="150">
        <f ca="1">IF($C105="","",ROUND(AU105/NoW%,0))</f>
        <v>85</v>
      </c>
      <c r="AW105" s="150" t="str">
        <f ca="1">IF($C105="","",VLOOKUP(AO106,Gc,2,FALSE))</f>
        <v>Very Good</v>
      </c>
      <c r="AX105" s="150"/>
    </row>
    <row r="106" spans="1:50" s="96" customFormat="1" ht="15" customHeight="1">
      <c r="A106" s="96">
        <f t="shared" ref="A106" si="1775">A105</f>
        <v>49</v>
      </c>
      <c r="B106" s="167"/>
      <c r="C106" s="167"/>
      <c r="D106" s="107" t="str">
        <f t="shared" ref="D106" ca="1" si="1776">IF($C105="","",MID(TEXT(VLOOKUP($A106,INDIRECT("data"&amp;$AX$3),10,FALSE),"000000000000"),D$8,1))</f>
        <v>8</v>
      </c>
      <c r="E106" s="107" t="str">
        <f t="shared" ref="E106" ca="1" si="1777">IF($C105="","",MID(TEXT(VLOOKUP($A106,INDIRECT("data"&amp;$AX$3),10,FALSE),"000000000000"),E$8,1))</f>
        <v>9</v>
      </c>
      <c r="F106" s="107" t="str">
        <f t="shared" ref="F106" ca="1" si="1778">IF($C105="","",MID(TEXT(VLOOKUP($A106,INDIRECT("data"&amp;$AX$3),10,FALSE),"000000000000"),F$8,1))</f>
        <v>1</v>
      </c>
      <c r="G106" s="107" t="str">
        <f t="shared" ref="G106" ca="1" si="1779">IF($C105="","",MID(TEXT(VLOOKUP($A106,INDIRECT("data"&amp;$AX$3),10,FALSE),"000000000000"),G$8,1))</f>
        <v>3</v>
      </c>
      <c r="H106" s="107" t="str">
        <f t="shared" ref="H106" ca="1" si="1780">IF($C105="","",MID(TEXT(VLOOKUP($A106,INDIRECT("data"&amp;$AX$3),10,FALSE),"000000000000"),H$8,1))</f>
        <v>2</v>
      </c>
      <c r="I106" s="107" t="str">
        <f t="shared" ref="I106" ca="1" si="1781">IF($C105="","",MID(TEXT(VLOOKUP($A106,INDIRECT("data"&amp;$AX$3),10,FALSE),"000000000000"),I$8,1))</f>
        <v>2</v>
      </c>
      <c r="J106" s="107" t="str">
        <f t="shared" ref="J106" ca="1" si="1782">IF($C105="","",MID(TEXT(VLOOKUP($A106,INDIRECT("data"&amp;$AX$3),10,FALSE),"000000000000"),J$8,1))</f>
        <v>9</v>
      </c>
      <c r="K106" s="107" t="str">
        <f t="shared" ref="K106" ca="1" si="1783">IF($C105="","",MID(TEXT(VLOOKUP($A106,INDIRECT("data"&amp;$AX$3),10,FALSE),"000000000000"),K$8,1))</f>
        <v>9</v>
      </c>
      <c r="L106" s="107" t="str">
        <f t="shared" ref="L106" ca="1" si="1784">IF($C105="","",MID(TEXT(VLOOKUP($A106,INDIRECT("data"&amp;$AX$3),10,FALSE),"000000000000"),L$8,1))</f>
        <v>9</v>
      </c>
      <c r="M106" s="107" t="str">
        <f t="shared" ref="M106" ca="1" si="1785">IF($C105="","",MID(TEXT(VLOOKUP($A106,INDIRECT("data"&amp;$AX$3),10,FALSE),"000000000000"),M$8,1))</f>
        <v>7</v>
      </c>
      <c r="N106" s="107" t="str">
        <f t="shared" ref="N106" ca="1" si="1786">IF($C105="","",MID(TEXT(VLOOKUP($A106,INDIRECT("data"&amp;$AX$3),10,FALSE),"000000000000"),N$8,1))</f>
        <v>8</v>
      </c>
      <c r="O106" s="107" t="str">
        <f t="shared" ref="O106" ca="1" si="1787">IF($C105="","",MID(TEXT(VLOOKUP($A106,INDIRECT("data"&amp;$AX$3),10,FALSE),"000000000000"),O$8,1))</f>
        <v>2</v>
      </c>
      <c r="P106" s="150"/>
      <c r="Q106" s="150"/>
      <c r="R106" s="97">
        <f t="shared" ref="R106" ca="1" si="1788">IF($C105="","",VLOOKUP(A106,INDIRECT("data"&amp;$AX$3),9,FALSE))</f>
        <v>41813</v>
      </c>
      <c r="S106" s="98" t="s">
        <v>21</v>
      </c>
      <c r="T106" s="107" t="str">
        <f ca="1">IF($C105="","",VLOOKUP(T105*2,Gr,2))</f>
        <v>B</v>
      </c>
      <c r="U106" s="107" t="str">
        <f ca="1">IF($C105="","",VLOOKUP(U105*2,Gr,2))</f>
        <v>A</v>
      </c>
      <c r="V106" s="107" t="str">
        <f ca="1">IF($C105="","",VLOOKUP(V105,Gr,2))</f>
        <v>B+</v>
      </c>
      <c r="W106" s="107" t="str">
        <f ca="1">IF($C105="","",VLOOKUP(W105*2,Gr,2))</f>
        <v>A</v>
      </c>
      <c r="X106" s="107" t="str">
        <f ca="1">IF($C105="","",VLOOKUP(X105*2,Gr,2))</f>
        <v>B</v>
      </c>
      <c r="Y106" s="107" t="str">
        <f ca="1">IF($C105="","",VLOOKUP(Y105,Gr,2))</f>
        <v>B+</v>
      </c>
      <c r="Z106" s="107" t="str">
        <f ca="1">IF($C105="","",VLOOKUP(Z105*2,Gr,2))</f>
        <v>A+</v>
      </c>
      <c r="AA106" s="107" t="str">
        <f ca="1">IF($C105="","",VLOOKUP(AA105*2,Gr,2))</f>
        <v>A</v>
      </c>
      <c r="AB106" s="107" t="str">
        <f ca="1">IF($C105="","",VLOOKUP(AB105,Gr,2))</f>
        <v>A</v>
      </c>
      <c r="AC106" s="107" t="str">
        <f ca="1">IF($C105="","",VLOOKUP(AC105*2,Gr,2))</f>
        <v>A</v>
      </c>
      <c r="AD106" s="107" t="str">
        <f ca="1">IF($C105="","",VLOOKUP(AD105*2,Gr,2))</f>
        <v>A+</v>
      </c>
      <c r="AE106" s="107" t="str">
        <f ca="1">IF($C105="","",VLOOKUP(AE105,Gr,2))</f>
        <v>A+</v>
      </c>
      <c r="AF106" s="107" t="str">
        <f ca="1">IF($C105="","",VLOOKUP(AF105*2,Gr,2))</f>
        <v>B</v>
      </c>
      <c r="AG106" s="107" t="str">
        <f ca="1">IF($C105="","",VLOOKUP(AG105*2,Gr,2))</f>
        <v>A</v>
      </c>
      <c r="AH106" s="107" t="str">
        <f ca="1">IF($C105="","",VLOOKUP(AH105,Gr,2))</f>
        <v>B+</v>
      </c>
      <c r="AI106" s="107"/>
      <c r="AJ106" s="107"/>
      <c r="AK106" s="107"/>
      <c r="AL106" s="107" t="str">
        <f ca="1">IF($C105="","",VLOOKUP(AL105*2,Gr,2))</f>
        <v>A+</v>
      </c>
      <c r="AM106" s="107" t="str">
        <f ca="1">IF($C105="","",VLOOKUP(AM105*2,Gr,2))</f>
        <v>A</v>
      </c>
      <c r="AN106" s="107" t="str">
        <f ca="1">IF($C105="","",VLOOKUP(AN105,Gr,2))</f>
        <v>A+</v>
      </c>
      <c r="AO106" s="107" t="str">
        <f ca="1">IF($C105="","",VLOOKUP(AO105/AO$7%,Gr,2))</f>
        <v>A</v>
      </c>
      <c r="AP106" s="107" t="str">
        <f ca="1">IF($C105="","",VLOOKUP(AP105,Gr,2))</f>
        <v>B</v>
      </c>
      <c r="AQ106" s="107" t="str">
        <f ca="1">IF($C105="","",VLOOKUP(AQ105,Gr,2))</f>
        <v>A</v>
      </c>
      <c r="AR106" s="107" t="str">
        <f ca="1">IF($C105="","",VLOOKUP(AR105,Gr,2))</f>
        <v>A+</v>
      </c>
      <c r="AS106" s="107" t="str">
        <f ca="1">IF($C105="","",VLOOKUP(AS105,Gr,2))</f>
        <v>A</v>
      </c>
      <c r="AT106" s="107" t="str">
        <f ca="1">IF($C105="","",VLOOKUP(AT105/AT$7%,Gr,2))</f>
        <v>A</v>
      </c>
      <c r="AU106" s="150"/>
      <c r="AV106" s="150"/>
      <c r="AW106" s="150"/>
      <c r="AX106" s="150"/>
    </row>
    <row r="107" spans="1:50" s="96" customFormat="1" ht="15" customHeight="1">
      <c r="A107" s="96">
        <f t="shared" ref="A107" si="1789">A106+1</f>
        <v>50</v>
      </c>
      <c r="B107" s="166">
        <f t="shared" ref="B107" si="1790">A107</f>
        <v>50</v>
      </c>
      <c r="C107" s="166">
        <f t="shared" ref="C107" ca="1" si="1791">IFERROR(VLOOKUP(A107,INDIRECT("data"&amp;$AX$3),2,FALSE),"")</f>
        <v>1210</v>
      </c>
      <c r="D107" s="168" t="str">
        <f t="shared" ref="D107" ca="1" si="1792">IF(C107="","",VLOOKUP(A107,INDIRECT("data"&amp;$AX$3),3,FALSE))</f>
        <v>Ram Kumar Sarella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50" t="str">
        <f t="shared" ref="P107" ca="1" si="1793">IF($C107="","",VLOOKUP($A107,INDIRECT("data"&amp;$AX$3),4,FALSE))</f>
        <v>G</v>
      </c>
      <c r="Q107" s="150" t="str">
        <f t="shared" ref="Q107" ca="1" si="1794">IF($C107="","",VLOOKUP($A107,INDIRECT("data"&amp;$AX$3),5,FALSE))</f>
        <v>SC</v>
      </c>
      <c r="R107" s="97">
        <f t="shared" ref="R107" ca="1" si="1795">IF($C107="","",VLOOKUP(A107,INDIRECT("data"&amp;$AX$3),8,FALSE))</f>
        <v>38209</v>
      </c>
      <c r="S107" s="98" t="s">
        <v>20</v>
      </c>
      <c r="T107" s="107">
        <f t="shared" ref="T107:U107" ca="1" si="1796">IF($C107="","",VLOOKUP($A107,INDIRECT("data"&amp;$AX$3),T$8,FALSE))</f>
        <v>27</v>
      </c>
      <c r="U107" s="107">
        <f t="shared" ca="1" si="1796"/>
        <v>28</v>
      </c>
      <c r="V107" s="107">
        <f t="shared" ref="V107" ca="1" si="1797">IF($C107="","",SUM(T107:U107))</f>
        <v>55</v>
      </c>
      <c r="W107" s="107">
        <f t="shared" ref="W107:X107" ca="1" si="1798">IF($C107="","",VLOOKUP($A107,INDIRECT("data"&amp;$AX$3),W$8,FALSE))</f>
        <v>33</v>
      </c>
      <c r="X107" s="107">
        <f t="shared" ca="1" si="1798"/>
        <v>27</v>
      </c>
      <c r="Y107" s="107">
        <f t="shared" ref="Y107" ca="1" si="1799">IF($C107="","",SUM(W107:X107))</f>
        <v>60</v>
      </c>
      <c r="Z107" s="107">
        <f t="shared" ref="Z107:AA107" ca="1" si="1800">IF($C107="","",VLOOKUP($A107,INDIRECT("data"&amp;$AX$3),Z$8,FALSE))</f>
        <v>40</v>
      </c>
      <c r="AA107" s="107">
        <f t="shared" ca="1" si="1800"/>
        <v>33</v>
      </c>
      <c r="AB107" s="107">
        <f t="shared" ref="AB107" ca="1" si="1801">IF($C107="","",SUM(Z107:AA107))</f>
        <v>73</v>
      </c>
      <c r="AC107" s="107">
        <f t="shared" ref="AC107:AD107" ca="1" si="1802">IF($C107="","",VLOOKUP($A107,INDIRECT("data"&amp;$AX$3),AC$8,FALSE))</f>
        <v>28</v>
      </c>
      <c r="AD107" s="107">
        <f t="shared" ca="1" si="1802"/>
        <v>40</v>
      </c>
      <c r="AE107" s="107">
        <f t="shared" ref="AE107" ca="1" si="1803">IF($C107="","",SUM(AC107:AD107))</f>
        <v>68</v>
      </c>
      <c r="AF107" s="107">
        <f t="shared" ref="AF107:AG107" ca="1" si="1804">IF($C107="","",VLOOKUP($A107,INDIRECT("data"&amp;$AX$3),AF$8,FALSE))</f>
        <v>27</v>
      </c>
      <c r="AG107" s="107">
        <f t="shared" ca="1" si="1804"/>
        <v>28</v>
      </c>
      <c r="AH107" s="107">
        <f t="shared" ref="AH107" ca="1" si="1805">IF($C107="","",SUM(AF107:AG107))</f>
        <v>55</v>
      </c>
      <c r="AI107" s="107"/>
      <c r="AJ107" s="107"/>
      <c r="AK107" s="107"/>
      <c r="AL107" s="107">
        <f t="shared" ref="AL107:AM107" ca="1" si="1806">IF($C107="","",VLOOKUP($A107,INDIRECT("data"&amp;$AX$3),AL$8,FALSE))</f>
        <v>40</v>
      </c>
      <c r="AM107" s="107">
        <f t="shared" ca="1" si="1806"/>
        <v>28</v>
      </c>
      <c r="AN107" s="107">
        <f t="shared" ref="AN107" ca="1" si="1807">IF($C107="","",SUM(AL107:AM107))</f>
        <v>68</v>
      </c>
      <c r="AO107" s="95">
        <f t="shared" ref="AO107" ca="1" si="1808">IF($C107="","",V107+Y107+AB107+AE107+AH107+AK107+AN107)</f>
        <v>379</v>
      </c>
      <c r="AP107" s="107">
        <f t="shared" ref="AP107:AS107" ca="1" si="1809">IF($C107="","",VLOOKUP($A107,INDIRECT("data"&amp;$AX$3),AP$8,FALSE))</f>
        <v>54</v>
      </c>
      <c r="AQ107" s="107">
        <f t="shared" ca="1" si="1809"/>
        <v>66</v>
      </c>
      <c r="AR107" s="107">
        <f t="shared" ca="1" si="1809"/>
        <v>80</v>
      </c>
      <c r="AS107" s="107">
        <f t="shared" ca="1" si="1809"/>
        <v>56</v>
      </c>
      <c r="AT107" s="107">
        <f t="shared" ref="AT107" ca="1" si="1810">IF($C107="","",SUM(AP107:AS107))</f>
        <v>256</v>
      </c>
      <c r="AU107" s="150">
        <f t="shared" ref="AU107" ca="1" si="1811">IF($C107="","",VLOOKUP($A107,INDIRECT("data"&amp;$AX$3),AU$8,FALSE))</f>
        <v>193</v>
      </c>
      <c r="AV107" s="150">
        <f ca="1">IF($C107="","",ROUND(AU107/NoW%,0))</f>
        <v>85</v>
      </c>
      <c r="AW107" s="150" t="str">
        <f ca="1">IF($C107="","",VLOOKUP(AO108,Gc,2,FALSE))</f>
        <v>Good</v>
      </c>
      <c r="AX107" s="150"/>
    </row>
    <row r="108" spans="1:50" s="96" customFormat="1" ht="15" customHeight="1">
      <c r="A108" s="96">
        <f t="shared" ref="A108" si="1812">A107</f>
        <v>50</v>
      </c>
      <c r="B108" s="167"/>
      <c r="C108" s="167"/>
      <c r="D108" s="107" t="str">
        <f t="shared" ref="D108" ca="1" si="1813">IF($C107="","",MID(TEXT(VLOOKUP($A108,INDIRECT("data"&amp;$AX$3),10,FALSE),"000000000000"),D$8,1))</f>
        <v>6</v>
      </c>
      <c r="E108" s="107" t="str">
        <f t="shared" ref="E108" ca="1" si="1814">IF($C107="","",MID(TEXT(VLOOKUP($A108,INDIRECT("data"&amp;$AX$3),10,FALSE),"000000000000"),E$8,1))</f>
        <v>7</v>
      </c>
      <c r="F108" s="107" t="str">
        <f t="shared" ref="F108" ca="1" si="1815">IF($C107="","",MID(TEXT(VLOOKUP($A108,INDIRECT("data"&amp;$AX$3),10,FALSE),"000000000000"),F$8,1))</f>
        <v>4</v>
      </c>
      <c r="G108" s="107" t="str">
        <f t="shared" ref="G108" ca="1" si="1816">IF($C107="","",MID(TEXT(VLOOKUP($A108,INDIRECT("data"&amp;$AX$3),10,FALSE),"000000000000"),G$8,1))</f>
        <v>4</v>
      </c>
      <c r="H108" s="107" t="str">
        <f t="shared" ref="H108" ca="1" si="1817">IF($C107="","",MID(TEXT(VLOOKUP($A108,INDIRECT("data"&amp;$AX$3),10,FALSE),"000000000000"),H$8,1))</f>
        <v>9</v>
      </c>
      <c r="I108" s="107" t="str">
        <f t="shared" ref="I108" ca="1" si="1818">IF($C107="","",MID(TEXT(VLOOKUP($A108,INDIRECT("data"&amp;$AX$3),10,FALSE),"000000000000"),I$8,1))</f>
        <v>1</v>
      </c>
      <c r="J108" s="107" t="str">
        <f t="shared" ref="J108" ca="1" si="1819">IF($C107="","",MID(TEXT(VLOOKUP($A108,INDIRECT("data"&amp;$AX$3),10,FALSE),"000000000000"),J$8,1))</f>
        <v>8</v>
      </c>
      <c r="K108" s="107" t="str">
        <f t="shared" ref="K108" ca="1" si="1820">IF($C107="","",MID(TEXT(VLOOKUP($A108,INDIRECT("data"&amp;$AX$3),10,FALSE),"000000000000"),K$8,1))</f>
        <v>5</v>
      </c>
      <c r="L108" s="107" t="str">
        <f t="shared" ref="L108" ca="1" si="1821">IF($C107="","",MID(TEXT(VLOOKUP($A108,INDIRECT("data"&amp;$AX$3),10,FALSE),"000000000000"),L$8,1))</f>
        <v>3</v>
      </c>
      <c r="M108" s="107" t="str">
        <f t="shared" ref="M108" ca="1" si="1822">IF($C107="","",MID(TEXT(VLOOKUP($A108,INDIRECT("data"&amp;$AX$3),10,FALSE),"000000000000"),M$8,1))</f>
        <v>4</v>
      </c>
      <c r="N108" s="107" t="str">
        <f t="shared" ref="N108" ca="1" si="1823">IF($C107="","",MID(TEXT(VLOOKUP($A108,INDIRECT("data"&amp;$AX$3),10,FALSE),"000000000000"),N$8,1))</f>
        <v>3</v>
      </c>
      <c r="O108" s="107" t="str">
        <f t="shared" ref="O108" ca="1" si="1824">IF($C107="","",MID(TEXT(VLOOKUP($A108,INDIRECT("data"&amp;$AX$3),10,FALSE),"000000000000"),O$8,1))</f>
        <v>9</v>
      </c>
      <c r="P108" s="150"/>
      <c r="Q108" s="150"/>
      <c r="R108" s="97">
        <f t="shared" ref="R108" ca="1" si="1825">IF($C107="","",VLOOKUP(A108,INDIRECT("data"&amp;$AX$3),9,FALSE))</f>
        <v>41820</v>
      </c>
      <c r="S108" s="98" t="s">
        <v>21</v>
      </c>
      <c r="T108" s="107" t="str">
        <f ca="1">IF($C107="","",VLOOKUP(T107*2,Gr,2))</f>
        <v>B+</v>
      </c>
      <c r="U108" s="107" t="str">
        <f ca="1">IF($C107="","",VLOOKUP(U107*2,Gr,2))</f>
        <v>B+</v>
      </c>
      <c r="V108" s="107" t="str">
        <f ca="1">IF($C107="","",VLOOKUP(V107,Gr,2))</f>
        <v>B+</v>
      </c>
      <c r="W108" s="107" t="str">
        <f ca="1">IF($C107="","",VLOOKUP(W107*2,Gr,2))</f>
        <v>B+</v>
      </c>
      <c r="X108" s="107" t="str">
        <f ca="1">IF($C107="","",VLOOKUP(X107*2,Gr,2))</f>
        <v>B+</v>
      </c>
      <c r="Y108" s="107" t="str">
        <f ca="1">IF($C107="","",VLOOKUP(Y107,Gr,2))</f>
        <v>B+</v>
      </c>
      <c r="Z108" s="107" t="str">
        <f ca="1">IF($C107="","",VLOOKUP(Z107*2,Gr,2))</f>
        <v>A</v>
      </c>
      <c r="AA108" s="107" t="str">
        <f ca="1">IF($C107="","",VLOOKUP(AA107*2,Gr,2))</f>
        <v>B+</v>
      </c>
      <c r="AB108" s="107" t="str">
        <f ca="1">IF($C107="","",VLOOKUP(AB107,Gr,2))</f>
        <v>A</v>
      </c>
      <c r="AC108" s="107" t="str">
        <f ca="1">IF($C107="","",VLOOKUP(AC107*2,Gr,2))</f>
        <v>B+</v>
      </c>
      <c r="AD108" s="107" t="str">
        <f ca="1">IF($C107="","",VLOOKUP(AD107*2,Gr,2))</f>
        <v>A</v>
      </c>
      <c r="AE108" s="107" t="str">
        <f ca="1">IF($C107="","",VLOOKUP(AE107,Gr,2))</f>
        <v>B+</v>
      </c>
      <c r="AF108" s="107" t="str">
        <f ca="1">IF($C107="","",VLOOKUP(AF107*2,Gr,2))</f>
        <v>B+</v>
      </c>
      <c r="AG108" s="107" t="str">
        <f ca="1">IF($C107="","",VLOOKUP(AG107*2,Gr,2))</f>
        <v>B+</v>
      </c>
      <c r="AH108" s="107" t="str">
        <f ca="1">IF($C107="","",VLOOKUP(AH107,Gr,2))</f>
        <v>B+</v>
      </c>
      <c r="AI108" s="107"/>
      <c r="AJ108" s="107"/>
      <c r="AK108" s="107"/>
      <c r="AL108" s="107" t="str">
        <f ca="1">IF($C107="","",VLOOKUP(AL107*2,Gr,2))</f>
        <v>A</v>
      </c>
      <c r="AM108" s="107" t="str">
        <f ca="1">IF($C107="","",VLOOKUP(AM107*2,Gr,2))</f>
        <v>B+</v>
      </c>
      <c r="AN108" s="107" t="str">
        <f ca="1">IF($C107="","",VLOOKUP(AN107,Gr,2))</f>
        <v>B+</v>
      </c>
      <c r="AO108" s="107" t="str">
        <f ca="1">IF($C107="","",VLOOKUP(AO107/AO$7%,Gr,2))</f>
        <v>B+</v>
      </c>
      <c r="AP108" s="107" t="str">
        <f ca="1">IF($C107="","",VLOOKUP(AP107,Gr,2))</f>
        <v>B+</v>
      </c>
      <c r="AQ108" s="107" t="str">
        <f ca="1">IF($C107="","",VLOOKUP(AQ107,Gr,2))</f>
        <v>B+</v>
      </c>
      <c r="AR108" s="107" t="str">
        <f ca="1">IF($C107="","",VLOOKUP(AR107,Gr,2))</f>
        <v>A</v>
      </c>
      <c r="AS108" s="107" t="str">
        <f ca="1">IF($C107="","",VLOOKUP(AS107,Gr,2))</f>
        <v>B+</v>
      </c>
      <c r="AT108" s="107" t="str">
        <f ca="1">IF($C107="","",VLOOKUP(AT107/AT$7%,Gr,2))</f>
        <v>B+</v>
      </c>
      <c r="AU108" s="150"/>
      <c r="AV108" s="150"/>
      <c r="AW108" s="150"/>
      <c r="AX108" s="150"/>
    </row>
    <row r="109" spans="1:50" s="96" customFormat="1" ht="15" customHeight="1">
      <c r="A109" s="96">
        <f t="shared" ref="A109" si="1826">A108+1</f>
        <v>51</v>
      </c>
      <c r="B109" s="166">
        <f t="shared" ref="B109" si="1827">A109</f>
        <v>51</v>
      </c>
      <c r="C109" s="166">
        <f t="shared" ref="C109" ca="1" si="1828">IFERROR(VLOOKUP(A109,INDIRECT("data"&amp;$AX$3),2,FALSE),"")</f>
        <v>1216</v>
      </c>
      <c r="D109" s="168" t="str">
        <f t="shared" ref="D109" ca="1" si="1829">IF(C109="","",VLOOKUP(A109,INDIRECT("data"&amp;$AX$3),3,FALSE))</f>
        <v>Apple</v>
      </c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50" t="str">
        <f t="shared" ref="P109" ca="1" si="1830">IF($C109="","",VLOOKUP($A109,INDIRECT("data"&amp;$AX$3),4,FALSE))</f>
        <v>G</v>
      </c>
      <c r="Q109" s="150" t="str">
        <f t="shared" ref="Q109" ca="1" si="1831">IF($C109="","",VLOOKUP($A109,INDIRECT("data"&amp;$AX$3),5,FALSE))</f>
        <v>SC</v>
      </c>
      <c r="R109" s="97">
        <f t="shared" ref="R109" ca="1" si="1832">IF($C109="","",VLOOKUP(A109,INDIRECT("data"&amp;$AX$3),8,FALSE))</f>
        <v>37707</v>
      </c>
      <c r="S109" s="98" t="s">
        <v>20</v>
      </c>
      <c r="T109" s="107">
        <f t="shared" ref="T109:U109" ca="1" si="1833">IF($C109="","",VLOOKUP($A109,INDIRECT("data"&amp;$AX$3),T$8,FALSE))</f>
        <v>50</v>
      </c>
      <c r="U109" s="107">
        <f t="shared" ca="1" si="1833"/>
        <v>39</v>
      </c>
      <c r="V109" s="107">
        <f t="shared" ref="V109" ca="1" si="1834">IF($C109="","",SUM(T109:U109))</f>
        <v>89</v>
      </c>
      <c r="W109" s="107">
        <f t="shared" ref="W109:X109" ca="1" si="1835">IF($C109="","",VLOOKUP($A109,INDIRECT("data"&amp;$AX$3),W$8,FALSE))</f>
        <v>21</v>
      </c>
      <c r="X109" s="107">
        <f t="shared" ca="1" si="1835"/>
        <v>50</v>
      </c>
      <c r="Y109" s="107">
        <f t="shared" ref="Y109" ca="1" si="1836">IF($C109="","",SUM(W109:X109))</f>
        <v>71</v>
      </c>
      <c r="Z109" s="107">
        <f t="shared" ref="Z109:AA109" ca="1" si="1837">IF($C109="","",VLOOKUP($A109,INDIRECT("data"&amp;$AX$3),Z$8,FALSE))</f>
        <v>40</v>
      </c>
      <c r="AA109" s="107">
        <f t="shared" ca="1" si="1837"/>
        <v>21</v>
      </c>
      <c r="AB109" s="107">
        <f t="shared" ref="AB109" ca="1" si="1838">IF($C109="","",SUM(Z109:AA109))</f>
        <v>61</v>
      </c>
      <c r="AC109" s="107">
        <f t="shared" ref="AC109:AD109" ca="1" si="1839">IF($C109="","",VLOOKUP($A109,INDIRECT("data"&amp;$AX$3),AC$8,FALSE))</f>
        <v>39</v>
      </c>
      <c r="AD109" s="107">
        <f t="shared" ca="1" si="1839"/>
        <v>40</v>
      </c>
      <c r="AE109" s="107">
        <f t="shared" ref="AE109" ca="1" si="1840">IF($C109="","",SUM(AC109:AD109))</f>
        <v>79</v>
      </c>
      <c r="AF109" s="107">
        <f t="shared" ref="AF109:AG109" ca="1" si="1841">IF($C109="","",VLOOKUP($A109,INDIRECT("data"&amp;$AX$3),AF$8,FALSE))</f>
        <v>50</v>
      </c>
      <c r="AG109" s="107">
        <f t="shared" ca="1" si="1841"/>
        <v>39</v>
      </c>
      <c r="AH109" s="107">
        <f t="shared" ref="AH109" ca="1" si="1842">IF($C109="","",SUM(AF109:AG109))</f>
        <v>89</v>
      </c>
      <c r="AI109" s="107"/>
      <c r="AJ109" s="107"/>
      <c r="AK109" s="107"/>
      <c r="AL109" s="107">
        <f t="shared" ref="AL109:AM109" ca="1" si="1843">IF($C109="","",VLOOKUP($A109,INDIRECT("data"&amp;$AX$3),AL$8,FALSE))</f>
        <v>40</v>
      </c>
      <c r="AM109" s="107">
        <f t="shared" ca="1" si="1843"/>
        <v>39</v>
      </c>
      <c r="AN109" s="107">
        <f t="shared" ref="AN109" ca="1" si="1844">IF($C109="","",SUM(AL109:AM109))</f>
        <v>79</v>
      </c>
      <c r="AO109" s="95">
        <f t="shared" ref="AO109" ca="1" si="1845">IF($C109="","",V109+Y109+AB109+AE109+AH109+AK109+AN109)</f>
        <v>468</v>
      </c>
      <c r="AP109" s="107">
        <f t="shared" ref="AP109:AS109" ca="1" si="1846">IF($C109="","",VLOOKUP($A109,INDIRECT("data"&amp;$AX$3),AP$8,FALSE))</f>
        <v>100</v>
      </c>
      <c r="AQ109" s="107">
        <f t="shared" ca="1" si="1846"/>
        <v>42</v>
      </c>
      <c r="AR109" s="107">
        <f t="shared" ca="1" si="1846"/>
        <v>80</v>
      </c>
      <c r="AS109" s="107">
        <f t="shared" ca="1" si="1846"/>
        <v>78</v>
      </c>
      <c r="AT109" s="107">
        <f t="shared" ref="AT109" ca="1" si="1847">IF($C109="","",SUM(AP109:AS109))</f>
        <v>300</v>
      </c>
      <c r="AU109" s="150">
        <f t="shared" ref="AU109" ca="1" si="1848">IF($C109="","",VLOOKUP($A109,INDIRECT("data"&amp;$AX$3),AU$8,FALSE))</f>
        <v>164</v>
      </c>
      <c r="AV109" s="150">
        <f ca="1">IF($C109="","",ROUND(AU109/NoW%,0))</f>
        <v>72</v>
      </c>
      <c r="AW109" s="150" t="str">
        <f ca="1">IF($C109="","",VLOOKUP(AO110,Gc,2,FALSE))</f>
        <v>Very Good</v>
      </c>
      <c r="AX109" s="150"/>
    </row>
    <row r="110" spans="1:50" s="96" customFormat="1" ht="15" customHeight="1">
      <c r="A110" s="96">
        <f t="shared" ref="A110" si="1849">A109</f>
        <v>51</v>
      </c>
      <c r="B110" s="167"/>
      <c r="C110" s="167"/>
      <c r="D110" s="107" t="str">
        <f t="shared" ref="D110" ca="1" si="1850">IF($C109="","",MID(TEXT(VLOOKUP($A110,INDIRECT("data"&amp;$AX$3),10,FALSE),"000000000000"),D$8,1))</f>
        <v>5</v>
      </c>
      <c r="E110" s="107" t="str">
        <f t="shared" ref="E110" ca="1" si="1851">IF($C109="","",MID(TEXT(VLOOKUP($A110,INDIRECT("data"&amp;$AX$3),10,FALSE),"000000000000"),E$8,1))</f>
        <v>6</v>
      </c>
      <c r="F110" s="107" t="str">
        <f t="shared" ref="F110" ca="1" si="1852">IF($C109="","",MID(TEXT(VLOOKUP($A110,INDIRECT("data"&amp;$AX$3),10,FALSE),"000000000000"),F$8,1))</f>
        <v>7</v>
      </c>
      <c r="G110" s="107" t="str">
        <f t="shared" ref="G110" ca="1" si="1853">IF($C109="","",MID(TEXT(VLOOKUP($A110,INDIRECT("data"&amp;$AX$3),10,FALSE),"000000000000"),G$8,1))</f>
        <v>3</v>
      </c>
      <c r="H110" s="107" t="str">
        <f t="shared" ref="H110" ca="1" si="1854">IF($C109="","",MID(TEXT(VLOOKUP($A110,INDIRECT("data"&amp;$AX$3),10,FALSE),"000000000000"),H$8,1))</f>
        <v>9</v>
      </c>
      <c r="I110" s="107" t="str">
        <f t="shared" ref="I110" ca="1" si="1855">IF($C109="","",MID(TEXT(VLOOKUP($A110,INDIRECT("data"&amp;$AX$3),10,FALSE),"000000000000"),I$8,1))</f>
        <v>8</v>
      </c>
      <c r="J110" s="107" t="str">
        <f t="shared" ref="J110" ca="1" si="1856">IF($C109="","",MID(TEXT(VLOOKUP($A110,INDIRECT("data"&amp;$AX$3),10,FALSE),"000000000000"),J$8,1))</f>
        <v>2</v>
      </c>
      <c r="K110" s="107" t="str">
        <f t="shared" ref="K110" ca="1" si="1857">IF($C109="","",MID(TEXT(VLOOKUP($A110,INDIRECT("data"&amp;$AX$3),10,FALSE),"000000000000"),K$8,1))</f>
        <v>8</v>
      </c>
      <c r="L110" s="107" t="str">
        <f t="shared" ref="L110" ca="1" si="1858">IF($C109="","",MID(TEXT(VLOOKUP($A110,INDIRECT("data"&amp;$AX$3),10,FALSE),"000000000000"),L$8,1))</f>
        <v>3</v>
      </c>
      <c r="M110" s="107" t="str">
        <f t="shared" ref="M110" ca="1" si="1859">IF($C109="","",MID(TEXT(VLOOKUP($A110,INDIRECT("data"&amp;$AX$3),10,FALSE),"000000000000"),M$8,1))</f>
        <v>3</v>
      </c>
      <c r="N110" s="107" t="str">
        <f t="shared" ref="N110" ca="1" si="1860">IF($C109="","",MID(TEXT(VLOOKUP($A110,INDIRECT("data"&amp;$AX$3),10,FALSE),"000000000000"),N$8,1))</f>
        <v>9</v>
      </c>
      <c r="O110" s="107" t="str">
        <f t="shared" ref="O110" ca="1" si="1861">IF($C109="","",MID(TEXT(VLOOKUP($A110,INDIRECT("data"&amp;$AX$3),10,FALSE),"000000000000"),O$8,1))</f>
        <v>5</v>
      </c>
      <c r="P110" s="150"/>
      <c r="Q110" s="150"/>
      <c r="R110" s="97">
        <f t="shared" ref="R110" ca="1" si="1862">IF($C109="","",VLOOKUP(A110,INDIRECT("data"&amp;$AX$3),9,FALSE))</f>
        <v>41822</v>
      </c>
      <c r="S110" s="98" t="s">
        <v>21</v>
      </c>
      <c r="T110" s="107" t="str">
        <f ca="1">IF($C109="","",VLOOKUP(T109*2,Gr,2))</f>
        <v>A+</v>
      </c>
      <c r="U110" s="107" t="str">
        <f ca="1">IF($C109="","",VLOOKUP(U109*2,Gr,2))</f>
        <v>A</v>
      </c>
      <c r="V110" s="107" t="str">
        <f ca="1">IF($C109="","",VLOOKUP(V109,Gr,2))</f>
        <v>A</v>
      </c>
      <c r="W110" s="107" t="str">
        <f ca="1">IF($C109="","",VLOOKUP(W109*2,Gr,2))</f>
        <v>B</v>
      </c>
      <c r="X110" s="107" t="str">
        <f ca="1">IF($C109="","",VLOOKUP(X109*2,Gr,2))</f>
        <v>A+</v>
      </c>
      <c r="Y110" s="107" t="str">
        <f ca="1">IF($C109="","",VLOOKUP(Y109,Gr,2))</f>
        <v>A</v>
      </c>
      <c r="Z110" s="107" t="str">
        <f ca="1">IF($C109="","",VLOOKUP(Z109*2,Gr,2))</f>
        <v>A</v>
      </c>
      <c r="AA110" s="107" t="str">
        <f ca="1">IF($C109="","",VLOOKUP(AA109*2,Gr,2))</f>
        <v>B</v>
      </c>
      <c r="AB110" s="107" t="str">
        <f ca="1">IF($C109="","",VLOOKUP(AB109,Gr,2))</f>
        <v>B+</v>
      </c>
      <c r="AC110" s="107" t="str">
        <f ca="1">IF($C109="","",VLOOKUP(AC109*2,Gr,2))</f>
        <v>A</v>
      </c>
      <c r="AD110" s="107" t="str">
        <f ca="1">IF($C109="","",VLOOKUP(AD109*2,Gr,2))</f>
        <v>A</v>
      </c>
      <c r="AE110" s="107" t="str">
        <f ca="1">IF($C109="","",VLOOKUP(AE109,Gr,2))</f>
        <v>A</v>
      </c>
      <c r="AF110" s="107" t="str">
        <f ca="1">IF($C109="","",VLOOKUP(AF109*2,Gr,2))</f>
        <v>A+</v>
      </c>
      <c r="AG110" s="107" t="str">
        <f ca="1">IF($C109="","",VLOOKUP(AG109*2,Gr,2))</f>
        <v>A</v>
      </c>
      <c r="AH110" s="107" t="str">
        <f ca="1">IF($C109="","",VLOOKUP(AH109,Gr,2))</f>
        <v>A</v>
      </c>
      <c r="AI110" s="107"/>
      <c r="AJ110" s="107"/>
      <c r="AK110" s="107"/>
      <c r="AL110" s="107" t="str">
        <f ca="1">IF($C109="","",VLOOKUP(AL109*2,Gr,2))</f>
        <v>A</v>
      </c>
      <c r="AM110" s="107" t="str">
        <f ca="1">IF($C109="","",VLOOKUP(AM109*2,Gr,2))</f>
        <v>A</v>
      </c>
      <c r="AN110" s="107" t="str">
        <f ca="1">IF($C109="","",VLOOKUP(AN109,Gr,2))</f>
        <v>A</v>
      </c>
      <c r="AO110" s="107" t="str">
        <f ca="1">IF($C109="","",VLOOKUP(AO109/AO$7%,Gr,2))</f>
        <v>A</v>
      </c>
      <c r="AP110" s="107" t="str">
        <f ca="1">IF($C109="","",VLOOKUP(AP109,Gr,2))</f>
        <v>A+</v>
      </c>
      <c r="AQ110" s="107" t="str">
        <f ca="1">IF($C109="","",VLOOKUP(AQ109,Gr,2))</f>
        <v>B</v>
      </c>
      <c r="AR110" s="107" t="str">
        <f ca="1">IF($C109="","",VLOOKUP(AR109,Gr,2))</f>
        <v>A</v>
      </c>
      <c r="AS110" s="107" t="str">
        <f ca="1">IF($C109="","",VLOOKUP(AS109,Gr,2))</f>
        <v>A</v>
      </c>
      <c r="AT110" s="107" t="str">
        <f ca="1">IF($C109="","",VLOOKUP(AT109/AT$7%,Gr,2))</f>
        <v>A</v>
      </c>
      <c r="AU110" s="150"/>
      <c r="AV110" s="150"/>
      <c r="AW110" s="150"/>
      <c r="AX110" s="150"/>
    </row>
    <row r="111" spans="1:50" s="96" customFormat="1" ht="15" customHeight="1">
      <c r="A111" s="96">
        <f t="shared" ref="A111" si="1863">A110+1</f>
        <v>52</v>
      </c>
      <c r="B111" s="166">
        <f t="shared" ref="B111" si="1864">A111</f>
        <v>52</v>
      </c>
      <c r="C111" s="166">
        <f t="shared" ref="C111" ca="1" si="1865">IFERROR(VLOOKUP(A111,INDIRECT("data"&amp;$AX$3),2,FALSE),"")</f>
        <v>1196</v>
      </c>
      <c r="D111" s="168" t="str">
        <f t="shared" ref="D111" ca="1" si="1866">IF(C111="","",VLOOKUP(A111,INDIRECT("data"&amp;$AX$3),3,FALSE))</f>
        <v>Kiran Ketha</v>
      </c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50" t="str">
        <f t="shared" ref="P111" ca="1" si="1867">IF($C111="","",VLOOKUP($A111,INDIRECT("data"&amp;$AX$3),4,FALSE))</f>
        <v>G</v>
      </c>
      <c r="Q111" s="150" t="str">
        <f t="shared" ref="Q111" ca="1" si="1868">IF($C111="","",VLOOKUP($A111,INDIRECT("data"&amp;$AX$3),5,FALSE))</f>
        <v>BC</v>
      </c>
      <c r="R111" s="97">
        <f t="shared" ref="R111" ca="1" si="1869">IF($C111="","",VLOOKUP(A111,INDIRECT("data"&amp;$AX$3),8,FALSE))</f>
        <v>37774</v>
      </c>
      <c r="S111" s="98" t="s">
        <v>20</v>
      </c>
      <c r="T111" s="107">
        <f t="shared" ref="T111:U111" ca="1" si="1870">IF($C111="","",VLOOKUP($A111,INDIRECT("data"&amp;$AX$3),T$8,FALSE))</f>
        <v>44</v>
      </c>
      <c r="U111" s="107">
        <f t="shared" ca="1" si="1870"/>
        <v>48</v>
      </c>
      <c r="V111" s="107">
        <f t="shared" ref="V111" ca="1" si="1871">IF($C111="","",SUM(T111:U111))</f>
        <v>92</v>
      </c>
      <c r="W111" s="107">
        <f t="shared" ref="W111:X111" ca="1" si="1872">IF($C111="","",VLOOKUP($A111,INDIRECT("data"&amp;$AX$3),W$8,FALSE))</f>
        <v>43</v>
      </c>
      <c r="X111" s="107">
        <f t="shared" ca="1" si="1872"/>
        <v>44</v>
      </c>
      <c r="Y111" s="107">
        <f t="shared" ref="Y111" ca="1" si="1873">IF($C111="","",SUM(W111:X111))</f>
        <v>87</v>
      </c>
      <c r="Z111" s="107">
        <f t="shared" ref="Z111:AA111" ca="1" si="1874">IF($C111="","",VLOOKUP($A111,INDIRECT("data"&amp;$AX$3),Z$8,FALSE))</f>
        <v>48</v>
      </c>
      <c r="AA111" s="107">
        <f t="shared" ca="1" si="1874"/>
        <v>43</v>
      </c>
      <c r="AB111" s="107">
        <f t="shared" ref="AB111" ca="1" si="1875">IF($C111="","",SUM(Z111:AA111))</f>
        <v>91</v>
      </c>
      <c r="AC111" s="107">
        <f t="shared" ref="AC111:AD111" ca="1" si="1876">IF($C111="","",VLOOKUP($A111,INDIRECT("data"&amp;$AX$3),AC$8,FALSE))</f>
        <v>48</v>
      </c>
      <c r="AD111" s="107">
        <f t="shared" ca="1" si="1876"/>
        <v>48</v>
      </c>
      <c r="AE111" s="107">
        <f t="shared" ref="AE111" ca="1" si="1877">IF($C111="","",SUM(AC111:AD111))</f>
        <v>96</v>
      </c>
      <c r="AF111" s="107">
        <f t="shared" ref="AF111:AG111" ca="1" si="1878">IF($C111="","",VLOOKUP($A111,INDIRECT("data"&amp;$AX$3),AF$8,FALSE))</f>
        <v>44</v>
      </c>
      <c r="AG111" s="107">
        <f t="shared" ca="1" si="1878"/>
        <v>48</v>
      </c>
      <c r="AH111" s="107">
        <f t="shared" ref="AH111" ca="1" si="1879">IF($C111="","",SUM(AF111:AG111))</f>
        <v>92</v>
      </c>
      <c r="AI111" s="107"/>
      <c r="AJ111" s="107"/>
      <c r="AK111" s="107"/>
      <c r="AL111" s="107">
        <f t="shared" ref="AL111:AM111" ca="1" si="1880">IF($C111="","",VLOOKUP($A111,INDIRECT("data"&amp;$AX$3),AL$8,FALSE))</f>
        <v>48</v>
      </c>
      <c r="AM111" s="107">
        <f t="shared" ca="1" si="1880"/>
        <v>48</v>
      </c>
      <c r="AN111" s="107">
        <f t="shared" ref="AN111" ca="1" si="1881">IF($C111="","",SUM(AL111:AM111))</f>
        <v>96</v>
      </c>
      <c r="AO111" s="95">
        <f t="shared" ref="AO111" ca="1" si="1882">IF($C111="","",V111+Y111+AB111+AE111+AH111+AK111+AN111)</f>
        <v>554</v>
      </c>
      <c r="AP111" s="107">
        <f t="shared" ref="AP111:AS111" ca="1" si="1883">IF($C111="","",VLOOKUP($A111,INDIRECT("data"&amp;$AX$3),AP$8,FALSE))</f>
        <v>88</v>
      </c>
      <c r="AQ111" s="107">
        <f t="shared" ca="1" si="1883"/>
        <v>86</v>
      </c>
      <c r="AR111" s="107">
        <f t="shared" ca="1" si="1883"/>
        <v>96</v>
      </c>
      <c r="AS111" s="107">
        <f t="shared" ca="1" si="1883"/>
        <v>96</v>
      </c>
      <c r="AT111" s="107">
        <f t="shared" ref="AT111" ca="1" si="1884">IF($C111="","",SUM(AP111:AS111))</f>
        <v>366</v>
      </c>
      <c r="AU111" s="150">
        <f t="shared" ref="AU111" ca="1" si="1885">IF($C111="","",VLOOKUP($A111,INDIRECT("data"&amp;$AX$3),AU$8,FALSE))</f>
        <v>188</v>
      </c>
      <c r="AV111" s="150">
        <f ca="1">IF($C111="","",ROUND(AU111/NoW%,0))</f>
        <v>83</v>
      </c>
      <c r="AW111" s="150" t="str">
        <f ca="1">IF($C111="","",VLOOKUP(AO112,Gc,2,FALSE))</f>
        <v>Excellent</v>
      </c>
      <c r="AX111" s="150"/>
    </row>
    <row r="112" spans="1:50" s="96" customFormat="1" ht="15" customHeight="1">
      <c r="A112" s="96">
        <f t="shared" ref="A112" si="1886">A111</f>
        <v>52</v>
      </c>
      <c r="B112" s="167"/>
      <c r="C112" s="167"/>
      <c r="D112" s="107" t="str">
        <f t="shared" ref="D112" ca="1" si="1887">IF($C111="","",MID(TEXT(VLOOKUP($A112,INDIRECT("data"&amp;$AX$3),10,FALSE),"000000000000"),D$8,1))</f>
        <v>6</v>
      </c>
      <c r="E112" s="107" t="str">
        <f t="shared" ref="E112" ca="1" si="1888">IF($C111="","",MID(TEXT(VLOOKUP($A112,INDIRECT("data"&amp;$AX$3),10,FALSE),"000000000000"),E$8,1))</f>
        <v>0</v>
      </c>
      <c r="F112" s="107" t="str">
        <f t="shared" ref="F112" ca="1" si="1889">IF($C111="","",MID(TEXT(VLOOKUP($A112,INDIRECT("data"&amp;$AX$3),10,FALSE),"000000000000"),F$8,1))</f>
        <v>4</v>
      </c>
      <c r="G112" s="107" t="str">
        <f t="shared" ref="G112" ca="1" si="1890">IF($C111="","",MID(TEXT(VLOOKUP($A112,INDIRECT("data"&amp;$AX$3),10,FALSE),"000000000000"),G$8,1))</f>
        <v>0</v>
      </c>
      <c r="H112" s="107" t="str">
        <f t="shared" ref="H112" ca="1" si="1891">IF($C111="","",MID(TEXT(VLOOKUP($A112,INDIRECT("data"&amp;$AX$3),10,FALSE),"000000000000"),H$8,1))</f>
        <v>8</v>
      </c>
      <c r="I112" s="107" t="str">
        <f t="shared" ref="I112" ca="1" si="1892">IF($C111="","",MID(TEXT(VLOOKUP($A112,INDIRECT("data"&amp;$AX$3),10,FALSE),"000000000000"),I$8,1))</f>
        <v>6</v>
      </c>
      <c r="J112" s="107" t="str">
        <f t="shared" ref="J112" ca="1" si="1893">IF($C111="","",MID(TEXT(VLOOKUP($A112,INDIRECT("data"&amp;$AX$3),10,FALSE),"000000000000"),J$8,1))</f>
        <v>7</v>
      </c>
      <c r="K112" s="107" t="str">
        <f t="shared" ref="K112" ca="1" si="1894">IF($C111="","",MID(TEXT(VLOOKUP($A112,INDIRECT("data"&amp;$AX$3),10,FALSE),"000000000000"),K$8,1))</f>
        <v>2</v>
      </c>
      <c r="L112" s="107" t="str">
        <f t="shared" ref="L112" ca="1" si="1895">IF($C111="","",MID(TEXT(VLOOKUP($A112,INDIRECT("data"&amp;$AX$3),10,FALSE),"000000000000"),L$8,1))</f>
        <v>6</v>
      </c>
      <c r="M112" s="107" t="str">
        <f t="shared" ref="M112" ca="1" si="1896">IF($C111="","",MID(TEXT(VLOOKUP($A112,INDIRECT("data"&amp;$AX$3),10,FALSE),"000000000000"),M$8,1))</f>
        <v>3</v>
      </c>
      <c r="N112" s="107" t="str">
        <f t="shared" ref="N112" ca="1" si="1897">IF($C111="","",MID(TEXT(VLOOKUP($A112,INDIRECT("data"&amp;$AX$3),10,FALSE),"000000000000"),N$8,1))</f>
        <v>2</v>
      </c>
      <c r="O112" s="107" t="str">
        <f t="shared" ref="O112" ca="1" si="1898">IF($C111="","",MID(TEXT(VLOOKUP($A112,INDIRECT("data"&amp;$AX$3),10,FALSE),"000000000000"),O$8,1))</f>
        <v>0</v>
      </c>
      <c r="P112" s="150"/>
      <c r="Q112" s="150"/>
      <c r="R112" s="97">
        <f t="shared" ref="R112" ca="1" si="1899">IF($C111="","",VLOOKUP(A112,INDIRECT("data"&amp;$AX$3),9,FALSE))</f>
        <v>41813</v>
      </c>
      <c r="S112" s="98" t="s">
        <v>21</v>
      </c>
      <c r="T112" s="107" t="str">
        <f ca="1">IF($C111="","",VLOOKUP(T111*2,Gr,2))</f>
        <v>A</v>
      </c>
      <c r="U112" s="107" t="str">
        <f ca="1">IF($C111="","",VLOOKUP(U111*2,Gr,2))</f>
        <v>A+</v>
      </c>
      <c r="V112" s="107" t="str">
        <f ca="1">IF($C111="","",VLOOKUP(V111,Gr,2))</f>
        <v>A+</v>
      </c>
      <c r="W112" s="107" t="str">
        <f ca="1">IF($C111="","",VLOOKUP(W111*2,Gr,2))</f>
        <v>A</v>
      </c>
      <c r="X112" s="107" t="str">
        <f ca="1">IF($C111="","",VLOOKUP(X111*2,Gr,2))</f>
        <v>A</v>
      </c>
      <c r="Y112" s="107" t="str">
        <f ca="1">IF($C111="","",VLOOKUP(Y111,Gr,2))</f>
        <v>A</v>
      </c>
      <c r="Z112" s="107" t="str">
        <f ca="1">IF($C111="","",VLOOKUP(Z111*2,Gr,2))</f>
        <v>A+</v>
      </c>
      <c r="AA112" s="107" t="str">
        <f ca="1">IF($C111="","",VLOOKUP(AA111*2,Gr,2))</f>
        <v>A</v>
      </c>
      <c r="AB112" s="107" t="str">
        <f ca="1">IF($C111="","",VLOOKUP(AB111,Gr,2))</f>
        <v>A+</v>
      </c>
      <c r="AC112" s="107" t="str">
        <f ca="1">IF($C111="","",VLOOKUP(AC111*2,Gr,2))</f>
        <v>A+</v>
      </c>
      <c r="AD112" s="107" t="str">
        <f ca="1">IF($C111="","",VLOOKUP(AD111*2,Gr,2))</f>
        <v>A+</v>
      </c>
      <c r="AE112" s="107" t="str">
        <f ca="1">IF($C111="","",VLOOKUP(AE111,Gr,2))</f>
        <v>A+</v>
      </c>
      <c r="AF112" s="107" t="str">
        <f ca="1">IF($C111="","",VLOOKUP(AF111*2,Gr,2))</f>
        <v>A</v>
      </c>
      <c r="AG112" s="107" t="str">
        <f ca="1">IF($C111="","",VLOOKUP(AG111*2,Gr,2))</f>
        <v>A+</v>
      </c>
      <c r="AH112" s="107" t="str">
        <f ca="1">IF($C111="","",VLOOKUP(AH111,Gr,2))</f>
        <v>A+</v>
      </c>
      <c r="AI112" s="107"/>
      <c r="AJ112" s="107"/>
      <c r="AK112" s="107"/>
      <c r="AL112" s="107" t="str">
        <f ca="1">IF($C111="","",VLOOKUP(AL111*2,Gr,2))</f>
        <v>A+</v>
      </c>
      <c r="AM112" s="107" t="str">
        <f ca="1">IF($C111="","",VLOOKUP(AM111*2,Gr,2))</f>
        <v>A+</v>
      </c>
      <c r="AN112" s="107" t="str">
        <f ca="1">IF($C111="","",VLOOKUP(AN111,Gr,2))</f>
        <v>A+</v>
      </c>
      <c r="AO112" s="107" t="str">
        <f ca="1">IF($C111="","",VLOOKUP(AO111/AO$7%,Gr,2))</f>
        <v>A+</v>
      </c>
      <c r="AP112" s="107" t="str">
        <f ca="1">IF($C111="","",VLOOKUP(AP111,Gr,2))</f>
        <v>A</v>
      </c>
      <c r="AQ112" s="107" t="str">
        <f ca="1">IF($C111="","",VLOOKUP(AQ111,Gr,2))</f>
        <v>A</v>
      </c>
      <c r="AR112" s="107" t="str">
        <f ca="1">IF($C111="","",VLOOKUP(AR111,Gr,2))</f>
        <v>A+</v>
      </c>
      <c r="AS112" s="107" t="str">
        <f ca="1">IF($C111="","",VLOOKUP(AS111,Gr,2))</f>
        <v>A+</v>
      </c>
      <c r="AT112" s="107" t="str">
        <f ca="1">IF($C111="","",VLOOKUP(AT111/AT$7%,Gr,2))</f>
        <v>A+</v>
      </c>
      <c r="AU112" s="150"/>
      <c r="AV112" s="150"/>
      <c r="AW112" s="150"/>
      <c r="AX112" s="150"/>
    </row>
    <row r="113" spans="1:50" s="96" customFormat="1" ht="15" customHeight="1">
      <c r="A113" s="96">
        <f t="shared" ref="A113" si="1900">A112+1</f>
        <v>53</v>
      </c>
      <c r="B113" s="166">
        <f t="shared" ref="B113" si="1901">A113</f>
        <v>53</v>
      </c>
      <c r="C113" s="166">
        <f t="shared" ref="C113" ca="1" si="1902">IFERROR(VLOOKUP(A113,INDIRECT("data"&amp;$AX$3),2,FALSE),"")</f>
        <v>1218</v>
      </c>
      <c r="D113" s="168" t="str">
        <f t="shared" ref="D113" ca="1" si="1903">IF(C113="","",VLOOKUP(A113,INDIRECT("data"&amp;$AX$3),3,FALSE))</f>
        <v>Kishore Beera</v>
      </c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50" t="str">
        <f t="shared" ref="P113" ca="1" si="1904">IF($C113="","",VLOOKUP($A113,INDIRECT("data"&amp;$AX$3),4,FALSE))</f>
        <v>G</v>
      </c>
      <c r="Q113" s="150" t="str">
        <f t="shared" ref="Q113" ca="1" si="1905">IF($C113="","",VLOOKUP($A113,INDIRECT("data"&amp;$AX$3),5,FALSE))</f>
        <v>SC</v>
      </c>
      <c r="R113" s="97">
        <f t="shared" ref="R113" ca="1" si="1906">IF($C113="","",VLOOKUP(A113,INDIRECT("data"&amp;$AX$3),8,FALSE))</f>
        <v>38203</v>
      </c>
      <c r="S113" s="98" t="s">
        <v>20</v>
      </c>
      <c r="T113" s="107">
        <f t="shared" ref="T113:U113" ca="1" si="1907">IF($C113="","",VLOOKUP($A113,INDIRECT("data"&amp;$AX$3),T$8,FALSE))</f>
        <v>46</v>
      </c>
      <c r="U113" s="107">
        <f t="shared" ca="1" si="1907"/>
        <v>36</v>
      </c>
      <c r="V113" s="107">
        <f t="shared" ref="V113" ca="1" si="1908">IF($C113="","",SUM(T113:U113))</f>
        <v>82</v>
      </c>
      <c r="W113" s="107">
        <f t="shared" ref="W113:X113" ca="1" si="1909">IF($C113="","",VLOOKUP($A113,INDIRECT("data"&amp;$AX$3),W$8,FALSE))</f>
        <v>38</v>
      </c>
      <c r="X113" s="107">
        <f t="shared" ca="1" si="1909"/>
        <v>46</v>
      </c>
      <c r="Y113" s="107">
        <f t="shared" ref="Y113" ca="1" si="1910">IF($C113="","",SUM(W113:X113))</f>
        <v>84</v>
      </c>
      <c r="Z113" s="107">
        <f t="shared" ref="Z113:AA113" ca="1" si="1911">IF($C113="","",VLOOKUP($A113,INDIRECT("data"&amp;$AX$3),Z$8,FALSE))</f>
        <v>45</v>
      </c>
      <c r="AA113" s="107">
        <f t="shared" ca="1" si="1911"/>
        <v>38</v>
      </c>
      <c r="AB113" s="107">
        <f t="shared" ref="AB113" ca="1" si="1912">IF($C113="","",SUM(Z113:AA113))</f>
        <v>83</v>
      </c>
      <c r="AC113" s="107">
        <f t="shared" ref="AC113:AD113" ca="1" si="1913">IF($C113="","",VLOOKUP($A113,INDIRECT("data"&amp;$AX$3),AC$8,FALSE))</f>
        <v>36</v>
      </c>
      <c r="AD113" s="107">
        <f t="shared" ca="1" si="1913"/>
        <v>45</v>
      </c>
      <c r="AE113" s="107">
        <f t="shared" ref="AE113" ca="1" si="1914">IF($C113="","",SUM(AC113:AD113))</f>
        <v>81</v>
      </c>
      <c r="AF113" s="107">
        <f t="shared" ref="AF113:AG113" ca="1" si="1915">IF($C113="","",VLOOKUP($A113,INDIRECT("data"&amp;$AX$3),AF$8,FALSE))</f>
        <v>46</v>
      </c>
      <c r="AG113" s="107">
        <f t="shared" ca="1" si="1915"/>
        <v>36</v>
      </c>
      <c r="AH113" s="107">
        <f t="shared" ref="AH113" ca="1" si="1916">IF($C113="","",SUM(AF113:AG113))</f>
        <v>82</v>
      </c>
      <c r="AI113" s="107"/>
      <c r="AJ113" s="107"/>
      <c r="AK113" s="107"/>
      <c r="AL113" s="107">
        <f t="shared" ref="AL113:AM113" ca="1" si="1917">IF($C113="","",VLOOKUP($A113,INDIRECT("data"&amp;$AX$3),AL$8,FALSE))</f>
        <v>45</v>
      </c>
      <c r="AM113" s="107">
        <f t="shared" ca="1" si="1917"/>
        <v>36</v>
      </c>
      <c r="AN113" s="107">
        <f t="shared" ref="AN113" ca="1" si="1918">IF($C113="","",SUM(AL113:AM113))</f>
        <v>81</v>
      </c>
      <c r="AO113" s="95">
        <f t="shared" ref="AO113" ca="1" si="1919">IF($C113="","",V113+Y113+AB113+AE113+AH113+AK113+AN113)</f>
        <v>493</v>
      </c>
      <c r="AP113" s="107">
        <f t="shared" ref="AP113:AS113" ca="1" si="1920">IF($C113="","",VLOOKUP($A113,INDIRECT("data"&amp;$AX$3),AP$8,FALSE))</f>
        <v>92</v>
      </c>
      <c r="AQ113" s="107">
        <f t="shared" ca="1" si="1920"/>
        <v>76</v>
      </c>
      <c r="AR113" s="107">
        <f t="shared" ca="1" si="1920"/>
        <v>90</v>
      </c>
      <c r="AS113" s="107">
        <f t="shared" ca="1" si="1920"/>
        <v>72</v>
      </c>
      <c r="AT113" s="107">
        <f t="shared" ref="AT113" ca="1" si="1921">IF($C113="","",SUM(AP113:AS113))</f>
        <v>330</v>
      </c>
      <c r="AU113" s="150">
        <f t="shared" ref="AU113" ca="1" si="1922">IF($C113="","",VLOOKUP($A113,INDIRECT("data"&amp;$AX$3),AU$8,FALSE))</f>
        <v>203</v>
      </c>
      <c r="AV113" s="150">
        <f ca="1">IF($C113="","",ROUND(AU113/NoW%,0))</f>
        <v>89</v>
      </c>
      <c r="AW113" s="150" t="str">
        <f ca="1">IF($C113="","",VLOOKUP(AO114,Gc,2,FALSE))</f>
        <v>Very Good</v>
      </c>
      <c r="AX113" s="150"/>
    </row>
    <row r="114" spans="1:50" s="96" customFormat="1" ht="15" customHeight="1">
      <c r="A114" s="96">
        <f t="shared" ref="A114" si="1923">A113</f>
        <v>53</v>
      </c>
      <c r="B114" s="167"/>
      <c r="C114" s="167"/>
      <c r="D114" s="107" t="str">
        <f t="shared" ref="D114" ca="1" si="1924">IF($C113="","",MID(TEXT(VLOOKUP($A114,INDIRECT("data"&amp;$AX$3),10,FALSE),"000000000000"),D$8,1))</f>
        <v>2</v>
      </c>
      <c r="E114" s="107" t="str">
        <f t="shared" ref="E114" ca="1" si="1925">IF($C113="","",MID(TEXT(VLOOKUP($A114,INDIRECT("data"&amp;$AX$3),10,FALSE),"000000000000"),E$8,1))</f>
        <v>2</v>
      </c>
      <c r="F114" s="107" t="str">
        <f t="shared" ref="F114" ca="1" si="1926">IF($C113="","",MID(TEXT(VLOOKUP($A114,INDIRECT("data"&amp;$AX$3),10,FALSE),"000000000000"),F$8,1))</f>
        <v>1</v>
      </c>
      <c r="G114" s="107" t="str">
        <f t="shared" ref="G114" ca="1" si="1927">IF($C113="","",MID(TEXT(VLOOKUP($A114,INDIRECT("data"&amp;$AX$3),10,FALSE),"000000000000"),G$8,1))</f>
        <v>7</v>
      </c>
      <c r="H114" s="107" t="str">
        <f t="shared" ref="H114" ca="1" si="1928">IF($C113="","",MID(TEXT(VLOOKUP($A114,INDIRECT("data"&amp;$AX$3),10,FALSE),"000000000000"),H$8,1))</f>
        <v>3</v>
      </c>
      <c r="I114" s="107" t="str">
        <f t="shared" ref="I114" ca="1" si="1929">IF($C113="","",MID(TEXT(VLOOKUP($A114,INDIRECT("data"&amp;$AX$3),10,FALSE),"000000000000"),I$8,1))</f>
        <v>5</v>
      </c>
      <c r="J114" s="107" t="str">
        <f t="shared" ref="J114" ca="1" si="1930">IF($C113="","",MID(TEXT(VLOOKUP($A114,INDIRECT("data"&amp;$AX$3),10,FALSE),"000000000000"),J$8,1))</f>
        <v>1</v>
      </c>
      <c r="K114" s="107" t="str">
        <f t="shared" ref="K114" ca="1" si="1931">IF($C113="","",MID(TEXT(VLOOKUP($A114,INDIRECT("data"&amp;$AX$3),10,FALSE),"000000000000"),K$8,1))</f>
        <v>7</v>
      </c>
      <c r="L114" s="107" t="str">
        <f t="shared" ref="L114" ca="1" si="1932">IF($C113="","",MID(TEXT(VLOOKUP($A114,INDIRECT("data"&amp;$AX$3),10,FALSE),"000000000000"),L$8,1))</f>
        <v>4</v>
      </c>
      <c r="M114" s="107" t="str">
        <f t="shared" ref="M114" ca="1" si="1933">IF($C113="","",MID(TEXT(VLOOKUP($A114,INDIRECT("data"&amp;$AX$3),10,FALSE),"000000000000"),M$8,1))</f>
        <v>0</v>
      </c>
      <c r="N114" s="107" t="str">
        <f t="shared" ref="N114" ca="1" si="1934">IF($C113="","",MID(TEXT(VLOOKUP($A114,INDIRECT("data"&amp;$AX$3),10,FALSE),"000000000000"),N$8,1))</f>
        <v>9</v>
      </c>
      <c r="O114" s="107" t="str">
        <f t="shared" ref="O114" ca="1" si="1935">IF($C113="","",MID(TEXT(VLOOKUP($A114,INDIRECT("data"&amp;$AX$3),10,FALSE),"000000000000"),O$8,1))</f>
        <v>6</v>
      </c>
      <c r="P114" s="150"/>
      <c r="Q114" s="150"/>
      <c r="R114" s="97">
        <f t="shared" ref="R114" ca="1" si="1936">IF($C113="","",VLOOKUP(A114,INDIRECT("data"&amp;$AX$3),9,FALSE))</f>
        <v>41835</v>
      </c>
      <c r="S114" s="98" t="s">
        <v>21</v>
      </c>
      <c r="T114" s="107" t="str">
        <f ca="1">IF($C113="","",VLOOKUP(T113*2,Gr,2))</f>
        <v>A+</v>
      </c>
      <c r="U114" s="107" t="str">
        <f ca="1">IF($C113="","",VLOOKUP(U113*2,Gr,2))</f>
        <v>A</v>
      </c>
      <c r="V114" s="107" t="str">
        <f ca="1">IF($C113="","",VLOOKUP(V113,Gr,2))</f>
        <v>A</v>
      </c>
      <c r="W114" s="107" t="str">
        <f ca="1">IF($C113="","",VLOOKUP(W113*2,Gr,2))</f>
        <v>A</v>
      </c>
      <c r="X114" s="107" t="str">
        <f ca="1">IF($C113="","",VLOOKUP(X113*2,Gr,2))</f>
        <v>A+</v>
      </c>
      <c r="Y114" s="107" t="str">
        <f ca="1">IF($C113="","",VLOOKUP(Y113,Gr,2))</f>
        <v>A</v>
      </c>
      <c r="Z114" s="107" t="str">
        <f ca="1">IF($C113="","",VLOOKUP(Z113*2,Gr,2))</f>
        <v>A</v>
      </c>
      <c r="AA114" s="107" t="str">
        <f ca="1">IF($C113="","",VLOOKUP(AA113*2,Gr,2))</f>
        <v>A</v>
      </c>
      <c r="AB114" s="107" t="str">
        <f ca="1">IF($C113="","",VLOOKUP(AB113,Gr,2))</f>
        <v>A</v>
      </c>
      <c r="AC114" s="107" t="str">
        <f ca="1">IF($C113="","",VLOOKUP(AC113*2,Gr,2))</f>
        <v>A</v>
      </c>
      <c r="AD114" s="107" t="str">
        <f ca="1">IF($C113="","",VLOOKUP(AD113*2,Gr,2))</f>
        <v>A</v>
      </c>
      <c r="AE114" s="107" t="str">
        <f ca="1">IF($C113="","",VLOOKUP(AE113,Gr,2))</f>
        <v>A</v>
      </c>
      <c r="AF114" s="107" t="str">
        <f ca="1">IF($C113="","",VLOOKUP(AF113*2,Gr,2))</f>
        <v>A+</v>
      </c>
      <c r="AG114" s="107" t="str">
        <f ca="1">IF($C113="","",VLOOKUP(AG113*2,Gr,2))</f>
        <v>A</v>
      </c>
      <c r="AH114" s="107" t="str">
        <f ca="1">IF($C113="","",VLOOKUP(AH113,Gr,2))</f>
        <v>A</v>
      </c>
      <c r="AI114" s="107"/>
      <c r="AJ114" s="107"/>
      <c r="AK114" s="107"/>
      <c r="AL114" s="107" t="str">
        <f ca="1">IF($C113="","",VLOOKUP(AL113*2,Gr,2))</f>
        <v>A</v>
      </c>
      <c r="AM114" s="107" t="str">
        <f ca="1">IF($C113="","",VLOOKUP(AM113*2,Gr,2))</f>
        <v>A</v>
      </c>
      <c r="AN114" s="107" t="str">
        <f ca="1">IF($C113="","",VLOOKUP(AN113,Gr,2))</f>
        <v>A</v>
      </c>
      <c r="AO114" s="107" t="str">
        <f ca="1">IF($C113="","",VLOOKUP(AO113/AO$7%,Gr,2))</f>
        <v>A</v>
      </c>
      <c r="AP114" s="107" t="str">
        <f ca="1">IF($C113="","",VLOOKUP(AP113,Gr,2))</f>
        <v>A+</v>
      </c>
      <c r="AQ114" s="107" t="str">
        <f ca="1">IF($C113="","",VLOOKUP(AQ113,Gr,2))</f>
        <v>A</v>
      </c>
      <c r="AR114" s="107" t="str">
        <f ca="1">IF($C113="","",VLOOKUP(AR113,Gr,2))</f>
        <v>A</v>
      </c>
      <c r="AS114" s="107" t="str">
        <f ca="1">IF($C113="","",VLOOKUP(AS113,Gr,2))</f>
        <v>A</v>
      </c>
      <c r="AT114" s="107" t="str">
        <f ca="1">IF($C113="","",VLOOKUP(AT113/AT$7%,Gr,2))</f>
        <v>A</v>
      </c>
      <c r="AU114" s="150"/>
      <c r="AV114" s="150"/>
      <c r="AW114" s="150"/>
      <c r="AX114" s="150"/>
    </row>
    <row r="115" spans="1:50" s="96" customFormat="1" ht="15" customHeight="1">
      <c r="A115" s="96">
        <f t="shared" ref="A115" si="1937">A114+1</f>
        <v>54</v>
      </c>
      <c r="B115" s="166">
        <f t="shared" ref="B115" si="1938">A115</f>
        <v>54</v>
      </c>
      <c r="C115" s="166">
        <f t="shared" ref="C115" ca="1" si="1939">IFERROR(VLOOKUP(A115,INDIRECT("data"&amp;$AX$3),2,FALSE),"")</f>
        <v>1198</v>
      </c>
      <c r="D115" s="168" t="str">
        <f t="shared" ref="D115" ca="1" si="1940">IF(C115="","",VLOOKUP(A115,INDIRECT("data"&amp;$AX$3),3,FALSE))</f>
        <v>Krishna Chintham</v>
      </c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50" t="str">
        <f t="shared" ref="P115" ca="1" si="1941">IF($C115="","",VLOOKUP($A115,INDIRECT("data"&amp;$AX$3),4,FALSE))</f>
        <v>G</v>
      </c>
      <c r="Q115" s="150" t="str">
        <f t="shared" ref="Q115" ca="1" si="1942">IF($C115="","",VLOOKUP($A115,INDIRECT("data"&amp;$AX$3),5,FALSE))</f>
        <v>OC</v>
      </c>
      <c r="R115" s="97">
        <f t="shared" ref="R115" ca="1" si="1943">IF($C115="","",VLOOKUP(A115,INDIRECT("data"&amp;$AX$3),8,FALSE))</f>
        <v>38062</v>
      </c>
      <c r="S115" s="98" t="s">
        <v>20</v>
      </c>
      <c r="T115" s="107">
        <f t="shared" ref="T115:U115" ca="1" si="1944">IF($C115="","",VLOOKUP($A115,INDIRECT("data"&amp;$AX$3),T$8,FALSE))</f>
        <v>32</v>
      </c>
      <c r="U115" s="107">
        <f t="shared" ca="1" si="1944"/>
        <v>38</v>
      </c>
      <c r="V115" s="107">
        <f t="shared" ref="V115" ca="1" si="1945">IF($C115="","",SUM(T115:U115))</f>
        <v>70</v>
      </c>
      <c r="W115" s="107">
        <f t="shared" ref="W115:X115" ca="1" si="1946">IF($C115="","",VLOOKUP($A115,INDIRECT("data"&amp;$AX$3),W$8,FALSE))</f>
        <v>34</v>
      </c>
      <c r="X115" s="107">
        <f t="shared" ca="1" si="1946"/>
        <v>32</v>
      </c>
      <c r="Y115" s="107">
        <f t="shared" ref="Y115" ca="1" si="1947">IF($C115="","",SUM(W115:X115))</f>
        <v>66</v>
      </c>
      <c r="Z115" s="107">
        <f t="shared" ref="Z115:AA115" ca="1" si="1948">IF($C115="","",VLOOKUP($A115,INDIRECT("data"&amp;$AX$3),Z$8,FALSE))</f>
        <v>38</v>
      </c>
      <c r="AA115" s="107">
        <f t="shared" ca="1" si="1948"/>
        <v>34</v>
      </c>
      <c r="AB115" s="107">
        <f t="shared" ref="AB115" ca="1" si="1949">IF($C115="","",SUM(Z115:AA115))</f>
        <v>72</v>
      </c>
      <c r="AC115" s="107">
        <f t="shared" ref="AC115:AD115" ca="1" si="1950">IF($C115="","",VLOOKUP($A115,INDIRECT("data"&amp;$AX$3),AC$8,FALSE))</f>
        <v>38</v>
      </c>
      <c r="AD115" s="107">
        <f t="shared" ca="1" si="1950"/>
        <v>38</v>
      </c>
      <c r="AE115" s="107">
        <f t="shared" ref="AE115" ca="1" si="1951">IF($C115="","",SUM(AC115:AD115))</f>
        <v>76</v>
      </c>
      <c r="AF115" s="107">
        <f t="shared" ref="AF115:AG115" ca="1" si="1952">IF($C115="","",VLOOKUP($A115,INDIRECT("data"&amp;$AX$3),AF$8,FALSE))</f>
        <v>32</v>
      </c>
      <c r="AG115" s="107">
        <f t="shared" ca="1" si="1952"/>
        <v>38</v>
      </c>
      <c r="AH115" s="107">
        <f t="shared" ref="AH115" ca="1" si="1953">IF($C115="","",SUM(AF115:AG115))</f>
        <v>70</v>
      </c>
      <c r="AI115" s="107"/>
      <c r="AJ115" s="107"/>
      <c r="AK115" s="107"/>
      <c r="AL115" s="107">
        <f t="shared" ref="AL115:AM115" ca="1" si="1954">IF($C115="","",VLOOKUP($A115,INDIRECT("data"&amp;$AX$3),AL$8,FALSE))</f>
        <v>38</v>
      </c>
      <c r="AM115" s="107">
        <f t="shared" ca="1" si="1954"/>
        <v>38</v>
      </c>
      <c r="AN115" s="107">
        <f t="shared" ref="AN115" ca="1" si="1955">IF($C115="","",SUM(AL115:AM115))</f>
        <v>76</v>
      </c>
      <c r="AO115" s="95">
        <f t="shared" ref="AO115" ca="1" si="1956">IF($C115="","",V115+Y115+AB115+AE115+AH115+AK115+AN115)</f>
        <v>430</v>
      </c>
      <c r="AP115" s="107">
        <f t="shared" ref="AP115:AS115" ca="1" si="1957">IF($C115="","",VLOOKUP($A115,INDIRECT("data"&amp;$AX$3),AP$8,FALSE))</f>
        <v>64</v>
      </c>
      <c r="AQ115" s="107">
        <f t="shared" ca="1" si="1957"/>
        <v>68</v>
      </c>
      <c r="AR115" s="107">
        <f t="shared" ca="1" si="1957"/>
        <v>76</v>
      </c>
      <c r="AS115" s="107">
        <f t="shared" ca="1" si="1957"/>
        <v>76</v>
      </c>
      <c r="AT115" s="107">
        <f t="shared" ref="AT115" ca="1" si="1958">IF($C115="","",SUM(AP115:AS115))</f>
        <v>284</v>
      </c>
      <c r="AU115" s="150">
        <f t="shared" ref="AU115" ca="1" si="1959">IF($C115="","",VLOOKUP($A115,INDIRECT("data"&amp;$AX$3),AU$8,FALSE))</f>
        <v>172</v>
      </c>
      <c r="AV115" s="150">
        <f ca="1">IF($C115="","",ROUND(AU115/NoW%,0))</f>
        <v>76</v>
      </c>
      <c r="AW115" s="150" t="str">
        <f ca="1">IF($C115="","",VLOOKUP(AO116,Gc,2,FALSE))</f>
        <v>Very Good</v>
      </c>
      <c r="AX115" s="150"/>
    </row>
    <row r="116" spans="1:50" s="96" customFormat="1" ht="15" customHeight="1">
      <c r="A116" s="96">
        <f t="shared" ref="A116" si="1960">A115</f>
        <v>54</v>
      </c>
      <c r="B116" s="167"/>
      <c r="C116" s="167"/>
      <c r="D116" s="107" t="str">
        <f t="shared" ref="D116" ca="1" si="1961">IF($C115="","",MID(TEXT(VLOOKUP($A116,INDIRECT("data"&amp;$AX$3),10,FALSE),"000000000000"),D$8,1))</f>
        <v>8</v>
      </c>
      <c r="E116" s="107" t="str">
        <f t="shared" ref="E116" ca="1" si="1962">IF($C115="","",MID(TEXT(VLOOKUP($A116,INDIRECT("data"&amp;$AX$3),10,FALSE),"000000000000"),E$8,1))</f>
        <v>4</v>
      </c>
      <c r="F116" s="107" t="str">
        <f t="shared" ref="F116" ca="1" si="1963">IF($C115="","",MID(TEXT(VLOOKUP($A116,INDIRECT("data"&amp;$AX$3),10,FALSE),"000000000000"),F$8,1))</f>
        <v>6</v>
      </c>
      <c r="G116" s="107" t="str">
        <f t="shared" ref="G116" ca="1" si="1964">IF($C115="","",MID(TEXT(VLOOKUP($A116,INDIRECT("data"&amp;$AX$3),10,FALSE),"000000000000"),G$8,1))</f>
        <v>4</v>
      </c>
      <c r="H116" s="107" t="str">
        <f t="shared" ref="H116" ca="1" si="1965">IF($C115="","",MID(TEXT(VLOOKUP($A116,INDIRECT("data"&amp;$AX$3),10,FALSE),"000000000000"),H$8,1))</f>
        <v>2</v>
      </c>
      <c r="I116" s="107" t="str">
        <f t="shared" ref="I116" ca="1" si="1966">IF($C115="","",MID(TEXT(VLOOKUP($A116,INDIRECT("data"&amp;$AX$3),10,FALSE),"000000000000"),I$8,1))</f>
        <v>0</v>
      </c>
      <c r="J116" s="107" t="str">
        <f t="shared" ref="J116" ca="1" si="1967">IF($C115="","",MID(TEXT(VLOOKUP($A116,INDIRECT("data"&amp;$AX$3),10,FALSE),"000000000000"),J$8,1))</f>
        <v>6</v>
      </c>
      <c r="K116" s="107" t="str">
        <f t="shared" ref="K116" ca="1" si="1968">IF($C115="","",MID(TEXT(VLOOKUP($A116,INDIRECT("data"&amp;$AX$3),10,FALSE),"000000000000"),K$8,1))</f>
        <v>8</v>
      </c>
      <c r="L116" s="107" t="str">
        <f t="shared" ref="L116" ca="1" si="1969">IF($C115="","",MID(TEXT(VLOOKUP($A116,INDIRECT("data"&amp;$AX$3),10,FALSE),"000000000000"),L$8,1))</f>
        <v>3</v>
      </c>
      <c r="M116" s="107" t="str">
        <f t="shared" ref="M116" ca="1" si="1970">IF($C115="","",MID(TEXT(VLOOKUP($A116,INDIRECT("data"&amp;$AX$3),10,FALSE),"000000000000"),M$8,1))</f>
        <v>8</v>
      </c>
      <c r="N116" s="107" t="str">
        <f t="shared" ref="N116" ca="1" si="1971">IF($C115="","",MID(TEXT(VLOOKUP($A116,INDIRECT("data"&amp;$AX$3),10,FALSE),"000000000000"),N$8,1))</f>
        <v>7</v>
      </c>
      <c r="O116" s="107" t="str">
        <f t="shared" ref="O116" ca="1" si="1972">IF($C115="","",MID(TEXT(VLOOKUP($A116,INDIRECT("data"&amp;$AX$3),10,FALSE),"000000000000"),O$8,1))</f>
        <v>9</v>
      </c>
      <c r="P116" s="150"/>
      <c r="Q116" s="150"/>
      <c r="R116" s="97">
        <f t="shared" ref="R116" ca="1" si="1973">IF($C115="","",VLOOKUP(A116,INDIRECT("data"&amp;$AX$3),9,FALSE))</f>
        <v>41813</v>
      </c>
      <c r="S116" s="98" t="s">
        <v>21</v>
      </c>
      <c r="T116" s="107" t="str">
        <f ca="1">IF($C115="","",VLOOKUP(T115*2,Gr,2))</f>
        <v>B+</v>
      </c>
      <c r="U116" s="107" t="str">
        <f ca="1">IF($C115="","",VLOOKUP(U115*2,Gr,2))</f>
        <v>A</v>
      </c>
      <c r="V116" s="107" t="str">
        <f ca="1">IF($C115="","",VLOOKUP(V115,Gr,2))</f>
        <v>B+</v>
      </c>
      <c r="W116" s="107" t="str">
        <f ca="1">IF($C115="","",VLOOKUP(W115*2,Gr,2))</f>
        <v>B+</v>
      </c>
      <c r="X116" s="107" t="str">
        <f ca="1">IF($C115="","",VLOOKUP(X115*2,Gr,2))</f>
        <v>B+</v>
      </c>
      <c r="Y116" s="107" t="str">
        <f ca="1">IF($C115="","",VLOOKUP(Y115,Gr,2))</f>
        <v>B+</v>
      </c>
      <c r="Z116" s="107" t="str">
        <f ca="1">IF($C115="","",VLOOKUP(Z115*2,Gr,2))</f>
        <v>A</v>
      </c>
      <c r="AA116" s="107" t="str">
        <f ca="1">IF($C115="","",VLOOKUP(AA115*2,Gr,2))</f>
        <v>B+</v>
      </c>
      <c r="AB116" s="107" t="str">
        <f ca="1">IF($C115="","",VLOOKUP(AB115,Gr,2))</f>
        <v>A</v>
      </c>
      <c r="AC116" s="107" t="str">
        <f ca="1">IF($C115="","",VLOOKUP(AC115*2,Gr,2))</f>
        <v>A</v>
      </c>
      <c r="AD116" s="107" t="str">
        <f ca="1">IF($C115="","",VLOOKUP(AD115*2,Gr,2))</f>
        <v>A</v>
      </c>
      <c r="AE116" s="107" t="str">
        <f ca="1">IF($C115="","",VLOOKUP(AE115,Gr,2))</f>
        <v>A</v>
      </c>
      <c r="AF116" s="107" t="str">
        <f ca="1">IF($C115="","",VLOOKUP(AF115*2,Gr,2))</f>
        <v>B+</v>
      </c>
      <c r="AG116" s="107" t="str">
        <f ca="1">IF($C115="","",VLOOKUP(AG115*2,Gr,2))</f>
        <v>A</v>
      </c>
      <c r="AH116" s="107" t="str">
        <f ca="1">IF($C115="","",VLOOKUP(AH115,Gr,2))</f>
        <v>B+</v>
      </c>
      <c r="AI116" s="107"/>
      <c r="AJ116" s="107"/>
      <c r="AK116" s="107"/>
      <c r="AL116" s="107" t="str">
        <f ca="1">IF($C115="","",VLOOKUP(AL115*2,Gr,2))</f>
        <v>A</v>
      </c>
      <c r="AM116" s="107" t="str">
        <f ca="1">IF($C115="","",VLOOKUP(AM115*2,Gr,2))</f>
        <v>A</v>
      </c>
      <c r="AN116" s="107" t="str">
        <f ca="1">IF($C115="","",VLOOKUP(AN115,Gr,2))</f>
        <v>A</v>
      </c>
      <c r="AO116" s="107" t="str">
        <f ca="1">IF($C115="","",VLOOKUP(AO115/AO$7%,Gr,2))</f>
        <v>A</v>
      </c>
      <c r="AP116" s="107" t="str">
        <f ca="1">IF($C115="","",VLOOKUP(AP115,Gr,2))</f>
        <v>B+</v>
      </c>
      <c r="AQ116" s="107" t="str">
        <f ca="1">IF($C115="","",VLOOKUP(AQ115,Gr,2))</f>
        <v>B+</v>
      </c>
      <c r="AR116" s="107" t="str">
        <f ca="1">IF($C115="","",VLOOKUP(AR115,Gr,2))</f>
        <v>A</v>
      </c>
      <c r="AS116" s="107" t="str">
        <f ca="1">IF($C115="","",VLOOKUP(AS115,Gr,2))</f>
        <v>A</v>
      </c>
      <c r="AT116" s="107" t="str">
        <f ca="1">IF($C115="","",VLOOKUP(AT115/AT$7%,Gr,2))</f>
        <v>A</v>
      </c>
      <c r="AU116" s="150"/>
      <c r="AV116" s="150"/>
      <c r="AW116" s="150"/>
      <c r="AX116" s="150"/>
    </row>
    <row r="117" spans="1:50" s="96" customFormat="1" ht="15" customHeight="1">
      <c r="A117" s="96">
        <f t="shared" ref="A117" si="1974">A116+1</f>
        <v>55</v>
      </c>
      <c r="B117" s="166">
        <f t="shared" ref="B117" si="1975">A117</f>
        <v>55</v>
      </c>
      <c r="C117" s="166">
        <f t="shared" ref="C117" ca="1" si="1976">IFERROR(VLOOKUP(A117,INDIRECT("data"&amp;$AX$3),2,FALSE),"")</f>
        <v>1209</v>
      </c>
      <c r="D117" s="168" t="str">
        <f t="shared" ref="D117" ca="1" si="1977">IF(C117="","",VLOOKUP(A117,INDIRECT("data"&amp;$AX$3),3,FALSE))</f>
        <v>Lakshmi Srinivasa Rao Guttula</v>
      </c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50" t="str">
        <f t="shared" ref="P117" ca="1" si="1978">IF($C117="","",VLOOKUP($A117,INDIRECT("data"&amp;$AX$3),4,FALSE))</f>
        <v>G</v>
      </c>
      <c r="Q117" s="150" t="str">
        <f t="shared" ref="Q117" ca="1" si="1979">IF($C117="","",VLOOKUP($A117,INDIRECT("data"&amp;$AX$3),5,FALSE))</f>
        <v>BC</v>
      </c>
      <c r="R117" s="97">
        <f t="shared" ref="R117" ca="1" si="1980">IF($C117="","",VLOOKUP(A117,INDIRECT("data"&amp;$AX$3),8,FALSE))</f>
        <v>37958</v>
      </c>
      <c r="S117" s="98" t="s">
        <v>20</v>
      </c>
      <c r="T117" s="107">
        <f t="shared" ref="T117:U117" ca="1" si="1981">IF($C117="","",VLOOKUP($A117,INDIRECT("data"&amp;$AX$3),T$8,FALSE))</f>
        <v>22</v>
      </c>
      <c r="U117" s="107">
        <f t="shared" ca="1" si="1981"/>
        <v>46</v>
      </c>
      <c r="V117" s="107">
        <f t="shared" ref="V117" ca="1" si="1982">IF($C117="","",SUM(T117:U117))</f>
        <v>68</v>
      </c>
      <c r="W117" s="107">
        <f t="shared" ref="W117:X117" ca="1" si="1983">IF($C117="","",VLOOKUP($A117,INDIRECT("data"&amp;$AX$3),W$8,FALSE))</f>
        <v>44</v>
      </c>
      <c r="X117" s="107">
        <f t="shared" ca="1" si="1983"/>
        <v>22</v>
      </c>
      <c r="Y117" s="107">
        <f t="shared" ref="Y117" ca="1" si="1984">IF($C117="","",SUM(W117:X117))</f>
        <v>66</v>
      </c>
      <c r="Z117" s="107">
        <f t="shared" ref="Z117:AA117" ca="1" si="1985">IF($C117="","",VLOOKUP($A117,INDIRECT("data"&amp;$AX$3),Z$8,FALSE))</f>
        <v>43</v>
      </c>
      <c r="AA117" s="107">
        <f t="shared" ca="1" si="1985"/>
        <v>44</v>
      </c>
      <c r="AB117" s="107">
        <f t="shared" ref="AB117" ca="1" si="1986">IF($C117="","",SUM(Z117:AA117))</f>
        <v>87</v>
      </c>
      <c r="AC117" s="107">
        <f t="shared" ref="AC117:AD117" ca="1" si="1987">IF($C117="","",VLOOKUP($A117,INDIRECT("data"&amp;$AX$3),AC$8,FALSE))</f>
        <v>46</v>
      </c>
      <c r="AD117" s="107">
        <f t="shared" ca="1" si="1987"/>
        <v>43</v>
      </c>
      <c r="AE117" s="107">
        <f t="shared" ref="AE117" ca="1" si="1988">IF($C117="","",SUM(AC117:AD117))</f>
        <v>89</v>
      </c>
      <c r="AF117" s="107">
        <f t="shared" ref="AF117:AG117" ca="1" si="1989">IF($C117="","",VLOOKUP($A117,INDIRECT("data"&amp;$AX$3),AF$8,FALSE))</f>
        <v>22</v>
      </c>
      <c r="AG117" s="107">
        <f t="shared" ca="1" si="1989"/>
        <v>46</v>
      </c>
      <c r="AH117" s="107">
        <f t="shared" ref="AH117" ca="1" si="1990">IF($C117="","",SUM(AF117:AG117))</f>
        <v>68</v>
      </c>
      <c r="AI117" s="107"/>
      <c r="AJ117" s="107"/>
      <c r="AK117" s="107"/>
      <c r="AL117" s="107">
        <f t="shared" ref="AL117:AM117" ca="1" si="1991">IF($C117="","",VLOOKUP($A117,INDIRECT("data"&amp;$AX$3),AL$8,FALSE))</f>
        <v>43</v>
      </c>
      <c r="AM117" s="107">
        <f t="shared" ca="1" si="1991"/>
        <v>46</v>
      </c>
      <c r="AN117" s="107">
        <f t="shared" ref="AN117" ca="1" si="1992">IF($C117="","",SUM(AL117:AM117))</f>
        <v>89</v>
      </c>
      <c r="AO117" s="95">
        <f t="shared" ref="AO117" ca="1" si="1993">IF($C117="","",V117+Y117+AB117+AE117+AH117+AK117+AN117)</f>
        <v>467</v>
      </c>
      <c r="AP117" s="107">
        <f t="shared" ref="AP117:AS117" ca="1" si="1994">IF($C117="","",VLOOKUP($A117,INDIRECT("data"&amp;$AX$3),AP$8,FALSE))</f>
        <v>44</v>
      </c>
      <c r="AQ117" s="107">
        <f t="shared" ca="1" si="1994"/>
        <v>88</v>
      </c>
      <c r="AR117" s="107">
        <f t="shared" ca="1" si="1994"/>
        <v>86</v>
      </c>
      <c r="AS117" s="107">
        <f t="shared" ca="1" si="1994"/>
        <v>92</v>
      </c>
      <c r="AT117" s="107">
        <f t="shared" ref="AT117" ca="1" si="1995">IF($C117="","",SUM(AP117:AS117))</f>
        <v>310</v>
      </c>
      <c r="AU117" s="150">
        <f t="shared" ref="AU117" ca="1" si="1996">IF($C117="","",VLOOKUP($A117,INDIRECT("data"&amp;$AX$3),AU$8,FALSE))</f>
        <v>164</v>
      </c>
      <c r="AV117" s="150">
        <f ca="1">IF($C117="","",ROUND(AU117/NoW%,0))</f>
        <v>72</v>
      </c>
      <c r="AW117" s="150" t="str">
        <f ca="1">IF($C117="","",VLOOKUP(AO118,Gc,2,FALSE))</f>
        <v>Very Good</v>
      </c>
      <c r="AX117" s="150"/>
    </row>
    <row r="118" spans="1:50" s="96" customFormat="1" ht="15" customHeight="1">
      <c r="A118" s="96">
        <f t="shared" ref="A118" si="1997">A117</f>
        <v>55</v>
      </c>
      <c r="B118" s="167"/>
      <c r="C118" s="167"/>
      <c r="D118" s="107" t="str">
        <f t="shared" ref="D118" ca="1" si="1998">IF($C117="","",MID(TEXT(VLOOKUP($A118,INDIRECT("data"&amp;$AX$3),10,FALSE),"000000000000"),D$8,1))</f>
        <v>7</v>
      </c>
      <c r="E118" s="107" t="str">
        <f t="shared" ref="E118" ca="1" si="1999">IF($C117="","",MID(TEXT(VLOOKUP($A118,INDIRECT("data"&amp;$AX$3),10,FALSE),"000000000000"),E$8,1))</f>
        <v>3</v>
      </c>
      <c r="F118" s="107" t="str">
        <f t="shared" ref="F118" ca="1" si="2000">IF($C117="","",MID(TEXT(VLOOKUP($A118,INDIRECT("data"&amp;$AX$3),10,FALSE),"000000000000"),F$8,1))</f>
        <v>2</v>
      </c>
      <c r="G118" s="107" t="str">
        <f t="shared" ref="G118" ca="1" si="2001">IF($C117="","",MID(TEXT(VLOOKUP($A118,INDIRECT("data"&amp;$AX$3),10,FALSE),"000000000000"),G$8,1))</f>
        <v>6</v>
      </c>
      <c r="H118" s="107" t="str">
        <f t="shared" ref="H118" ca="1" si="2002">IF($C117="","",MID(TEXT(VLOOKUP($A118,INDIRECT("data"&amp;$AX$3),10,FALSE),"000000000000"),H$8,1))</f>
        <v>1</v>
      </c>
      <c r="I118" s="107" t="str">
        <f t="shared" ref="I118" ca="1" si="2003">IF($C117="","",MID(TEXT(VLOOKUP($A118,INDIRECT("data"&amp;$AX$3),10,FALSE),"000000000000"),I$8,1))</f>
        <v>2</v>
      </c>
      <c r="J118" s="107" t="str">
        <f t="shared" ref="J118" ca="1" si="2004">IF($C117="","",MID(TEXT(VLOOKUP($A118,INDIRECT("data"&amp;$AX$3),10,FALSE),"000000000000"),J$8,1))</f>
        <v>0</v>
      </c>
      <c r="K118" s="107" t="str">
        <f t="shared" ref="K118" ca="1" si="2005">IF($C117="","",MID(TEXT(VLOOKUP($A118,INDIRECT("data"&amp;$AX$3),10,FALSE),"000000000000"),K$8,1))</f>
        <v>8</v>
      </c>
      <c r="L118" s="107" t="str">
        <f t="shared" ref="L118" ca="1" si="2006">IF($C117="","",MID(TEXT(VLOOKUP($A118,INDIRECT("data"&amp;$AX$3),10,FALSE),"000000000000"),L$8,1))</f>
        <v>8</v>
      </c>
      <c r="M118" s="107" t="str">
        <f t="shared" ref="M118" ca="1" si="2007">IF($C117="","",MID(TEXT(VLOOKUP($A118,INDIRECT("data"&amp;$AX$3),10,FALSE),"000000000000"),M$8,1))</f>
        <v>4</v>
      </c>
      <c r="N118" s="107" t="str">
        <f t="shared" ref="N118" ca="1" si="2008">IF($C117="","",MID(TEXT(VLOOKUP($A118,INDIRECT("data"&amp;$AX$3),10,FALSE),"000000000000"),N$8,1))</f>
        <v>9</v>
      </c>
      <c r="O118" s="107" t="str">
        <f t="shared" ref="O118" ca="1" si="2009">IF($C117="","",MID(TEXT(VLOOKUP($A118,INDIRECT("data"&amp;$AX$3),10,FALSE),"000000000000"),O$8,1))</f>
        <v>2</v>
      </c>
      <c r="P118" s="150"/>
      <c r="Q118" s="150"/>
      <c r="R118" s="97">
        <f t="shared" ref="R118" ca="1" si="2010">IF($C117="","",VLOOKUP(A118,INDIRECT("data"&amp;$AX$3),9,FALSE))</f>
        <v>41820</v>
      </c>
      <c r="S118" s="98" t="s">
        <v>21</v>
      </c>
      <c r="T118" s="107" t="str">
        <f ca="1">IF($C117="","",VLOOKUP(T117*2,Gr,2))</f>
        <v>B</v>
      </c>
      <c r="U118" s="107" t="str">
        <f ca="1">IF($C117="","",VLOOKUP(U117*2,Gr,2))</f>
        <v>A+</v>
      </c>
      <c r="V118" s="107" t="str">
        <f ca="1">IF($C117="","",VLOOKUP(V117,Gr,2))</f>
        <v>B+</v>
      </c>
      <c r="W118" s="107" t="str">
        <f ca="1">IF($C117="","",VLOOKUP(W117*2,Gr,2))</f>
        <v>A</v>
      </c>
      <c r="X118" s="107" t="str">
        <f ca="1">IF($C117="","",VLOOKUP(X117*2,Gr,2))</f>
        <v>B</v>
      </c>
      <c r="Y118" s="107" t="str">
        <f ca="1">IF($C117="","",VLOOKUP(Y117,Gr,2))</f>
        <v>B+</v>
      </c>
      <c r="Z118" s="107" t="str">
        <f ca="1">IF($C117="","",VLOOKUP(Z117*2,Gr,2))</f>
        <v>A</v>
      </c>
      <c r="AA118" s="107" t="str">
        <f ca="1">IF($C117="","",VLOOKUP(AA117*2,Gr,2))</f>
        <v>A</v>
      </c>
      <c r="AB118" s="107" t="str">
        <f ca="1">IF($C117="","",VLOOKUP(AB117,Gr,2))</f>
        <v>A</v>
      </c>
      <c r="AC118" s="107" t="str">
        <f ca="1">IF($C117="","",VLOOKUP(AC117*2,Gr,2))</f>
        <v>A+</v>
      </c>
      <c r="AD118" s="107" t="str">
        <f ca="1">IF($C117="","",VLOOKUP(AD117*2,Gr,2))</f>
        <v>A</v>
      </c>
      <c r="AE118" s="107" t="str">
        <f ca="1">IF($C117="","",VLOOKUP(AE117,Gr,2))</f>
        <v>A</v>
      </c>
      <c r="AF118" s="107" t="str">
        <f ca="1">IF($C117="","",VLOOKUP(AF117*2,Gr,2))</f>
        <v>B</v>
      </c>
      <c r="AG118" s="107" t="str">
        <f ca="1">IF($C117="","",VLOOKUP(AG117*2,Gr,2))</f>
        <v>A+</v>
      </c>
      <c r="AH118" s="107" t="str">
        <f ca="1">IF($C117="","",VLOOKUP(AH117,Gr,2))</f>
        <v>B+</v>
      </c>
      <c r="AI118" s="107"/>
      <c r="AJ118" s="107"/>
      <c r="AK118" s="107"/>
      <c r="AL118" s="107" t="str">
        <f ca="1">IF($C117="","",VLOOKUP(AL117*2,Gr,2))</f>
        <v>A</v>
      </c>
      <c r="AM118" s="107" t="str">
        <f ca="1">IF($C117="","",VLOOKUP(AM117*2,Gr,2))</f>
        <v>A+</v>
      </c>
      <c r="AN118" s="107" t="str">
        <f ca="1">IF($C117="","",VLOOKUP(AN117,Gr,2))</f>
        <v>A</v>
      </c>
      <c r="AO118" s="107" t="str">
        <f ca="1">IF($C117="","",VLOOKUP(AO117/AO$7%,Gr,2))</f>
        <v>A</v>
      </c>
      <c r="AP118" s="107" t="str">
        <f ca="1">IF($C117="","",VLOOKUP(AP117,Gr,2))</f>
        <v>B</v>
      </c>
      <c r="AQ118" s="107" t="str">
        <f ca="1">IF($C117="","",VLOOKUP(AQ117,Gr,2))</f>
        <v>A</v>
      </c>
      <c r="AR118" s="107" t="str">
        <f ca="1">IF($C117="","",VLOOKUP(AR117,Gr,2))</f>
        <v>A</v>
      </c>
      <c r="AS118" s="107" t="str">
        <f ca="1">IF($C117="","",VLOOKUP(AS117,Gr,2))</f>
        <v>A+</v>
      </c>
      <c r="AT118" s="107" t="str">
        <f ca="1">IF($C117="","",VLOOKUP(AT117/AT$7%,Gr,2))</f>
        <v>A</v>
      </c>
      <c r="AU118" s="150"/>
      <c r="AV118" s="150"/>
      <c r="AW118" s="150"/>
      <c r="AX118" s="150"/>
    </row>
    <row r="119" spans="1:50" s="96" customFormat="1" ht="15" customHeight="1">
      <c r="A119" s="96">
        <f t="shared" ref="A119" si="2011">A118+1</f>
        <v>56</v>
      </c>
      <c r="B119" s="166">
        <f t="shared" ref="B119" si="2012">A119</f>
        <v>56</v>
      </c>
      <c r="C119" s="166">
        <f t="shared" ref="C119" ca="1" si="2013">IFERROR(VLOOKUP(A119,INDIRECT("data"&amp;$AX$3),2,FALSE),"")</f>
        <v>1220</v>
      </c>
      <c r="D119" s="168" t="str">
        <f t="shared" ref="D119" ca="1" si="2014">IF(C119="","",VLOOKUP(A119,INDIRECT("data"&amp;$AX$3),3,FALSE))</f>
        <v>Mahesh Undrajavarapu</v>
      </c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50" t="str">
        <f t="shared" ref="P119" ca="1" si="2015">IF($C119="","",VLOOKUP($A119,INDIRECT("data"&amp;$AX$3),4,FALSE))</f>
        <v>G</v>
      </c>
      <c r="Q119" s="150" t="str">
        <f t="shared" ref="Q119" ca="1" si="2016">IF($C119="","",VLOOKUP($A119,INDIRECT("data"&amp;$AX$3),5,FALSE))</f>
        <v>SC</v>
      </c>
      <c r="R119" s="97">
        <f t="shared" ref="R119" ca="1" si="2017">IF($C119="","",VLOOKUP(A119,INDIRECT("data"&amp;$AX$3),8,FALSE))</f>
        <v>37904</v>
      </c>
      <c r="S119" s="98" t="s">
        <v>20</v>
      </c>
      <c r="T119" s="107">
        <f t="shared" ref="T119:U119" ca="1" si="2018">IF($C119="","",VLOOKUP($A119,INDIRECT("data"&amp;$AX$3),T$8,FALSE))</f>
        <v>20</v>
      </c>
      <c r="U119" s="107">
        <f t="shared" ca="1" si="2018"/>
        <v>26</v>
      </c>
      <c r="V119" s="107">
        <f t="shared" ref="V119" ca="1" si="2019">IF($C119="","",SUM(T119:U119))</f>
        <v>46</v>
      </c>
      <c r="W119" s="107">
        <f t="shared" ref="W119:X119" ca="1" si="2020">IF($C119="","",VLOOKUP($A119,INDIRECT("data"&amp;$AX$3),W$8,FALSE))</f>
        <v>20</v>
      </c>
      <c r="X119" s="107">
        <f t="shared" ca="1" si="2020"/>
        <v>20</v>
      </c>
      <c r="Y119" s="107">
        <f t="shared" ref="Y119" ca="1" si="2021">IF($C119="","",SUM(W119:X119))</f>
        <v>40</v>
      </c>
      <c r="Z119" s="107">
        <f t="shared" ref="Z119:AA119" ca="1" si="2022">IF($C119="","",VLOOKUP($A119,INDIRECT("data"&amp;$AX$3),Z$8,FALSE))</f>
        <v>40</v>
      </c>
      <c r="AA119" s="107">
        <f t="shared" ca="1" si="2022"/>
        <v>20</v>
      </c>
      <c r="AB119" s="107">
        <f t="shared" ref="AB119" ca="1" si="2023">IF($C119="","",SUM(Z119:AA119))</f>
        <v>60</v>
      </c>
      <c r="AC119" s="107">
        <f t="shared" ref="AC119:AD119" ca="1" si="2024">IF($C119="","",VLOOKUP($A119,INDIRECT("data"&amp;$AX$3),AC$8,FALSE))</f>
        <v>26</v>
      </c>
      <c r="AD119" s="107">
        <f t="shared" ca="1" si="2024"/>
        <v>40</v>
      </c>
      <c r="AE119" s="107">
        <f t="shared" ref="AE119" ca="1" si="2025">IF($C119="","",SUM(AC119:AD119))</f>
        <v>66</v>
      </c>
      <c r="AF119" s="107">
        <f t="shared" ref="AF119:AG119" ca="1" si="2026">IF($C119="","",VLOOKUP($A119,INDIRECT("data"&amp;$AX$3),AF$8,FALSE))</f>
        <v>20</v>
      </c>
      <c r="AG119" s="107">
        <f t="shared" ca="1" si="2026"/>
        <v>26</v>
      </c>
      <c r="AH119" s="107">
        <f t="shared" ref="AH119" ca="1" si="2027">IF($C119="","",SUM(AF119:AG119))</f>
        <v>46</v>
      </c>
      <c r="AI119" s="107"/>
      <c r="AJ119" s="107"/>
      <c r="AK119" s="107"/>
      <c r="AL119" s="107">
        <f t="shared" ref="AL119:AM119" ca="1" si="2028">IF($C119="","",VLOOKUP($A119,INDIRECT("data"&amp;$AX$3),AL$8,FALSE))</f>
        <v>40</v>
      </c>
      <c r="AM119" s="107">
        <f t="shared" ca="1" si="2028"/>
        <v>26</v>
      </c>
      <c r="AN119" s="107">
        <f t="shared" ref="AN119" ca="1" si="2029">IF($C119="","",SUM(AL119:AM119))</f>
        <v>66</v>
      </c>
      <c r="AO119" s="95">
        <f t="shared" ref="AO119" ca="1" si="2030">IF($C119="","",V119+Y119+AB119+AE119+AH119+AK119+AN119)</f>
        <v>324</v>
      </c>
      <c r="AP119" s="107">
        <f t="shared" ref="AP119:AS119" ca="1" si="2031">IF($C119="","",VLOOKUP($A119,INDIRECT("data"&amp;$AX$3),AP$8,FALSE))</f>
        <v>40</v>
      </c>
      <c r="AQ119" s="107">
        <f t="shared" ca="1" si="2031"/>
        <v>40</v>
      </c>
      <c r="AR119" s="107">
        <f t="shared" ca="1" si="2031"/>
        <v>80</v>
      </c>
      <c r="AS119" s="107">
        <f t="shared" ca="1" si="2031"/>
        <v>52</v>
      </c>
      <c r="AT119" s="107">
        <f t="shared" ref="AT119" ca="1" si="2032">IF($C119="","",SUM(AP119:AS119))</f>
        <v>212</v>
      </c>
      <c r="AU119" s="150">
        <f t="shared" ref="AU119" ca="1" si="2033">IF($C119="","",VLOOKUP($A119,INDIRECT("data"&amp;$AX$3),AU$8,FALSE))</f>
        <v>216</v>
      </c>
      <c r="AV119" s="150">
        <f ca="1">IF($C119="","",ROUND(AU119/NoW%,0))</f>
        <v>95</v>
      </c>
      <c r="AW119" s="150" t="str">
        <f ca="1">IF($C119="","",VLOOKUP(AO120,Gc,2,FALSE))</f>
        <v>Good</v>
      </c>
      <c r="AX119" s="150"/>
    </row>
    <row r="120" spans="1:50" s="96" customFormat="1" ht="15" customHeight="1">
      <c r="A120" s="96">
        <f t="shared" ref="A120" si="2034">A119</f>
        <v>56</v>
      </c>
      <c r="B120" s="167"/>
      <c r="C120" s="167"/>
      <c r="D120" s="107" t="str">
        <f t="shared" ref="D120" ca="1" si="2035">IF($C119="","",MID(TEXT(VLOOKUP($A120,INDIRECT("data"&amp;$AX$3),10,FALSE),"000000000000"),D$8,1))</f>
        <v>3</v>
      </c>
      <c r="E120" s="107" t="str">
        <f t="shared" ref="E120" ca="1" si="2036">IF($C119="","",MID(TEXT(VLOOKUP($A120,INDIRECT("data"&amp;$AX$3),10,FALSE),"000000000000"),E$8,1))</f>
        <v>6</v>
      </c>
      <c r="F120" s="107" t="str">
        <f t="shared" ref="F120" ca="1" si="2037">IF($C119="","",MID(TEXT(VLOOKUP($A120,INDIRECT("data"&amp;$AX$3),10,FALSE),"000000000000"),F$8,1))</f>
        <v>7</v>
      </c>
      <c r="G120" s="107" t="str">
        <f t="shared" ref="G120" ca="1" si="2038">IF($C119="","",MID(TEXT(VLOOKUP($A120,INDIRECT("data"&amp;$AX$3),10,FALSE),"000000000000"),G$8,1))</f>
        <v>5</v>
      </c>
      <c r="H120" s="107" t="str">
        <f t="shared" ref="H120" ca="1" si="2039">IF($C119="","",MID(TEXT(VLOOKUP($A120,INDIRECT("data"&amp;$AX$3),10,FALSE),"000000000000"),H$8,1))</f>
        <v>7</v>
      </c>
      <c r="I120" s="107" t="str">
        <f t="shared" ref="I120" ca="1" si="2040">IF($C119="","",MID(TEXT(VLOOKUP($A120,INDIRECT("data"&amp;$AX$3),10,FALSE),"000000000000"),I$8,1))</f>
        <v>8</v>
      </c>
      <c r="J120" s="107" t="str">
        <f t="shared" ref="J120" ca="1" si="2041">IF($C119="","",MID(TEXT(VLOOKUP($A120,INDIRECT("data"&amp;$AX$3),10,FALSE),"000000000000"),J$8,1))</f>
        <v>9</v>
      </c>
      <c r="K120" s="107" t="str">
        <f t="shared" ref="K120" ca="1" si="2042">IF($C119="","",MID(TEXT(VLOOKUP($A120,INDIRECT("data"&amp;$AX$3),10,FALSE),"000000000000"),K$8,1))</f>
        <v>5</v>
      </c>
      <c r="L120" s="107" t="str">
        <f t="shared" ref="L120" ca="1" si="2043">IF($C119="","",MID(TEXT(VLOOKUP($A120,INDIRECT("data"&amp;$AX$3),10,FALSE),"000000000000"),L$8,1))</f>
        <v>2</v>
      </c>
      <c r="M120" s="107" t="str">
        <f t="shared" ref="M120" ca="1" si="2044">IF($C119="","",MID(TEXT(VLOOKUP($A120,INDIRECT("data"&amp;$AX$3),10,FALSE),"000000000000"),M$8,1))</f>
        <v>3</v>
      </c>
      <c r="N120" s="107" t="str">
        <f t="shared" ref="N120" ca="1" si="2045">IF($C119="","",MID(TEXT(VLOOKUP($A120,INDIRECT("data"&amp;$AX$3),10,FALSE),"000000000000"),N$8,1))</f>
        <v>5</v>
      </c>
      <c r="O120" s="107" t="str">
        <f t="shared" ref="O120" ca="1" si="2046">IF($C119="","",MID(TEXT(VLOOKUP($A120,INDIRECT("data"&amp;$AX$3),10,FALSE),"000000000000"),O$8,1))</f>
        <v>2</v>
      </c>
      <c r="P120" s="150"/>
      <c r="Q120" s="150"/>
      <c r="R120" s="97">
        <f t="shared" ref="R120" ca="1" si="2047">IF($C119="","",VLOOKUP(A120,INDIRECT("data"&amp;$AX$3),9,FALSE))</f>
        <v>41858</v>
      </c>
      <c r="S120" s="98" t="s">
        <v>21</v>
      </c>
      <c r="T120" s="107" t="str">
        <f ca="1">IF($C119="","",VLOOKUP(T119*2,Gr,2))</f>
        <v>C</v>
      </c>
      <c r="U120" s="107" t="str">
        <f ca="1">IF($C119="","",VLOOKUP(U119*2,Gr,2))</f>
        <v>B+</v>
      </c>
      <c r="V120" s="107" t="str">
        <f ca="1">IF($C119="","",VLOOKUP(V119,Gr,2))</f>
        <v>B</v>
      </c>
      <c r="W120" s="107" t="str">
        <f ca="1">IF($C119="","",VLOOKUP(W119*2,Gr,2))</f>
        <v>C</v>
      </c>
      <c r="X120" s="107" t="str">
        <f ca="1">IF($C119="","",VLOOKUP(X119*2,Gr,2))</f>
        <v>C</v>
      </c>
      <c r="Y120" s="107" t="str">
        <f ca="1">IF($C119="","",VLOOKUP(Y119,Gr,2))</f>
        <v>C</v>
      </c>
      <c r="Z120" s="107" t="str">
        <f ca="1">IF($C119="","",VLOOKUP(Z119*2,Gr,2))</f>
        <v>A</v>
      </c>
      <c r="AA120" s="107" t="str">
        <f ca="1">IF($C119="","",VLOOKUP(AA119*2,Gr,2))</f>
        <v>C</v>
      </c>
      <c r="AB120" s="107" t="str">
        <f ca="1">IF($C119="","",VLOOKUP(AB119,Gr,2))</f>
        <v>B+</v>
      </c>
      <c r="AC120" s="107" t="str">
        <f ca="1">IF($C119="","",VLOOKUP(AC119*2,Gr,2))</f>
        <v>B+</v>
      </c>
      <c r="AD120" s="107" t="str">
        <f ca="1">IF($C119="","",VLOOKUP(AD119*2,Gr,2))</f>
        <v>A</v>
      </c>
      <c r="AE120" s="107" t="str">
        <f ca="1">IF($C119="","",VLOOKUP(AE119,Gr,2))</f>
        <v>B+</v>
      </c>
      <c r="AF120" s="107" t="str">
        <f ca="1">IF($C119="","",VLOOKUP(AF119*2,Gr,2))</f>
        <v>C</v>
      </c>
      <c r="AG120" s="107" t="str">
        <f ca="1">IF($C119="","",VLOOKUP(AG119*2,Gr,2))</f>
        <v>B+</v>
      </c>
      <c r="AH120" s="107" t="str">
        <f ca="1">IF($C119="","",VLOOKUP(AH119,Gr,2))</f>
        <v>B</v>
      </c>
      <c r="AI120" s="107"/>
      <c r="AJ120" s="107"/>
      <c r="AK120" s="107"/>
      <c r="AL120" s="107" t="str">
        <f ca="1">IF($C119="","",VLOOKUP(AL119*2,Gr,2))</f>
        <v>A</v>
      </c>
      <c r="AM120" s="107" t="str">
        <f ca="1">IF($C119="","",VLOOKUP(AM119*2,Gr,2))</f>
        <v>B+</v>
      </c>
      <c r="AN120" s="107" t="str">
        <f ca="1">IF($C119="","",VLOOKUP(AN119,Gr,2))</f>
        <v>B+</v>
      </c>
      <c r="AO120" s="107" t="str">
        <f ca="1">IF($C119="","",VLOOKUP(AO119/AO$7%,Gr,2))</f>
        <v>B+</v>
      </c>
      <c r="AP120" s="107" t="str">
        <f ca="1">IF($C119="","",VLOOKUP(AP119,Gr,2))</f>
        <v>C</v>
      </c>
      <c r="AQ120" s="107" t="str">
        <f ca="1">IF($C119="","",VLOOKUP(AQ119,Gr,2))</f>
        <v>C</v>
      </c>
      <c r="AR120" s="107" t="str">
        <f ca="1">IF($C119="","",VLOOKUP(AR119,Gr,2))</f>
        <v>A</v>
      </c>
      <c r="AS120" s="107" t="str">
        <f ca="1">IF($C119="","",VLOOKUP(AS119,Gr,2))</f>
        <v>B+</v>
      </c>
      <c r="AT120" s="107" t="str">
        <f ca="1">IF($C119="","",VLOOKUP(AT119/AT$7%,Gr,2))</f>
        <v>B+</v>
      </c>
      <c r="AU120" s="150"/>
      <c r="AV120" s="150"/>
      <c r="AW120" s="150"/>
      <c r="AX120" s="150"/>
    </row>
    <row r="121" spans="1:50" s="96" customFormat="1" ht="15" customHeight="1">
      <c r="A121" s="96">
        <f t="shared" ref="A121" si="2048">A120+1</f>
        <v>57</v>
      </c>
      <c r="B121" s="166">
        <f t="shared" ref="B121" si="2049">A121</f>
        <v>57</v>
      </c>
      <c r="C121" s="166">
        <f t="shared" ref="C121" ca="1" si="2050">IFERROR(VLOOKUP(A121,INDIRECT("data"&amp;$AX$3),2,FALSE),"")</f>
        <v>1182</v>
      </c>
      <c r="D121" s="168" t="str">
        <f t="shared" ref="D121" ca="1" si="2051">IF(C121="","",VLOOKUP(A121,INDIRECT("data"&amp;$AX$3),3,FALSE))</f>
        <v>Prasanna Vinayaka Gubbala</v>
      </c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50" t="str">
        <f t="shared" ref="P121" ca="1" si="2052">IF($C121="","",VLOOKUP($A121,INDIRECT("data"&amp;$AX$3),4,FALSE))</f>
        <v>G</v>
      </c>
      <c r="Q121" s="150" t="str">
        <f t="shared" ref="Q121" ca="1" si="2053">IF($C121="","",VLOOKUP($A121,INDIRECT("data"&amp;$AX$3),5,FALSE))</f>
        <v>BC</v>
      </c>
      <c r="R121" s="97">
        <f t="shared" ref="R121" ca="1" si="2054">IF($C121="","",VLOOKUP(A121,INDIRECT("data"&amp;$AX$3),8,FALSE))</f>
        <v>37957</v>
      </c>
      <c r="S121" s="98" t="s">
        <v>20</v>
      </c>
      <c r="T121" s="107">
        <f t="shared" ref="T121:U121" ca="1" si="2055">IF($C121="","",VLOOKUP($A121,INDIRECT("data"&amp;$AX$3),T$8,FALSE))</f>
        <v>46</v>
      </c>
      <c r="U121" s="107">
        <f t="shared" ca="1" si="2055"/>
        <v>28</v>
      </c>
      <c r="V121" s="107">
        <f t="shared" ref="V121" ca="1" si="2056">IF($C121="","",SUM(T121:U121))</f>
        <v>74</v>
      </c>
      <c r="W121" s="107">
        <f t="shared" ref="W121:X121" ca="1" si="2057">IF($C121="","",VLOOKUP($A121,INDIRECT("data"&amp;$AX$3),W$8,FALSE))</f>
        <v>23</v>
      </c>
      <c r="X121" s="107">
        <f t="shared" ca="1" si="2057"/>
        <v>46</v>
      </c>
      <c r="Y121" s="107">
        <f t="shared" ref="Y121" ca="1" si="2058">IF($C121="","",SUM(W121:X121))</f>
        <v>69</v>
      </c>
      <c r="Z121" s="107">
        <f t="shared" ref="Z121:AA121" ca="1" si="2059">IF($C121="","",VLOOKUP($A121,INDIRECT("data"&amp;$AX$3),Z$8,FALSE))</f>
        <v>48</v>
      </c>
      <c r="AA121" s="107">
        <f t="shared" ca="1" si="2059"/>
        <v>23</v>
      </c>
      <c r="AB121" s="107">
        <f t="shared" ref="AB121" ca="1" si="2060">IF($C121="","",SUM(Z121:AA121))</f>
        <v>71</v>
      </c>
      <c r="AC121" s="107">
        <f t="shared" ref="AC121:AD121" ca="1" si="2061">IF($C121="","",VLOOKUP($A121,INDIRECT("data"&amp;$AX$3),AC$8,FALSE))</f>
        <v>28</v>
      </c>
      <c r="AD121" s="107">
        <f t="shared" ca="1" si="2061"/>
        <v>48</v>
      </c>
      <c r="AE121" s="107">
        <f t="shared" ref="AE121" ca="1" si="2062">IF($C121="","",SUM(AC121:AD121))</f>
        <v>76</v>
      </c>
      <c r="AF121" s="107">
        <f t="shared" ref="AF121:AG121" ca="1" si="2063">IF($C121="","",VLOOKUP($A121,INDIRECT("data"&amp;$AX$3),AF$8,FALSE))</f>
        <v>46</v>
      </c>
      <c r="AG121" s="107">
        <f t="shared" ca="1" si="2063"/>
        <v>28</v>
      </c>
      <c r="AH121" s="107">
        <f t="shared" ref="AH121" ca="1" si="2064">IF($C121="","",SUM(AF121:AG121))</f>
        <v>74</v>
      </c>
      <c r="AI121" s="107"/>
      <c r="AJ121" s="107"/>
      <c r="AK121" s="107"/>
      <c r="AL121" s="107">
        <f t="shared" ref="AL121:AM121" ca="1" si="2065">IF($C121="","",VLOOKUP($A121,INDIRECT("data"&amp;$AX$3),AL$8,FALSE))</f>
        <v>48</v>
      </c>
      <c r="AM121" s="107">
        <f t="shared" ca="1" si="2065"/>
        <v>28</v>
      </c>
      <c r="AN121" s="107">
        <f t="shared" ref="AN121" ca="1" si="2066">IF($C121="","",SUM(AL121:AM121))</f>
        <v>76</v>
      </c>
      <c r="AO121" s="95">
        <f t="shared" ref="AO121" ca="1" si="2067">IF($C121="","",V121+Y121+AB121+AE121+AH121+AK121+AN121)</f>
        <v>440</v>
      </c>
      <c r="AP121" s="107">
        <f t="shared" ref="AP121:AS121" ca="1" si="2068">IF($C121="","",VLOOKUP($A121,INDIRECT("data"&amp;$AX$3),AP$8,FALSE))</f>
        <v>92</v>
      </c>
      <c r="AQ121" s="107">
        <f t="shared" ca="1" si="2068"/>
        <v>46</v>
      </c>
      <c r="AR121" s="107">
        <f t="shared" ca="1" si="2068"/>
        <v>96</v>
      </c>
      <c r="AS121" s="107">
        <f t="shared" ca="1" si="2068"/>
        <v>56</v>
      </c>
      <c r="AT121" s="107">
        <f t="shared" ref="AT121" ca="1" si="2069">IF($C121="","",SUM(AP121:AS121))</f>
        <v>290</v>
      </c>
      <c r="AU121" s="150">
        <f t="shared" ref="AU121" ca="1" si="2070">IF($C121="","",VLOOKUP($A121,INDIRECT("data"&amp;$AX$3),AU$8,FALSE))</f>
        <v>190</v>
      </c>
      <c r="AV121" s="150">
        <f ca="1">IF($C121="","",ROUND(AU121/NoW%,0))</f>
        <v>84</v>
      </c>
      <c r="AW121" s="150" t="str">
        <f ca="1">IF($C121="","",VLOOKUP(AO122,Gc,2,FALSE))</f>
        <v>Very Good</v>
      </c>
      <c r="AX121" s="150"/>
    </row>
    <row r="122" spans="1:50" s="96" customFormat="1" ht="15" customHeight="1">
      <c r="A122" s="96">
        <f t="shared" ref="A122" si="2071">A121</f>
        <v>57</v>
      </c>
      <c r="B122" s="167"/>
      <c r="C122" s="167"/>
      <c r="D122" s="107" t="str">
        <f t="shared" ref="D122" ca="1" si="2072">IF($C121="","",MID(TEXT(VLOOKUP($A122,INDIRECT("data"&amp;$AX$3),10,FALSE),"000000000000"),D$8,1))</f>
        <v>7</v>
      </c>
      <c r="E122" s="107" t="str">
        <f t="shared" ref="E122" ca="1" si="2073">IF($C121="","",MID(TEXT(VLOOKUP($A122,INDIRECT("data"&amp;$AX$3),10,FALSE),"000000000000"),E$8,1))</f>
        <v>5</v>
      </c>
      <c r="F122" s="107" t="str">
        <f t="shared" ref="F122" ca="1" si="2074">IF($C121="","",MID(TEXT(VLOOKUP($A122,INDIRECT("data"&amp;$AX$3),10,FALSE),"000000000000"),F$8,1))</f>
        <v>7</v>
      </c>
      <c r="G122" s="107" t="str">
        <f t="shared" ref="G122" ca="1" si="2075">IF($C121="","",MID(TEXT(VLOOKUP($A122,INDIRECT("data"&amp;$AX$3),10,FALSE),"000000000000"),G$8,1))</f>
        <v>5</v>
      </c>
      <c r="H122" s="107" t="str">
        <f t="shared" ref="H122" ca="1" si="2076">IF($C121="","",MID(TEXT(VLOOKUP($A122,INDIRECT("data"&amp;$AX$3),10,FALSE),"000000000000"),H$8,1))</f>
        <v>1</v>
      </c>
      <c r="I122" s="107" t="str">
        <f t="shared" ref="I122" ca="1" si="2077">IF($C121="","",MID(TEXT(VLOOKUP($A122,INDIRECT("data"&amp;$AX$3),10,FALSE),"000000000000"),I$8,1))</f>
        <v>3</v>
      </c>
      <c r="J122" s="107" t="str">
        <f t="shared" ref="J122" ca="1" si="2078">IF($C121="","",MID(TEXT(VLOOKUP($A122,INDIRECT("data"&amp;$AX$3),10,FALSE),"000000000000"),J$8,1))</f>
        <v>0</v>
      </c>
      <c r="K122" s="107" t="str">
        <f t="shared" ref="K122" ca="1" si="2079">IF($C121="","",MID(TEXT(VLOOKUP($A122,INDIRECT("data"&amp;$AX$3),10,FALSE),"000000000000"),K$8,1))</f>
        <v>5</v>
      </c>
      <c r="L122" s="107" t="str">
        <f t="shared" ref="L122" ca="1" si="2080">IF($C121="","",MID(TEXT(VLOOKUP($A122,INDIRECT("data"&amp;$AX$3),10,FALSE),"000000000000"),L$8,1))</f>
        <v>8</v>
      </c>
      <c r="M122" s="107" t="str">
        <f t="shared" ref="M122" ca="1" si="2081">IF($C121="","",MID(TEXT(VLOOKUP($A122,INDIRECT("data"&amp;$AX$3),10,FALSE),"000000000000"),M$8,1))</f>
        <v>7</v>
      </c>
      <c r="N122" s="107" t="str">
        <f t="shared" ref="N122" ca="1" si="2082">IF($C121="","",MID(TEXT(VLOOKUP($A122,INDIRECT("data"&amp;$AX$3),10,FALSE),"000000000000"),N$8,1))</f>
        <v>5</v>
      </c>
      <c r="O122" s="107" t="str">
        <f t="shared" ref="O122" ca="1" si="2083">IF($C121="","",MID(TEXT(VLOOKUP($A122,INDIRECT("data"&amp;$AX$3),10,FALSE),"000000000000"),O$8,1))</f>
        <v>0</v>
      </c>
      <c r="P122" s="150"/>
      <c r="Q122" s="150"/>
      <c r="R122" s="97">
        <f t="shared" ref="R122" ca="1" si="2084">IF($C121="","",VLOOKUP(A122,INDIRECT("data"&amp;$AX$3),9,FALSE))</f>
        <v>41811</v>
      </c>
      <c r="S122" s="98" t="s">
        <v>21</v>
      </c>
      <c r="T122" s="107" t="str">
        <f ca="1">IF($C121="","",VLOOKUP(T121*2,Gr,2))</f>
        <v>A+</v>
      </c>
      <c r="U122" s="107" t="str">
        <f ca="1">IF($C121="","",VLOOKUP(U121*2,Gr,2))</f>
        <v>B+</v>
      </c>
      <c r="V122" s="107" t="str">
        <f ca="1">IF($C121="","",VLOOKUP(V121,Gr,2))</f>
        <v>A</v>
      </c>
      <c r="W122" s="107" t="str">
        <f ca="1">IF($C121="","",VLOOKUP(W121*2,Gr,2))</f>
        <v>B</v>
      </c>
      <c r="X122" s="107" t="str">
        <f ca="1">IF($C121="","",VLOOKUP(X121*2,Gr,2))</f>
        <v>A+</v>
      </c>
      <c r="Y122" s="107" t="str">
        <f ca="1">IF($C121="","",VLOOKUP(Y121,Gr,2))</f>
        <v>B+</v>
      </c>
      <c r="Z122" s="107" t="str">
        <f ca="1">IF($C121="","",VLOOKUP(Z121*2,Gr,2))</f>
        <v>A+</v>
      </c>
      <c r="AA122" s="107" t="str">
        <f ca="1">IF($C121="","",VLOOKUP(AA121*2,Gr,2))</f>
        <v>B</v>
      </c>
      <c r="AB122" s="107" t="str">
        <f ca="1">IF($C121="","",VLOOKUP(AB121,Gr,2))</f>
        <v>A</v>
      </c>
      <c r="AC122" s="107" t="str">
        <f ca="1">IF($C121="","",VLOOKUP(AC121*2,Gr,2))</f>
        <v>B+</v>
      </c>
      <c r="AD122" s="107" t="str">
        <f ca="1">IF($C121="","",VLOOKUP(AD121*2,Gr,2))</f>
        <v>A+</v>
      </c>
      <c r="AE122" s="107" t="str">
        <f ca="1">IF($C121="","",VLOOKUP(AE121,Gr,2))</f>
        <v>A</v>
      </c>
      <c r="AF122" s="107" t="str">
        <f ca="1">IF($C121="","",VLOOKUP(AF121*2,Gr,2))</f>
        <v>A+</v>
      </c>
      <c r="AG122" s="107" t="str">
        <f ca="1">IF($C121="","",VLOOKUP(AG121*2,Gr,2))</f>
        <v>B+</v>
      </c>
      <c r="AH122" s="107" t="str">
        <f ca="1">IF($C121="","",VLOOKUP(AH121,Gr,2))</f>
        <v>A</v>
      </c>
      <c r="AI122" s="107"/>
      <c r="AJ122" s="107"/>
      <c r="AK122" s="107"/>
      <c r="AL122" s="107" t="str">
        <f ca="1">IF($C121="","",VLOOKUP(AL121*2,Gr,2))</f>
        <v>A+</v>
      </c>
      <c r="AM122" s="107" t="str">
        <f ca="1">IF($C121="","",VLOOKUP(AM121*2,Gr,2))</f>
        <v>B+</v>
      </c>
      <c r="AN122" s="107" t="str">
        <f ca="1">IF($C121="","",VLOOKUP(AN121,Gr,2))</f>
        <v>A</v>
      </c>
      <c r="AO122" s="107" t="str">
        <f ca="1">IF($C121="","",VLOOKUP(AO121/AO$7%,Gr,2))</f>
        <v>A</v>
      </c>
      <c r="AP122" s="107" t="str">
        <f ca="1">IF($C121="","",VLOOKUP(AP121,Gr,2))</f>
        <v>A+</v>
      </c>
      <c r="AQ122" s="107" t="str">
        <f ca="1">IF($C121="","",VLOOKUP(AQ121,Gr,2))</f>
        <v>B</v>
      </c>
      <c r="AR122" s="107" t="str">
        <f ca="1">IF($C121="","",VLOOKUP(AR121,Gr,2))</f>
        <v>A+</v>
      </c>
      <c r="AS122" s="107" t="str">
        <f ca="1">IF($C121="","",VLOOKUP(AS121,Gr,2))</f>
        <v>B+</v>
      </c>
      <c r="AT122" s="107" t="str">
        <f ca="1">IF($C121="","",VLOOKUP(AT121/AT$7%,Gr,2))</f>
        <v>A</v>
      </c>
      <c r="AU122" s="150"/>
      <c r="AV122" s="150"/>
      <c r="AW122" s="150"/>
      <c r="AX122" s="150"/>
    </row>
    <row r="123" spans="1:50" s="96" customFormat="1" ht="15" customHeight="1">
      <c r="A123" s="96">
        <f t="shared" ref="A123" si="2085">A122+1</f>
        <v>58</v>
      </c>
      <c r="B123" s="166">
        <f t="shared" ref="B123" si="2086">A123</f>
        <v>58</v>
      </c>
      <c r="C123" s="166">
        <f t="shared" ref="C123" ca="1" si="2087">IFERROR(VLOOKUP(A123,INDIRECT("data"&amp;$AX$3),2,FALSE),"")</f>
        <v>1211</v>
      </c>
      <c r="D123" s="168" t="str">
        <f t="shared" ref="D123" ca="1" si="2088">IF(C123="","",VLOOKUP(A123,INDIRECT("data"&amp;$AX$3),3,FALSE))</f>
        <v>Praveen Ootala</v>
      </c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50" t="str">
        <f t="shared" ref="P123" ca="1" si="2089">IF($C123="","",VLOOKUP($A123,INDIRECT("data"&amp;$AX$3),4,FALSE))</f>
        <v>G</v>
      </c>
      <c r="Q123" s="150" t="str">
        <f t="shared" ref="Q123" ca="1" si="2090">IF($C123="","",VLOOKUP($A123,INDIRECT("data"&amp;$AX$3),5,FALSE))</f>
        <v>SC</v>
      </c>
      <c r="R123" s="97">
        <f t="shared" ref="R123" ca="1" si="2091">IF($C123="","",VLOOKUP(A123,INDIRECT("data"&amp;$AX$3),8,FALSE))</f>
        <v>37891</v>
      </c>
      <c r="S123" s="98" t="s">
        <v>20</v>
      </c>
      <c r="T123" s="107">
        <f t="shared" ref="T123:U123" ca="1" si="2092">IF($C123="","",VLOOKUP($A123,INDIRECT("data"&amp;$AX$3),T$8,FALSE))</f>
        <v>24</v>
      </c>
      <c r="U123" s="107">
        <f t="shared" ca="1" si="2092"/>
        <v>46</v>
      </c>
      <c r="V123" s="107">
        <f t="shared" ref="V123" ca="1" si="2093">IF($C123="","",SUM(T123:U123))</f>
        <v>70</v>
      </c>
      <c r="W123" s="107">
        <f t="shared" ref="W123:X123" ca="1" si="2094">IF($C123="","",VLOOKUP($A123,INDIRECT("data"&amp;$AX$3),W$8,FALSE))</f>
        <v>43</v>
      </c>
      <c r="X123" s="107">
        <f t="shared" ca="1" si="2094"/>
        <v>24</v>
      </c>
      <c r="Y123" s="107">
        <f t="shared" ref="Y123" ca="1" si="2095">IF($C123="","",SUM(W123:X123))</f>
        <v>67</v>
      </c>
      <c r="Z123" s="107">
        <f t="shared" ref="Z123:AA123" ca="1" si="2096">IF($C123="","",VLOOKUP($A123,INDIRECT("data"&amp;$AX$3),Z$8,FALSE))</f>
        <v>46</v>
      </c>
      <c r="AA123" s="107">
        <f t="shared" ca="1" si="2096"/>
        <v>43</v>
      </c>
      <c r="AB123" s="107">
        <f t="shared" ref="AB123" ca="1" si="2097">IF($C123="","",SUM(Z123:AA123))</f>
        <v>89</v>
      </c>
      <c r="AC123" s="107">
        <f t="shared" ref="AC123:AD123" ca="1" si="2098">IF($C123="","",VLOOKUP($A123,INDIRECT("data"&amp;$AX$3),AC$8,FALSE))</f>
        <v>46</v>
      </c>
      <c r="AD123" s="107">
        <f t="shared" ca="1" si="2098"/>
        <v>46</v>
      </c>
      <c r="AE123" s="107">
        <f t="shared" ref="AE123" ca="1" si="2099">IF($C123="","",SUM(AC123:AD123))</f>
        <v>92</v>
      </c>
      <c r="AF123" s="107">
        <f t="shared" ref="AF123:AG123" ca="1" si="2100">IF($C123="","",VLOOKUP($A123,INDIRECT("data"&amp;$AX$3),AF$8,FALSE))</f>
        <v>24</v>
      </c>
      <c r="AG123" s="107">
        <f t="shared" ca="1" si="2100"/>
        <v>46</v>
      </c>
      <c r="AH123" s="107">
        <f t="shared" ref="AH123" ca="1" si="2101">IF($C123="","",SUM(AF123:AG123))</f>
        <v>70</v>
      </c>
      <c r="AI123" s="107"/>
      <c r="AJ123" s="107"/>
      <c r="AK123" s="107"/>
      <c r="AL123" s="107">
        <f t="shared" ref="AL123:AM123" ca="1" si="2102">IF($C123="","",VLOOKUP($A123,INDIRECT("data"&amp;$AX$3),AL$8,FALSE))</f>
        <v>46</v>
      </c>
      <c r="AM123" s="107">
        <f t="shared" ca="1" si="2102"/>
        <v>46</v>
      </c>
      <c r="AN123" s="107">
        <f t="shared" ref="AN123" ca="1" si="2103">IF($C123="","",SUM(AL123:AM123))</f>
        <v>92</v>
      </c>
      <c r="AO123" s="95">
        <f t="shared" ref="AO123" ca="1" si="2104">IF($C123="","",V123+Y123+AB123+AE123+AH123+AK123+AN123)</f>
        <v>480</v>
      </c>
      <c r="AP123" s="107">
        <f t="shared" ref="AP123:AS123" ca="1" si="2105">IF($C123="","",VLOOKUP($A123,INDIRECT("data"&amp;$AX$3),AP$8,FALSE))</f>
        <v>48</v>
      </c>
      <c r="AQ123" s="107">
        <f t="shared" ca="1" si="2105"/>
        <v>86</v>
      </c>
      <c r="AR123" s="107">
        <f t="shared" ca="1" si="2105"/>
        <v>92</v>
      </c>
      <c r="AS123" s="107">
        <f t="shared" ca="1" si="2105"/>
        <v>92</v>
      </c>
      <c r="AT123" s="107">
        <f t="shared" ref="AT123" ca="1" si="2106">IF($C123="","",SUM(AP123:AS123))</f>
        <v>318</v>
      </c>
      <c r="AU123" s="150">
        <f t="shared" ref="AU123" ca="1" si="2107">IF($C123="","",VLOOKUP($A123,INDIRECT("data"&amp;$AX$3),AU$8,FALSE))</f>
        <v>172</v>
      </c>
      <c r="AV123" s="150">
        <f ca="1">IF($C123="","",ROUND(AU123/NoW%,0))</f>
        <v>76</v>
      </c>
      <c r="AW123" s="150" t="str">
        <f ca="1">IF($C123="","",VLOOKUP(AO124,Gc,2,FALSE))</f>
        <v>Very Good</v>
      </c>
      <c r="AX123" s="150"/>
    </row>
    <row r="124" spans="1:50" s="96" customFormat="1" ht="15" customHeight="1">
      <c r="A124" s="96">
        <f t="shared" ref="A124" si="2108">A123</f>
        <v>58</v>
      </c>
      <c r="B124" s="167"/>
      <c r="C124" s="167"/>
      <c r="D124" s="107" t="str">
        <f t="shared" ref="D124" ca="1" si="2109">IF($C123="","",MID(TEXT(VLOOKUP($A124,INDIRECT("data"&amp;$AX$3),10,FALSE),"000000000000"),D$8,1))</f>
        <v>6</v>
      </c>
      <c r="E124" s="107" t="str">
        <f t="shared" ref="E124" ca="1" si="2110">IF($C123="","",MID(TEXT(VLOOKUP($A124,INDIRECT("data"&amp;$AX$3),10,FALSE),"000000000000"),E$8,1))</f>
        <v>0</v>
      </c>
      <c r="F124" s="107" t="str">
        <f t="shared" ref="F124" ca="1" si="2111">IF($C123="","",MID(TEXT(VLOOKUP($A124,INDIRECT("data"&amp;$AX$3),10,FALSE),"000000000000"),F$8,1))</f>
        <v>9</v>
      </c>
      <c r="G124" s="107" t="str">
        <f t="shared" ref="G124" ca="1" si="2112">IF($C123="","",MID(TEXT(VLOOKUP($A124,INDIRECT("data"&amp;$AX$3),10,FALSE),"000000000000"),G$8,1))</f>
        <v>7</v>
      </c>
      <c r="H124" s="107" t="str">
        <f t="shared" ref="H124" ca="1" si="2113">IF($C123="","",MID(TEXT(VLOOKUP($A124,INDIRECT("data"&amp;$AX$3),10,FALSE),"000000000000"),H$8,1))</f>
        <v>6</v>
      </c>
      <c r="I124" s="107" t="str">
        <f t="shared" ref="I124" ca="1" si="2114">IF($C123="","",MID(TEXT(VLOOKUP($A124,INDIRECT("data"&amp;$AX$3),10,FALSE),"000000000000"),I$8,1))</f>
        <v>1</v>
      </c>
      <c r="J124" s="107" t="str">
        <f t="shared" ref="J124" ca="1" si="2115">IF($C123="","",MID(TEXT(VLOOKUP($A124,INDIRECT("data"&amp;$AX$3),10,FALSE),"000000000000"),J$8,1))</f>
        <v>7</v>
      </c>
      <c r="K124" s="107" t="str">
        <f t="shared" ref="K124" ca="1" si="2116">IF($C123="","",MID(TEXT(VLOOKUP($A124,INDIRECT("data"&amp;$AX$3),10,FALSE),"000000000000"),K$8,1))</f>
        <v>6</v>
      </c>
      <c r="L124" s="107" t="str">
        <f t="shared" ref="L124" ca="1" si="2117">IF($C123="","",MID(TEXT(VLOOKUP($A124,INDIRECT("data"&amp;$AX$3),10,FALSE),"000000000000"),L$8,1))</f>
        <v>2</v>
      </c>
      <c r="M124" s="107" t="str">
        <f t="shared" ref="M124" ca="1" si="2118">IF($C123="","",MID(TEXT(VLOOKUP($A124,INDIRECT("data"&amp;$AX$3),10,FALSE),"000000000000"),M$8,1))</f>
        <v>9</v>
      </c>
      <c r="N124" s="107" t="str">
        <f t="shared" ref="N124" ca="1" si="2119">IF($C123="","",MID(TEXT(VLOOKUP($A124,INDIRECT("data"&amp;$AX$3),10,FALSE),"000000000000"),N$8,1))</f>
        <v>3</v>
      </c>
      <c r="O124" s="107" t="str">
        <f t="shared" ref="O124" ca="1" si="2120">IF($C123="","",MID(TEXT(VLOOKUP($A124,INDIRECT("data"&amp;$AX$3),10,FALSE),"000000000000"),O$8,1))</f>
        <v>2</v>
      </c>
      <c r="P124" s="150"/>
      <c r="Q124" s="150"/>
      <c r="R124" s="97">
        <f t="shared" ref="R124" ca="1" si="2121">IF($C123="","",VLOOKUP(A124,INDIRECT("data"&amp;$AX$3),9,FALSE))</f>
        <v>41820</v>
      </c>
      <c r="S124" s="98" t="s">
        <v>21</v>
      </c>
      <c r="T124" s="107" t="str">
        <f ca="1">IF($C123="","",VLOOKUP(T123*2,Gr,2))</f>
        <v>B</v>
      </c>
      <c r="U124" s="107" t="str">
        <f ca="1">IF($C123="","",VLOOKUP(U123*2,Gr,2))</f>
        <v>A+</v>
      </c>
      <c r="V124" s="107" t="str">
        <f ca="1">IF($C123="","",VLOOKUP(V123,Gr,2))</f>
        <v>B+</v>
      </c>
      <c r="W124" s="107" t="str">
        <f ca="1">IF($C123="","",VLOOKUP(W123*2,Gr,2))</f>
        <v>A</v>
      </c>
      <c r="X124" s="107" t="str">
        <f ca="1">IF($C123="","",VLOOKUP(X123*2,Gr,2))</f>
        <v>B</v>
      </c>
      <c r="Y124" s="107" t="str">
        <f ca="1">IF($C123="","",VLOOKUP(Y123,Gr,2))</f>
        <v>B+</v>
      </c>
      <c r="Z124" s="107" t="str">
        <f ca="1">IF($C123="","",VLOOKUP(Z123*2,Gr,2))</f>
        <v>A+</v>
      </c>
      <c r="AA124" s="107" t="str">
        <f ca="1">IF($C123="","",VLOOKUP(AA123*2,Gr,2))</f>
        <v>A</v>
      </c>
      <c r="AB124" s="107" t="str">
        <f ca="1">IF($C123="","",VLOOKUP(AB123,Gr,2))</f>
        <v>A</v>
      </c>
      <c r="AC124" s="107" t="str">
        <f ca="1">IF($C123="","",VLOOKUP(AC123*2,Gr,2))</f>
        <v>A+</v>
      </c>
      <c r="AD124" s="107" t="str">
        <f ca="1">IF($C123="","",VLOOKUP(AD123*2,Gr,2))</f>
        <v>A+</v>
      </c>
      <c r="AE124" s="107" t="str">
        <f ca="1">IF($C123="","",VLOOKUP(AE123,Gr,2))</f>
        <v>A+</v>
      </c>
      <c r="AF124" s="107" t="str">
        <f ca="1">IF($C123="","",VLOOKUP(AF123*2,Gr,2))</f>
        <v>B</v>
      </c>
      <c r="AG124" s="107" t="str">
        <f ca="1">IF($C123="","",VLOOKUP(AG123*2,Gr,2))</f>
        <v>A+</v>
      </c>
      <c r="AH124" s="107" t="str">
        <f ca="1">IF($C123="","",VLOOKUP(AH123,Gr,2))</f>
        <v>B+</v>
      </c>
      <c r="AI124" s="107"/>
      <c r="AJ124" s="107"/>
      <c r="AK124" s="107"/>
      <c r="AL124" s="107" t="str">
        <f ca="1">IF($C123="","",VLOOKUP(AL123*2,Gr,2))</f>
        <v>A+</v>
      </c>
      <c r="AM124" s="107" t="str">
        <f ca="1">IF($C123="","",VLOOKUP(AM123*2,Gr,2))</f>
        <v>A+</v>
      </c>
      <c r="AN124" s="107" t="str">
        <f ca="1">IF($C123="","",VLOOKUP(AN123,Gr,2))</f>
        <v>A+</v>
      </c>
      <c r="AO124" s="107" t="str">
        <f ca="1">IF($C123="","",VLOOKUP(AO123/AO$7%,Gr,2))</f>
        <v>A</v>
      </c>
      <c r="AP124" s="107" t="str">
        <f ca="1">IF($C123="","",VLOOKUP(AP123,Gr,2))</f>
        <v>B</v>
      </c>
      <c r="AQ124" s="107" t="str">
        <f ca="1">IF($C123="","",VLOOKUP(AQ123,Gr,2))</f>
        <v>A</v>
      </c>
      <c r="AR124" s="107" t="str">
        <f ca="1">IF($C123="","",VLOOKUP(AR123,Gr,2))</f>
        <v>A+</v>
      </c>
      <c r="AS124" s="107" t="str">
        <f ca="1">IF($C123="","",VLOOKUP(AS123,Gr,2))</f>
        <v>A+</v>
      </c>
      <c r="AT124" s="107" t="str">
        <f ca="1">IF($C123="","",VLOOKUP(AT123/AT$7%,Gr,2))</f>
        <v>A</v>
      </c>
      <c r="AU124" s="150"/>
      <c r="AV124" s="150"/>
      <c r="AW124" s="150"/>
      <c r="AX124" s="150"/>
    </row>
    <row r="125" spans="1:50" s="96" customFormat="1" ht="15" customHeight="1">
      <c r="A125" s="96">
        <f t="shared" ref="A125" si="2122">A124+1</f>
        <v>59</v>
      </c>
      <c r="B125" s="166">
        <f t="shared" ref="B125" si="2123">A125</f>
        <v>59</v>
      </c>
      <c r="C125" s="166">
        <f t="shared" ref="C125" ca="1" si="2124">IFERROR(VLOOKUP(A125,INDIRECT("data"&amp;$AX$3),2,FALSE),"")</f>
        <v>1187</v>
      </c>
      <c r="D125" s="168" t="str">
        <f t="shared" ref="D125" ca="1" si="2125">IF(C125="","",VLOOKUP(A125,INDIRECT("data"&amp;$AX$3),3,FALSE))</f>
        <v>Raj Kumar Ootala</v>
      </c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50" t="str">
        <f t="shared" ref="P125" ca="1" si="2126">IF($C125="","",VLOOKUP($A125,INDIRECT("data"&amp;$AX$3),4,FALSE))</f>
        <v>G</v>
      </c>
      <c r="Q125" s="150" t="str">
        <f t="shared" ref="Q125" ca="1" si="2127">IF($C125="","",VLOOKUP($A125,INDIRECT("data"&amp;$AX$3),5,FALSE))</f>
        <v>SC</v>
      </c>
      <c r="R125" s="97">
        <f t="shared" ref="R125" ca="1" si="2128">IF($C125="","",VLOOKUP(A125,INDIRECT("data"&amp;$AX$3),8,FALSE))</f>
        <v>38183</v>
      </c>
      <c r="S125" s="98" t="s">
        <v>20</v>
      </c>
      <c r="T125" s="107">
        <f t="shared" ref="T125:U125" ca="1" si="2129">IF($C125="","",VLOOKUP($A125,INDIRECT("data"&amp;$AX$3),T$8,FALSE))</f>
        <v>24</v>
      </c>
      <c r="U125" s="107">
        <f t="shared" ca="1" si="2129"/>
        <v>44</v>
      </c>
      <c r="V125" s="107">
        <f t="shared" ref="V125" ca="1" si="2130">IF($C125="","",SUM(T125:U125))</f>
        <v>68</v>
      </c>
      <c r="W125" s="107">
        <f t="shared" ref="W125:X125" ca="1" si="2131">IF($C125="","",VLOOKUP($A125,INDIRECT("data"&amp;$AX$3),W$8,FALSE))</f>
        <v>41</v>
      </c>
      <c r="X125" s="107">
        <f t="shared" ca="1" si="2131"/>
        <v>24</v>
      </c>
      <c r="Y125" s="107">
        <f t="shared" ref="Y125" ca="1" si="2132">IF($C125="","",SUM(W125:X125))</f>
        <v>65</v>
      </c>
      <c r="Z125" s="107">
        <f t="shared" ref="Z125:AA125" ca="1" si="2133">IF($C125="","",VLOOKUP($A125,INDIRECT("data"&amp;$AX$3),Z$8,FALSE))</f>
        <v>48</v>
      </c>
      <c r="AA125" s="107">
        <f t="shared" ca="1" si="2133"/>
        <v>41</v>
      </c>
      <c r="AB125" s="107">
        <f t="shared" ref="AB125" ca="1" si="2134">IF($C125="","",SUM(Z125:AA125))</f>
        <v>89</v>
      </c>
      <c r="AC125" s="107">
        <f t="shared" ref="AC125:AD125" ca="1" si="2135">IF($C125="","",VLOOKUP($A125,INDIRECT("data"&amp;$AX$3),AC$8,FALSE))</f>
        <v>44</v>
      </c>
      <c r="AD125" s="107">
        <f t="shared" ca="1" si="2135"/>
        <v>48</v>
      </c>
      <c r="AE125" s="107">
        <f t="shared" ref="AE125" ca="1" si="2136">IF($C125="","",SUM(AC125:AD125))</f>
        <v>92</v>
      </c>
      <c r="AF125" s="107">
        <f t="shared" ref="AF125:AG125" ca="1" si="2137">IF($C125="","",VLOOKUP($A125,INDIRECT("data"&amp;$AX$3),AF$8,FALSE))</f>
        <v>24</v>
      </c>
      <c r="AG125" s="107">
        <f t="shared" ca="1" si="2137"/>
        <v>44</v>
      </c>
      <c r="AH125" s="107">
        <f t="shared" ref="AH125" ca="1" si="2138">IF($C125="","",SUM(AF125:AG125))</f>
        <v>68</v>
      </c>
      <c r="AI125" s="107"/>
      <c r="AJ125" s="107"/>
      <c r="AK125" s="107"/>
      <c r="AL125" s="107">
        <f t="shared" ref="AL125:AM125" ca="1" si="2139">IF($C125="","",VLOOKUP($A125,INDIRECT("data"&amp;$AX$3),AL$8,FALSE))</f>
        <v>48</v>
      </c>
      <c r="AM125" s="107">
        <f t="shared" ca="1" si="2139"/>
        <v>44</v>
      </c>
      <c r="AN125" s="107">
        <f t="shared" ref="AN125" ca="1" si="2140">IF($C125="","",SUM(AL125:AM125))</f>
        <v>92</v>
      </c>
      <c r="AO125" s="95">
        <f t="shared" ref="AO125" ca="1" si="2141">IF($C125="","",V125+Y125+AB125+AE125+AH125+AK125+AN125)</f>
        <v>474</v>
      </c>
      <c r="AP125" s="107">
        <f t="shared" ref="AP125:AS125" ca="1" si="2142">IF($C125="","",VLOOKUP($A125,INDIRECT("data"&amp;$AX$3),AP$8,FALSE))</f>
        <v>48</v>
      </c>
      <c r="AQ125" s="107">
        <f t="shared" ca="1" si="2142"/>
        <v>82</v>
      </c>
      <c r="AR125" s="107">
        <f t="shared" ca="1" si="2142"/>
        <v>96</v>
      </c>
      <c r="AS125" s="107">
        <f t="shared" ca="1" si="2142"/>
        <v>88</v>
      </c>
      <c r="AT125" s="107">
        <f t="shared" ref="AT125" ca="1" si="2143">IF($C125="","",SUM(AP125:AS125))</f>
        <v>314</v>
      </c>
      <c r="AU125" s="150">
        <f t="shared" ref="AU125" ca="1" si="2144">IF($C125="","",VLOOKUP($A125,INDIRECT("data"&amp;$AX$3),AU$8,FALSE))</f>
        <v>194</v>
      </c>
      <c r="AV125" s="150">
        <f ca="1">IF($C125="","",ROUND(AU125/NoW%,0))</f>
        <v>85</v>
      </c>
      <c r="AW125" s="150" t="str">
        <f ca="1">IF($C125="","",VLOOKUP(AO126,Gc,2,FALSE))</f>
        <v>Very Good</v>
      </c>
      <c r="AX125" s="150"/>
    </row>
    <row r="126" spans="1:50" s="96" customFormat="1" ht="15" customHeight="1">
      <c r="A126" s="96">
        <f t="shared" ref="A126" si="2145">A125</f>
        <v>59</v>
      </c>
      <c r="B126" s="167"/>
      <c r="C126" s="167"/>
      <c r="D126" s="107" t="str">
        <f t="shared" ref="D126" ca="1" si="2146">IF($C125="","",MID(TEXT(VLOOKUP($A126,INDIRECT("data"&amp;$AX$3),10,FALSE),"000000000000"),D$8,1))</f>
        <v>8</v>
      </c>
      <c r="E126" s="107" t="str">
        <f t="shared" ref="E126" ca="1" si="2147">IF($C125="","",MID(TEXT(VLOOKUP($A126,INDIRECT("data"&amp;$AX$3),10,FALSE),"000000000000"),E$8,1))</f>
        <v>9</v>
      </c>
      <c r="F126" s="107" t="str">
        <f t="shared" ref="F126" ca="1" si="2148">IF($C125="","",MID(TEXT(VLOOKUP($A126,INDIRECT("data"&amp;$AX$3),10,FALSE),"000000000000"),F$8,1))</f>
        <v>1</v>
      </c>
      <c r="G126" s="107" t="str">
        <f t="shared" ref="G126" ca="1" si="2149">IF($C125="","",MID(TEXT(VLOOKUP($A126,INDIRECT("data"&amp;$AX$3),10,FALSE),"000000000000"),G$8,1))</f>
        <v>3</v>
      </c>
      <c r="H126" s="107" t="str">
        <f t="shared" ref="H126" ca="1" si="2150">IF($C125="","",MID(TEXT(VLOOKUP($A126,INDIRECT("data"&amp;$AX$3),10,FALSE),"000000000000"),H$8,1))</f>
        <v>2</v>
      </c>
      <c r="I126" s="107" t="str">
        <f t="shared" ref="I126" ca="1" si="2151">IF($C125="","",MID(TEXT(VLOOKUP($A126,INDIRECT("data"&amp;$AX$3),10,FALSE),"000000000000"),I$8,1))</f>
        <v>2</v>
      </c>
      <c r="J126" s="107" t="str">
        <f t="shared" ref="J126" ca="1" si="2152">IF($C125="","",MID(TEXT(VLOOKUP($A126,INDIRECT("data"&amp;$AX$3),10,FALSE),"000000000000"),J$8,1))</f>
        <v>9</v>
      </c>
      <c r="K126" s="107" t="str">
        <f t="shared" ref="K126" ca="1" si="2153">IF($C125="","",MID(TEXT(VLOOKUP($A126,INDIRECT("data"&amp;$AX$3),10,FALSE),"000000000000"),K$8,1))</f>
        <v>9</v>
      </c>
      <c r="L126" s="107" t="str">
        <f t="shared" ref="L126" ca="1" si="2154">IF($C125="","",MID(TEXT(VLOOKUP($A126,INDIRECT("data"&amp;$AX$3),10,FALSE),"000000000000"),L$8,1))</f>
        <v>9</v>
      </c>
      <c r="M126" s="107" t="str">
        <f t="shared" ref="M126" ca="1" si="2155">IF($C125="","",MID(TEXT(VLOOKUP($A126,INDIRECT("data"&amp;$AX$3),10,FALSE),"000000000000"),M$8,1))</f>
        <v>7</v>
      </c>
      <c r="N126" s="107" t="str">
        <f t="shared" ref="N126" ca="1" si="2156">IF($C125="","",MID(TEXT(VLOOKUP($A126,INDIRECT("data"&amp;$AX$3),10,FALSE),"000000000000"),N$8,1))</f>
        <v>8</v>
      </c>
      <c r="O126" s="107" t="str">
        <f t="shared" ref="O126" ca="1" si="2157">IF($C125="","",MID(TEXT(VLOOKUP($A126,INDIRECT("data"&amp;$AX$3),10,FALSE),"000000000000"),O$8,1))</f>
        <v>2</v>
      </c>
      <c r="P126" s="150"/>
      <c r="Q126" s="150"/>
      <c r="R126" s="97">
        <f t="shared" ref="R126" ca="1" si="2158">IF($C125="","",VLOOKUP(A126,INDIRECT("data"&amp;$AX$3),9,FALSE))</f>
        <v>41813</v>
      </c>
      <c r="S126" s="98" t="s">
        <v>21</v>
      </c>
      <c r="T126" s="107" t="str">
        <f ca="1">IF($C125="","",VLOOKUP(T125*2,Gr,2))</f>
        <v>B</v>
      </c>
      <c r="U126" s="107" t="str">
        <f ca="1">IF($C125="","",VLOOKUP(U125*2,Gr,2))</f>
        <v>A</v>
      </c>
      <c r="V126" s="107" t="str">
        <f ca="1">IF($C125="","",VLOOKUP(V125,Gr,2))</f>
        <v>B+</v>
      </c>
      <c r="W126" s="107" t="str">
        <f ca="1">IF($C125="","",VLOOKUP(W125*2,Gr,2))</f>
        <v>A</v>
      </c>
      <c r="X126" s="107" t="str">
        <f ca="1">IF($C125="","",VLOOKUP(X125*2,Gr,2))</f>
        <v>B</v>
      </c>
      <c r="Y126" s="107" t="str">
        <f ca="1">IF($C125="","",VLOOKUP(Y125,Gr,2))</f>
        <v>B+</v>
      </c>
      <c r="Z126" s="107" t="str">
        <f ca="1">IF($C125="","",VLOOKUP(Z125*2,Gr,2))</f>
        <v>A+</v>
      </c>
      <c r="AA126" s="107" t="str">
        <f ca="1">IF($C125="","",VLOOKUP(AA125*2,Gr,2))</f>
        <v>A</v>
      </c>
      <c r="AB126" s="107" t="str">
        <f ca="1">IF($C125="","",VLOOKUP(AB125,Gr,2))</f>
        <v>A</v>
      </c>
      <c r="AC126" s="107" t="str">
        <f ca="1">IF($C125="","",VLOOKUP(AC125*2,Gr,2))</f>
        <v>A</v>
      </c>
      <c r="AD126" s="107" t="str">
        <f ca="1">IF($C125="","",VLOOKUP(AD125*2,Gr,2))</f>
        <v>A+</v>
      </c>
      <c r="AE126" s="107" t="str">
        <f ca="1">IF($C125="","",VLOOKUP(AE125,Gr,2))</f>
        <v>A+</v>
      </c>
      <c r="AF126" s="107" t="str">
        <f ca="1">IF($C125="","",VLOOKUP(AF125*2,Gr,2))</f>
        <v>B</v>
      </c>
      <c r="AG126" s="107" t="str">
        <f ca="1">IF($C125="","",VLOOKUP(AG125*2,Gr,2))</f>
        <v>A</v>
      </c>
      <c r="AH126" s="107" t="str">
        <f ca="1">IF($C125="","",VLOOKUP(AH125,Gr,2))</f>
        <v>B+</v>
      </c>
      <c r="AI126" s="107"/>
      <c r="AJ126" s="107"/>
      <c r="AK126" s="107"/>
      <c r="AL126" s="107" t="str">
        <f ca="1">IF($C125="","",VLOOKUP(AL125*2,Gr,2))</f>
        <v>A+</v>
      </c>
      <c r="AM126" s="107" t="str">
        <f ca="1">IF($C125="","",VLOOKUP(AM125*2,Gr,2))</f>
        <v>A</v>
      </c>
      <c r="AN126" s="107" t="str">
        <f ca="1">IF($C125="","",VLOOKUP(AN125,Gr,2))</f>
        <v>A+</v>
      </c>
      <c r="AO126" s="107" t="str">
        <f ca="1">IF($C125="","",VLOOKUP(AO125/AO$7%,Gr,2))</f>
        <v>A</v>
      </c>
      <c r="AP126" s="107" t="str">
        <f ca="1">IF($C125="","",VLOOKUP(AP125,Gr,2))</f>
        <v>B</v>
      </c>
      <c r="AQ126" s="107" t="str">
        <f ca="1">IF($C125="","",VLOOKUP(AQ125,Gr,2))</f>
        <v>A</v>
      </c>
      <c r="AR126" s="107" t="str">
        <f ca="1">IF($C125="","",VLOOKUP(AR125,Gr,2))</f>
        <v>A+</v>
      </c>
      <c r="AS126" s="107" t="str">
        <f ca="1">IF($C125="","",VLOOKUP(AS125,Gr,2))</f>
        <v>A</v>
      </c>
      <c r="AT126" s="107" t="str">
        <f ca="1">IF($C125="","",VLOOKUP(AT125/AT$7%,Gr,2))</f>
        <v>A</v>
      </c>
      <c r="AU126" s="150"/>
      <c r="AV126" s="150"/>
      <c r="AW126" s="150"/>
      <c r="AX126" s="150"/>
    </row>
    <row r="127" spans="1:50" s="96" customFormat="1" ht="15" customHeight="1">
      <c r="A127" s="96">
        <f t="shared" ref="A127" si="2159">A126+1</f>
        <v>60</v>
      </c>
      <c r="B127" s="166">
        <f t="shared" ref="B127" si="2160">A127</f>
        <v>60</v>
      </c>
      <c r="C127" s="166">
        <f t="shared" ref="C127" ca="1" si="2161">IFERROR(VLOOKUP(A127,INDIRECT("data"&amp;$AX$3),2,FALSE),"")</f>
        <v>1210</v>
      </c>
      <c r="D127" s="168" t="str">
        <f t="shared" ref="D127" ca="1" si="2162">IF(C127="","",VLOOKUP(A127,INDIRECT("data"&amp;$AX$3),3,FALSE))</f>
        <v>Ram Kumar Sarella</v>
      </c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50" t="str">
        <f t="shared" ref="P127" ca="1" si="2163">IF($C127="","",VLOOKUP($A127,INDIRECT("data"&amp;$AX$3),4,FALSE))</f>
        <v>G</v>
      </c>
      <c r="Q127" s="150" t="str">
        <f t="shared" ref="Q127" ca="1" si="2164">IF($C127="","",VLOOKUP($A127,INDIRECT("data"&amp;$AX$3),5,FALSE))</f>
        <v>SC</v>
      </c>
      <c r="R127" s="97">
        <f t="shared" ref="R127" ca="1" si="2165">IF($C127="","",VLOOKUP(A127,INDIRECT("data"&amp;$AX$3),8,FALSE))</f>
        <v>38209</v>
      </c>
      <c r="S127" s="98" t="s">
        <v>20</v>
      </c>
      <c r="T127" s="107">
        <f t="shared" ref="T127:U127" ca="1" si="2166">IF($C127="","",VLOOKUP($A127,INDIRECT("data"&amp;$AX$3),T$8,FALSE))</f>
        <v>27</v>
      </c>
      <c r="U127" s="107">
        <f t="shared" ca="1" si="2166"/>
        <v>28</v>
      </c>
      <c r="V127" s="107">
        <f t="shared" ref="V127" ca="1" si="2167">IF($C127="","",SUM(T127:U127))</f>
        <v>55</v>
      </c>
      <c r="W127" s="107">
        <f t="shared" ref="W127:X127" ca="1" si="2168">IF($C127="","",VLOOKUP($A127,INDIRECT("data"&amp;$AX$3),W$8,FALSE))</f>
        <v>33</v>
      </c>
      <c r="X127" s="107">
        <f t="shared" ca="1" si="2168"/>
        <v>27</v>
      </c>
      <c r="Y127" s="107">
        <f t="shared" ref="Y127" ca="1" si="2169">IF($C127="","",SUM(W127:X127))</f>
        <v>60</v>
      </c>
      <c r="Z127" s="107">
        <f t="shared" ref="Z127:AA127" ca="1" si="2170">IF($C127="","",VLOOKUP($A127,INDIRECT("data"&amp;$AX$3),Z$8,FALSE))</f>
        <v>40</v>
      </c>
      <c r="AA127" s="107">
        <f t="shared" ca="1" si="2170"/>
        <v>33</v>
      </c>
      <c r="AB127" s="107">
        <f t="shared" ref="AB127" ca="1" si="2171">IF($C127="","",SUM(Z127:AA127))</f>
        <v>73</v>
      </c>
      <c r="AC127" s="107">
        <f t="shared" ref="AC127:AD127" ca="1" si="2172">IF($C127="","",VLOOKUP($A127,INDIRECT("data"&amp;$AX$3),AC$8,FALSE))</f>
        <v>28</v>
      </c>
      <c r="AD127" s="107">
        <f t="shared" ca="1" si="2172"/>
        <v>40</v>
      </c>
      <c r="AE127" s="107">
        <f t="shared" ref="AE127" ca="1" si="2173">IF($C127="","",SUM(AC127:AD127))</f>
        <v>68</v>
      </c>
      <c r="AF127" s="107">
        <f t="shared" ref="AF127:AG127" ca="1" si="2174">IF($C127="","",VLOOKUP($A127,INDIRECT("data"&amp;$AX$3),AF$8,FALSE))</f>
        <v>27</v>
      </c>
      <c r="AG127" s="107">
        <f t="shared" ca="1" si="2174"/>
        <v>28</v>
      </c>
      <c r="AH127" s="107">
        <f t="shared" ref="AH127" ca="1" si="2175">IF($C127="","",SUM(AF127:AG127))</f>
        <v>55</v>
      </c>
      <c r="AI127" s="107"/>
      <c r="AJ127" s="107"/>
      <c r="AK127" s="107"/>
      <c r="AL127" s="107">
        <f t="shared" ref="AL127:AM127" ca="1" si="2176">IF($C127="","",VLOOKUP($A127,INDIRECT("data"&amp;$AX$3),AL$8,FALSE))</f>
        <v>40</v>
      </c>
      <c r="AM127" s="107">
        <f t="shared" ca="1" si="2176"/>
        <v>28</v>
      </c>
      <c r="AN127" s="107">
        <f t="shared" ref="AN127" ca="1" si="2177">IF($C127="","",SUM(AL127:AM127))</f>
        <v>68</v>
      </c>
      <c r="AO127" s="95">
        <f t="shared" ref="AO127" ca="1" si="2178">IF($C127="","",V127+Y127+AB127+AE127+AH127+AK127+AN127)</f>
        <v>379</v>
      </c>
      <c r="AP127" s="107">
        <f t="shared" ref="AP127:AS127" ca="1" si="2179">IF($C127="","",VLOOKUP($A127,INDIRECT("data"&amp;$AX$3),AP$8,FALSE))</f>
        <v>54</v>
      </c>
      <c r="AQ127" s="107">
        <f t="shared" ca="1" si="2179"/>
        <v>66</v>
      </c>
      <c r="AR127" s="107">
        <f t="shared" ca="1" si="2179"/>
        <v>80</v>
      </c>
      <c r="AS127" s="107">
        <f t="shared" ca="1" si="2179"/>
        <v>56</v>
      </c>
      <c r="AT127" s="107">
        <f t="shared" ref="AT127" ca="1" si="2180">IF($C127="","",SUM(AP127:AS127))</f>
        <v>256</v>
      </c>
      <c r="AU127" s="150">
        <f t="shared" ref="AU127" ca="1" si="2181">IF($C127="","",VLOOKUP($A127,INDIRECT("data"&amp;$AX$3),AU$8,FALSE))</f>
        <v>193</v>
      </c>
      <c r="AV127" s="150">
        <f ca="1">IF($C127="","",ROUND(AU127/NoW%,0))</f>
        <v>85</v>
      </c>
      <c r="AW127" s="150" t="str">
        <f ca="1">IF($C127="","",VLOOKUP(AO128,Gc,2,FALSE))</f>
        <v>Good</v>
      </c>
      <c r="AX127" s="150"/>
    </row>
    <row r="128" spans="1:50" s="96" customFormat="1" ht="15" customHeight="1">
      <c r="A128" s="96">
        <f t="shared" ref="A128" si="2182">A127</f>
        <v>60</v>
      </c>
      <c r="B128" s="167"/>
      <c r="C128" s="167"/>
      <c r="D128" s="107" t="str">
        <f t="shared" ref="D128" ca="1" si="2183">IF($C127="","",MID(TEXT(VLOOKUP($A128,INDIRECT("data"&amp;$AX$3),10,FALSE),"000000000000"),D$8,1))</f>
        <v>6</v>
      </c>
      <c r="E128" s="107" t="str">
        <f t="shared" ref="E128" ca="1" si="2184">IF($C127="","",MID(TEXT(VLOOKUP($A128,INDIRECT("data"&amp;$AX$3),10,FALSE),"000000000000"),E$8,1))</f>
        <v>7</v>
      </c>
      <c r="F128" s="107" t="str">
        <f t="shared" ref="F128" ca="1" si="2185">IF($C127="","",MID(TEXT(VLOOKUP($A128,INDIRECT("data"&amp;$AX$3),10,FALSE),"000000000000"),F$8,1))</f>
        <v>4</v>
      </c>
      <c r="G128" s="107" t="str">
        <f t="shared" ref="G128" ca="1" si="2186">IF($C127="","",MID(TEXT(VLOOKUP($A128,INDIRECT("data"&amp;$AX$3),10,FALSE),"000000000000"),G$8,1))</f>
        <v>4</v>
      </c>
      <c r="H128" s="107" t="str">
        <f t="shared" ref="H128" ca="1" si="2187">IF($C127="","",MID(TEXT(VLOOKUP($A128,INDIRECT("data"&amp;$AX$3),10,FALSE),"000000000000"),H$8,1))</f>
        <v>9</v>
      </c>
      <c r="I128" s="107" t="str">
        <f t="shared" ref="I128" ca="1" si="2188">IF($C127="","",MID(TEXT(VLOOKUP($A128,INDIRECT("data"&amp;$AX$3),10,FALSE),"000000000000"),I$8,1))</f>
        <v>1</v>
      </c>
      <c r="J128" s="107" t="str">
        <f t="shared" ref="J128" ca="1" si="2189">IF($C127="","",MID(TEXT(VLOOKUP($A128,INDIRECT("data"&amp;$AX$3),10,FALSE),"000000000000"),J$8,1))</f>
        <v>8</v>
      </c>
      <c r="K128" s="107" t="str">
        <f t="shared" ref="K128" ca="1" si="2190">IF($C127="","",MID(TEXT(VLOOKUP($A128,INDIRECT("data"&amp;$AX$3),10,FALSE),"000000000000"),K$8,1))</f>
        <v>5</v>
      </c>
      <c r="L128" s="107" t="str">
        <f t="shared" ref="L128" ca="1" si="2191">IF($C127="","",MID(TEXT(VLOOKUP($A128,INDIRECT("data"&amp;$AX$3),10,FALSE),"000000000000"),L$8,1))</f>
        <v>3</v>
      </c>
      <c r="M128" s="107" t="str">
        <f t="shared" ref="M128" ca="1" si="2192">IF($C127="","",MID(TEXT(VLOOKUP($A128,INDIRECT("data"&amp;$AX$3),10,FALSE),"000000000000"),M$8,1))</f>
        <v>4</v>
      </c>
      <c r="N128" s="107" t="str">
        <f t="shared" ref="N128" ca="1" si="2193">IF($C127="","",MID(TEXT(VLOOKUP($A128,INDIRECT("data"&amp;$AX$3),10,FALSE),"000000000000"),N$8,1))</f>
        <v>3</v>
      </c>
      <c r="O128" s="107" t="str">
        <f t="shared" ref="O128" ca="1" si="2194">IF($C127="","",MID(TEXT(VLOOKUP($A128,INDIRECT("data"&amp;$AX$3),10,FALSE),"000000000000"),O$8,1))</f>
        <v>9</v>
      </c>
      <c r="P128" s="150"/>
      <c r="Q128" s="150"/>
      <c r="R128" s="97">
        <f t="shared" ref="R128" ca="1" si="2195">IF($C127="","",VLOOKUP(A128,INDIRECT("data"&amp;$AX$3),9,FALSE))</f>
        <v>41820</v>
      </c>
      <c r="S128" s="98" t="s">
        <v>21</v>
      </c>
      <c r="T128" s="107" t="str">
        <f ca="1">IF($C127="","",VLOOKUP(T127*2,Gr,2))</f>
        <v>B+</v>
      </c>
      <c r="U128" s="107" t="str">
        <f ca="1">IF($C127="","",VLOOKUP(U127*2,Gr,2))</f>
        <v>B+</v>
      </c>
      <c r="V128" s="107" t="str">
        <f ca="1">IF($C127="","",VLOOKUP(V127,Gr,2))</f>
        <v>B+</v>
      </c>
      <c r="W128" s="107" t="str">
        <f ca="1">IF($C127="","",VLOOKUP(W127*2,Gr,2))</f>
        <v>B+</v>
      </c>
      <c r="X128" s="107" t="str">
        <f ca="1">IF($C127="","",VLOOKUP(X127*2,Gr,2))</f>
        <v>B+</v>
      </c>
      <c r="Y128" s="107" t="str">
        <f ca="1">IF($C127="","",VLOOKUP(Y127,Gr,2))</f>
        <v>B+</v>
      </c>
      <c r="Z128" s="107" t="str">
        <f ca="1">IF($C127="","",VLOOKUP(Z127*2,Gr,2))</f>
        <v>A</v>
      </c>
      <c r="AA128" s="107" t="str">
        <f ca="1">IF($C127="","",VLOOKUP(AA127*2,Gr,2))</f>
        <v>B+</v>
      </c>
      <c r="AB128" s="107" t="str">
        <f ca="1">IF($C127="","",VLOOKUP(AB127,Gr,2))</f>
        <v>A</v>
      </c>
      <c r="AC128" s="107" t="str">
        <f ca="1">IF($C127="","",VLOOKUP(AC127*2,Gr,2))</f>
        <v>B+</v>
      </c>
      <c r="AD128" s="107" t="str">
        <f ca="1">IF($C127="","",VLOOKUP(AD127*2,Gr,2))</f>
        <v>A</v>
      </c>
      <c r="AE128" s="107" t="str">
        <f ca="1">IF($C127="","",VLOOKUP(AE127,Gr,2))</f>
        <v>B+</v>
      </c>
      <c r="AF128" s="107" t="str">
        <f ca="1">IF($C127="","",VLOOKUP(AF127*2,Gr,2))</f>
        <v>B+</v>
      </c>
      <c r="AG128" s="107" t="str">
        <f ca="1">IF($C127="","",VLOOKUP(AG127*2,Gr,2))</f>
        <v>B+</v>
      </c>
      <c r="AH128" s="107" t="str">
        <f ca="1">IF($C127="","",VLOOKUP(AH127,Gr,2))</f>
        <v>B+</v>
      </c>
      <c r="AI128" s="107"/>
      <c r="AJ128" s="107"/>
      <c r="AK128" s="107"/>
      <c r="AL128" s="107" t="str">
        <f ca="1">IF($C127="","",VLOOKUP(AL127*2,Gr,2))</f>
        <v>A</v>
      </c>
      <c r="AM128" s="107" t="str">
        <f ca="1">IF($C127="","",VLOOKUP(AM127*2,Gr,2))</f>
        <v>B+</v>
      </c>
      <c r="AN128" s="107" t="str">
        <f ca="1">IF($C127="","",VLOOKUP(AN127,Gr,2))</f>
        <v>B+</v>
      </c>
      <c r="AO128" s="107" t="str">
        <f ca="1">IF($C127="","",VLOOKUP(AO127/AO$7%,Gr,2))</f>
        <v>B+</v>
      </c>
      <c r="AP128" s="107" t="str">
        <f ca="1">IF($C127="","",VLOOKUP(AP127,Gr,2))</f>
        <v>B+</v>
      </c>
      <c r="AQ128" s="107" t="str">
        <f ca="1">IF($C127="","",VLOOKUP(AQ127,Gr,2))</f>
        <v>B+</v>
      </c>
      <c r="AR128" s="107" t="str">
        <f ca="1">IF($C127="","",VLOOKUP(AR127,Gr,2))</f>
        <v>A</v>
      </c>
      <c r="AS128" s="107" t="str">
        <f ca="1">IF($C127="","",VLOOKUP(AS127,Gr,2))</f>
        <v>B+</v>
      </c>
      <c r="AT128" s="107" t="str">
        <f ca="1">IF($C127="","",VLOOKUP(AT127/AT$7%,Gr,2))</f>
        <v>B+</v>
      </c>
      <c r="AU128" s="150"/>
      <c r="AV128" s="150"/>
      <c r="AW128" s="150"/>
      <c r="AX128" s="150"/>
    </row>
    <row r="129" spans="1:50" s="96" customFormat="1" ht="15" customHeight="1">
      <c r="A129" s="96">
        <f t="shared" ref="A129" si="2196">A128+1</f>
        <v>61</v>
      </c>
      <c r="B129" s="166">
        <f t="shared" ref="B129" si="2197">A129</f>
        <v>61</v>
      </c>
      <c r="C129" s="166">
        <f t="shared" ref="C129" ca="1" si="2198">IFERROR(VLOOKUP(A129,INDIRECT("data"&amp;$AX$3),2,FALSE),"")</f>
        <v>1216</v>
      </c>
      <c r="D129" s="168" t="str">
        <f t="shared" ref="D129" ca="1" si="2199">IF(C129="","",VLOOKUP(A129,INDIRECT("data"&amp;$AX$3),3,FALSE))</f>
        <v>Apple</v>
      </c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50" t="str">
        <f t="shared" ref="P129" ca="1" si="2200">IF($C129="","",VLOOKUP($A129,INDIRECT("data"&amp;$AX$3),4,FALSE))</f>
        <v>G</v>
      </c>
      <c r="Q129" s="150" t="str">
        <f t="shared" ref="Q129" ca="1" si="2201">IF($C129="","",VLOOKUP($A129,INDIRECT("data"&amp;$AX$3),5,FALSE))</f>
        <v>SC</v>
      </c>
      <c r="R129" s="97">
        <f t="shared" ref="R129" ca="1" si="2202">IF($C129="","",VLOOKUP(A129,INDIRECT("data"&amp;$AX$3),8,FALSE))</f>
        <v>37707</v>
      </c>
      <c r="S129" s="98" t="s">
        <v>20</v>
      </c>
      <c r="T129" s="107">
        <f t="shared" ref="T129:U129" ca="1" si="2203">IF($C129="","",VLOOKUP($A129,INDIRECT("data"&amp;$AX$3),T$8,FALSE))</f>
        <v>50</v>
      </c>
      <c r="U129" s="107">
        <f t="shared" ca="1" si="2203"/>
        <v>39</v>
      </c>
      <c r="V129" s="107">
        <f t="shared" ref="V129" ca="1" si="2204">IF($C129="","",SUM(T129:U129))</f>
        <v>89</v>
      </c>
      <c r="W129" s="107">
        <f t="shared" ref="W129:X129" ca="1" si="2205">IF($C129="","",VLOOKUP($A129,INDIRECT("data"&amp;$AX$3),W$8,FALSE))</f>
        <v>21</v>
      </c>
      <c r="X129" s="107">
        <f t="shared" ca="1" si="2205"/>
        <v>50</v>
      </c>
      <c r="Y129" s="107">
        <f t="shared" ref="Y129" ca="1" si="2206">IF($C129="","",SUM(W129:X129))</f>
        <v>71</v>
      </c>
      <c r="Z129" s="107">
        <f t="shared" ref="Z129:AA129" ca="1" si="2207">IF($C129="","",VLOOKUP($A129,INDIRECT("data"&amp;$AX$3),Z$8,FALSE))</f>
        <v>40</v>
      </c>
      <c r="AA129" s="107">
        <f t="shared" ca="1" si="2207"/>
        <v>21</v>
      </c>
      <c r="AB129" s="107">
        <f t="shared" ref="AB129" ca="1" si="2208">IF($C129="","",SUM(Z129:AA129))</f>
        <v>61</v>
      </c>
      <c r="AC129" s="107">
        <f t="shared" ref="AC129:AD129" ca="1" si="2209">IF($C129="","",VLOOKUP($A129,INDIRECT("data"&amp;$AX$3),AC$8,FALSE))</f>
        <v>39</v>
      </c>
      <c r="AD129" s="107">
        <f t="shared" ca="1" si="2209"/>
        <v>40</v>
      </c>
      <c r="AE129" s="107">
        <f t="shared" ref="AE129" ca="1" si="2210">IF($C129="","",SUM(AC129:AD129))</f>
        <v>79</v>
      </c>
      <c r="AF129" s="107">
        <f t="shared" ref="AF129:AG129" ca="1" si="2211">IF($C129="","",VLOOKUP($A129,INDIRECT("data"&amp;$AX$3),AF$8,FALSE))</f>
        <v>50</v>
      </c>
      <c r="AG129" s="107">
        <f t="shared" ca="1" si="2211"/>
        <v>39</v>
      </c>
      <c r="AH129" s="107">
        <f t="shared" ref="AH129" ca="1" si="2212">IF($C129="","",SUM(AF129:AG129))</f>
        <v>89</v>
      </c>
      <c r="AI129" s="107"/>
      <c r="AJ129" s="107"/>
      <c r="AK129" s="107"/>
      <c r="AL129" s="107">
        <f t="shared" ref="AL129:AM129" ca="1" si="2213">IF($C129="","",VLOOKUP($A129,INDIRECT("data"&amp;$AX$3),AL$8,FALSE))</f>
        <v>40</v>
      </c>
      <c r="AM129" s="107">
        <f t="shared" ca="1" si="2213"/>
        <v>39</v>
      </c>
      <c r="AN129" s="107">
        <f t="shared" ref="AN129" ca="1" si="2214">IF($C129="","",SUM(AL129:AM129))</f>
        <v>79</v>
      </c>
      <c r="AO129" s="95">
        <f t="shared" ref="AO129" ca="1" si="2215">IF($C129="","",V129+Y129+AB129+AE129+AH129+AK129+AN129)</f>
        <v>468</v>
      </c>
      <c r="AP129" s="107">
        <f t="shared" ref="AP129:AS129" ca="1" si="2216">IF($C129="","",VLOOKUP($A129,INDIRECT("data"&amp;$AX$3),AP$8,FALSE))</f>
        <v>100</v>
      </c>
      <c r="AQ129" s="107">
        <f t="shared" ca="1" si="2216"/>
        <v>42</v>
      </c>
      <c r="AR129" s="107">
        <f t="shared" ca="1" si="2216"/>
        <v>80</v>
      </c>
      <c r="AS129" s="107">
        <f t="shared" ca="1" si="2216"/>
        <v>78</v>
      </c>
      <c r="AT129" s="107">
        <f t="shared" ref="AT129" ca="1" si="2217">IF($C129="","",SUM(AP129:AS129))</f>
        <v>300</v>
      </c>
      <c r="AU129" s="150">
        <f t="shared" ref="AU129" ca="1" si="2218">IF($C129="","",VLOOKUP($A129,INDIRECT("data"&amp;$AX$3),AU$8,FALSE))</f>
        <v>164</v>
      </c>
      <c r="AV129" s="150">
        <f ca="1">IF($C129="","",ROUND(AU129/NoW%,0))</f>
        <v>72</v>
      </c>
      <c r="AW129" s="150" t="str">
        <f ca="1">IF($C129="","",VLOOKUP(AO130,Gc,2,FALSE))</f>
        <v>Very Good</v>
      </c>
      <c r="AX129" s="150"/>
    </row>
    <row r="130" spans="1:50" s="96" customFormat="1" ht="15" customHeight="1">
      <c r="A130" s="96">
        <f t="shared" ref="A130" si="2219">A129</f>
        <v>61</v>
      </c>
      <c r="B130" s="167"/>
      <c r="C130" s="167"/>
      <c r="D130" s="107" t="str">
        <f t="shared" ref="D130" ca="1" si="2220">IF($C129="","",MID(TEXT(VLOOKUP($A130,INDIRECT("data"&amp;$AX$3),10,FALSE),"000000000000"),D$8,1))</f>
        <v>5</v>
      </c>
      <c r="E130" s="107" t="str">
        <f t="shared" ref="E130" ca="1" si="2221">IF($C129="","",MID(TEXT(VLOOKUP($A130,INDIRECT("data"&amp;$AX$3),10,FALSE),"000000000000"),E$8,1))</f>
        <v>6</v>
      </c>
      <c r="F130" s="107" t="str">
        <f t="shared" ref="F130" ca="1" si="2222">IF($C129="","",MID(TEXT(VLOOKUP($A130,INDIRECT("data"&amp;$AX$3),10,FALSE),"000000000000"),F$8,1))</f>
        <v>7</v>
      </c>
      <c r="G130" s="107" t="str">
        <f t="shared" ref="G130" ca="1" si="2223">IF($C129="","",MID(TEXT(VLOOKUP($A130,INDIRECT("data"&amp;$AX$3),10,FALSE),"000000000000"),G$8,1))</f>
        <v>3</v>
      </c>
      <c r="H130" s="107" t="str">
        <f t="shared" ref="H130" ca="1" si="2224">IF($C129="","",MID(TEXT(VLOOKUP($A130,INDIRECT("data"&amp;$AX$3),10,FALSE),"000000000000"),H$8,1))</f>
        <v>9</v>
      </c>
      <c r="I130" s="107" t="str">
        <f t="shared" ref="I130" ca="1" si="2225">IF($C129="","",MID(TEXT(VLOOKUP($A130,INDIRECT("data"&amp;$AX$3),10,FALSE),"000000000000"),I$8,1))</f>
        <v>8</v>
      </c>
      <c r="J130" s="107" t="str">
        <f t="shared" ref="J130" ca="1" si="2226">IF($C129="","",MID(TEXT(VLOOKUP($A130,INDIRECT("data"&amp;$AX$3),10,FALSE),"000000000000"),J$8,1))</f>
        <v>2</v>
      </c>
      <c r="K130" s="107" t="str">
        <f t="shared" ref="K130" ca="1" si="2227">IF($C129="","",MID(TEXT(VLOOKUP($A130,INDIRECT("data"&amp;$AX$3),10,FALSE),"000000000000"),K$8,1))</f>
        <v>8</v>
      </c>
      <c r="L130" s="107" t="str">
        <f t="shared" ref="L130" ca="1" si="2228">IF($C129="","",MID(TEXT(VLOOKUP($A130,INDIRECT("data"&amp;$AX$3),10,FALSE),"000000000000"),L$8,1))</f>
        <v>3</v>
      </c>
      <c r="M130" s="107" t="str">
        <f t="shared" ref="M130" ca="1" si="2229">IF($C129="","",MID(TEXT(VLOOKUP($A130,INDIRECT("data"&amp;$AX$3),10,FALSE),"000000000000"),M$8,1))</f>
        <v>3</v>
      </c>
      <c r="N130" s="107" t="str">
        <f t="shared" ref="N130" ca="1" si="2230">IF($C129="","",MID(TEXT(VLOOKUP($A130,INDIRECT("data"&amp;$AX$3),10,FALSE),"000000000000"),N$8,1))</f>
        <v>9</v>
      </c>
      <c r="O130" s="107" t="str">
        <f t="shared" ref="O130" ca="1" si="2231">IF($C129="","",MID(TEXT(VLOOKUP($A130,INDIRECT("data"&amp;$AX$3),10,FALSE),"000000000000"),O$8,1))</f>
        <v>5</v>
      </c>
      <c r="P130" s="150"/>
      <c r="Q130" s="150"/>
      <c r="R130" s="97">
        <f t="shared" ref="R130" ca="1" si="2232">IF($C129="","",VLOOKUP(A130,INDIRECT("data"&amp;$AX$3),9,FALSE))</f>
        <v>41822</v>
      </c>
      <c r="S130" s="98" t="s">
        <v>21</v>
      </c>
      <c r="T130" s="107" t="str">
        <f ca="1">IF($C129="","",VLOOKUP(T129*2,Gr,2))</f>
        <v>A+</v>
      </c>
      <c r="U130" s="107" t="str">
        <f ca="1">IF($C129="","",VLOOKUP(U129*2,Gr,2))</f>
        <v>A</v>
      </c>
      <c r="V130" s="107" t="str">
        <f ca="1">IF($C129="","",VLOOKUP(V129,Gr,2))</f>
        <v>A</v>
      </c>
      <c r="W130" s="107" t="str">
        <f ca="1">IF($C129="","",VLOOKUP(W129*2,Gr,2))</f>
        <v>B</v>
      </c>
      <c r="X130" s="107" t="str">
        <f ca="1">IF($C129="","",VLOOKUP(X129*2,Gr,2))</f>
        <v>A+</v>
      </c>
      <c r="Y130" s="107" t="str">
        <f ca="1">IF($C129="","",VLOOKUP(Y129,Gr,2))</f>
        <v>A</v>
      </c>
      <c r="Z130" s="107" t="str">
        <f ca="1">IF($C129="","",VLOOKUP(Z129*2,Gr,2))</f>
        <v>A</v>
      </c>
      <c r="AA130" s="107" t="str">
        <f ca="1">IF($C129="","",VLOOKUP(AA129*2,Gr,2))</f>
        <v>B</v>
      </c>
      <c r="AB130" s="107" t="str">
        <f ca="1">IF($C129="","",VLOOKUP(AB129,Gr,2))</f>
        <v>B+</v>
      </c>
      <c r="AC130" s="107" t="str">
        <f ca="1">IF($C129="","",VLOOKUP(AC129*2,Gr,2))</f>
        <v>A</v>
      </c>
      <c r="AD130" s="107" t="str">
        <f ca="1">IF($C129="","",VLOOKUP(AD129*2,Gr,2))</f>
        <v>A</v>
      </c>
      <c r="AE130" s="107" t="str">
        <f ca="1">IF($C129="","",VLOOKUP(AE129,Gr,2))</f>
        <v>A</v>
      </c>
      <c r="AF130" s="107" t="str">
        <f ca="1">IF($C129="","",VLOOKUP(AF129*2,Gr,2))</f>
        <v>A+</v>
      </c>
      <c r="AG130" s="107" t="str">
        <f ca="1">IF($C129="","",VLOOKUP(AG129*2,Gr,2))</f>
        <v>A</v>
      </c>
      <c r="AH130" s="107" t="str">
        <f ca="1">IF($C129="","",VLOOKUP(AH129,Gr,2))</f>
        <v>A</v>
      </c>
      <c r="AI130" s="107"/>
      <c r="AJ130" s="107"/>
      <c r="AK130" s="107"/>
      <c r="AL130" s="107" t="str">
        <f ca="1">IF($C129="","",VLOOKUP(AL129*2,Gr,2))</f>
        <v>A</v>
      </c>
      <c r="AM130" s="107" t="str">
        <f ca="1">IF($C129="","",VLOOKUP(AM129*2,Gr,2))</f>
        <v>A</v>
      </c>
      <c r="AN130" s="107" t="str">
        <f ca="1">IF($C129="","",VLOOKUP(AN129,Gr,2))</f>
        <v>A</v>
      </c>
      <c r="AO130" s="107" t="str">
        <f ca="1">IF($C129="","",VLOOKUP(AO129/AO$7%,Gr,2))</f>
        <v>A</v>
      </c>
      <c r="AP130" s="107" t="str">
        <f ca="1">IF($C129="","",VLOOKUP(AP129,Gr,2))</f>
        <v>A+</v>
      </c>
      <c r="AQ130" s="107" t="str">
        <f ca="1">IF($C129="","",VLOOKUP(AQ129,Gr,2))</f>
        <v>B</v>
      </c>
      <c r="AR130" s="107" t="str">
        <f ca="1">IF($C129="","",VLOOKUP(AR129,Gr,2))</f>
        <v>A</v>
      </c>
      <c r="AS130" s="107" t="str">
        <f ca="1">IF($C129="","",VLOOKUP(AS129,Gr,2))</f>
        <v>A</v>
      </c>
      <c r="AT130" s="107" t="str">
        <f ca="1">IF($C129="","",VLOOKUP(AT129/AT$7%,Gr,2))</f>
        <v>A</v>
      </c>
      <c r="AU130" s="150"/>
      <c r="AV130" s="150"/>
      <c r="AW130" s="150"/>
      <c r="AX130" s="150"/>
    </row>
    <row r="131" spans="1:50" s="96" customFormat="1" ht="15" customHeight="1">
      <c r="A131" s="96">
        <f t="shared" ref="A131" si="2233">A130+1</f>
        <v>62</v>
      </c>
      <c r="B131" s="166">
        <f t="shared" ref="B131" si="2234">A131</f>
        <v>62</v>
      </c>
      <c r="C131" s="166">
        <f t="shared" ref="C131" ca="1" si="2235">IFERROR(VLOOKUP(A131,INDIRECT("data"&amp;$AX$3),2,FALSE),"")</f>
        <v>1196</v>
      </c>
      <c r="D131" s="168" t="str">
        <f t="shared" ref="D131" ca="1" si="2236">IF(C131="","",VLOOKUP(A131,INDIRECT("data"&amp;$AX$3),3,FALSE))</f>
        <v>Kiran Ketha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50" t="str">
        <f t="shared" ref="P131" ca="1" si="2237">IF($C131="","",VLOOKUP($A131,INDIRECT("data"&amp;$AX$3),4,FALSE))</f>
        <v>G</v>
      </c>
      <c r="Q131" s="150" t="str">
        <f t="shared" ref="Q131" ca="1" si="2238">IF($C131="","",VLOOKUP($A131,INDIRECT("data"&amp;$AX$3),5,FALSE))</f>
        <v>BC</v>
      </c>
      <c r="R131" s="97">
        <f t="shared" ref="R131" ca="1" si="2239">IF($C131="","",VLOOKUP(A131,INDIRECT("data"&amp;$AX$3),8,FALSE))</f>
        <v>37774</v>
      </c>
      <c r="S131" s="98" t="s">
        <v>20</v>
      </c>
      <c r="T131" s="107">
        <f t="shared" ref="T131:U131" ca="1" si="2240">IF($C131="","",VLOOKUP($A131,INDIRECT("data"&amp;$AX$3),T$8,FALSE))</f>
        <v>44</v>
      </c>
      <c r="U131" s="107">
        <f t="shared" ca="1" si="2240"/>
        <v>48</v>
      </c>
      <c r="V131" s="107">
        <f t="shared" ref="V131" ca="1" si="2241">IF($C131="","",SUM(T131:U131))</f>
        <v>92</v>
      </c>
      <c r="W131" s="107">
        <f t="shared" ref="W131:X131" ca="1" si="2242">IF($C131="","",VLOOKUP($A131,INDIRECT("data"&amp;$AX$3),W$8,FALSE))</f>
        <v>43</v>
      </c>
      <c r="X131" s="107">
        <f t="shared" ca="1" si="2242"/>
        <v>44</v>
      </c>
      <c r="Y131" s="107">
        <f t="shared" ref="Y131" ca="1" si="2243">IF($C131="","",SUM(W131:X131))</f>
        <v>87</v>
      </c>
      <c r="Z131" s="107">
        <f t="shared" ref="Z131:AA131" ca="1" si="2244">IF($C131="","",VLOOKUP($A131,INDIRECT("data"&amp;$AX$3),Z$8,FALSE))</f>
        <v>48</v>
      </c>
      <c r="AA131" s="107">
        <f t="shared" ca="1" si="2244"/>
        <v>43</v>
      </c>
      <c r="AB131" s="107">
        <f t="shared" ref="AB131" ca="1" si="2245">IF($C131="","",SUM(Z131:AA131))</f>
        <v>91</v>
      </c>
      <c r="AC131" s="107">
        <f t="shared" ref="AC131:AD131" ca="1" si="2246">IF($C131="","",VLOOKUP($A131,INDIRECT("data"&amp;$AX$3),AC$8,FALSE))</f>
        <v>48</v>
      </c>
      <c r="AD131" s="107">
        <f t="shared" ca="1" si="2246"/>
        <v>48</v>
      </c>
      <c r="AE131" s="107">
        <f t="shared" ref="AE131" ca="1" si="2247">IF($C131="","",SUM(AC131:AD131))</f>
        <v>96</v>
      </c>
      <c r="AF131" s="107">
        <f t="shared" ref="AF131:AG131" ca="1" si="2248">IF($C131="","",VLOOKUP($A131,INDIRECT("data"&amp;$AX$3),AF$8,FALSE))</f>
        <v>44</v>
      </c>
      <c r="AG131" s="107">
        <f t="shared" ca="1" si="2248"/>
        <v>48</v>
      </c>
      <c r="AH131" s="107">
        <f t="shared" ref="AH131" ca="1" si="2249">IF($C131="","",SUM(AF131:AG131))</f>
        <v>92</v>
      </c>
      <c r="AI131" s="107"/>
      <c r="AJ131" s="107"/>
      <c r="AK131" s="107"/>
      <c r="AL131" s="107">
        <f t="shared" ref="AL131:AM131" ca="1" si="2250">IF($C131="","",VLOOKUP($A131,INDIRECT("data"&amp;$AX$3),AL$8,FALSE))</f>
        <v>48</v>
      </c>
      <c r="AM131" s="107">
        <f t="shared" ca="1" si="2250"/>
        <v>48</v>
      </c>
      <c r="AN131" s="107">
        <f t="shared" ref="AN131" ca="1" si="2251">IF($C131="","",SUM(AL131:AM131))</f>
        <v>96</v>
      </c>
      <c r="AO131" s="95">
        <f t="shared" ref="AO131" ca="1" si="2252">IF($C131="","",V131+Y131+AB131+AE131+AH131+AK131+AN131)</f>
        <v>554</v>
      </c>
      <c r="AP131" s="107">
        <f t="shared" ref="AP131:AS131" ca="1" si="2253">IF($C131="","",VLOOKUP($A131,INDIRECT("data"&amp;$AX$3),AP$8,FALSE))</f>
        <v>88</v>
      </c>
      <c r="AQ131" s="107">
        <f t="shared" ca="1" si="2253"/>
        <v>86</v>
      </c>
      <c r="AR131" s="107">
        <f t="shared" ca="1" si="2253"/>
        <v>96</v>
      </c>
      <c r="AS131" s="107">
        <f t="shared" ca="1" si="2253"/>
        <v>96</v>
      </c>
      <c r="AT131" s="107">
        <f t="shared" ref="AT131" ca="1" si="2254">IF($C131="","",SUM(AP131:AS131))</f>
        <v>366</v>
      </c>
      <c r="AU131" s="150">
        <f t="shared" ref="AU131" ca="1" si="2255">IF($C131="","",VLOOKUP($A131,INDIRECT("data"&amp;$AX$3),AU$8,FALSE))</f>
        <v>188</v>
      </c>
      <c r="AV131" s="150">
        <f ca="1">IF($C131="","",ROUND(AU131/NoW%,0))</f>
        <v>83</v>
      </c>
      <c r="AW131" s="150" t="str">
        <f ca="1">IF($C131="","",VLOOKUP(AO132,Gc,2,FALSE))</f>
        <v>Excellent</v>
      </c>
      <c r="AX131" s="150"/>
    </row>
    <row r="132" spans="1:50" s="96" customFormat="1" ht="15" customHeight="1">
      <c r="A132" s="96">
        <f t="shared" ref="A132" si="2256">A131</f>
        <v>62</v>
      </c>
      <c r="B132" s="167"/>
      <c r="C132" s="167"/>
      <c r="D132" s="107" t="str">
        <f t="shared" ref="D132" ca="1" si="2257">IF($C131="","",MID(TEXT(VLOOKUP($A132,INDIRECT("data"&amp;$AX$3),10,FALSE),"000000000000"),D$8,1))</f>
        <v>6</v>
      </c>
      <c r="E132" s="107" t="str">
        <f t="shared" ref="E132" ca="1" si="2258">IF($C131="","",MID(TEXT(VLOOKUP($A132,INDIRECT("data"&amp;$AX$3),10,FALSE),"000000000000"),E$8,1))</f>
        <v>0</v>
      </c>
      <c r="F132" s="107" t="str">
        <f t="shared" ref="F132" ca="1" si="2259">IF($C131="","",MID(TEXT(VLOOKUP($A132,INDIRECT("data"&amp;$AX$3),10,FALSE),"000000000000"),F$8,1))</f>
        <v>4</v>
      </c>
      <c r="G132" s="107" t="str">
        <f t="shared" ref="G132" ca="1" si="2260">IF($C131="","",MID(TEXT(VLOOKUP($A132,INDIRECT("data"&amp;$AX$3),10,FALSE),"000000000000"),G$8,1))</f>
        <v>0</v>
      </c>
      <c r="H132" s="107" t="str">
        <f t="shared" ref="H132" ca="1" si="2261">IF($C131="","",MID(TEXT(VLOOKUP($A132,INDIRECT("data"&amp;$AX$3),10,FALSE),"000000000000"),H$8,1))</f>
        <v>8</v>
      </c>
      <c r="I132" s="107" t="str">
        <f t="shared" ref="I132" ca="1" si="2262">IF($C131="","",MID(TEXT(VLOOKUP($A132,INDIRECT("data"&amp;$AX$3),10,FALSE),"000000000000"),I$8,1))</f>
        <v>6</v>
      </c>
      <c r="J132" s="107" t="str">
        <f t="shared" ref="J132" ca="1" si="2263">IF($C131="","",MID(TEXT(VLOOKUP($A132,INDIRECT("data"&amp;$AX$3),10,FALSE),"000000000000"),J$8,1))</f>
        <v>7</v>
      </c>
      <c r="K132" s="107" t="str">
        <f t="shared" ref="K132" ca="1" si="2264">IF($C131="","",MID(TEXT(VLOOKUP($A132,INDIRECT("data"&amp;$AX$3),10,FALSE),"000000000000"),K$8,1))</f>
        <v>2</v>
      </c>
      <c r="L132" s="107" t="str">
        <f t="shared" ref="L132" ca="1" si="2265">IF($C131="","",MID(TEXT(VLOOKUP($A132,INDIRECT("data"&amp;$AX$3),10,FALSE),"000000000000"),L$8,1))</f>
        <v>6</v>
      </c>
      <c r="M132" s="107" t="str">
        <f t="shared" ref="M132" ca="1" si="2266">IF($C131="","",MID(TEXT(VLOOKUP($A132,INDIRECT("data"&amp;$AX$3),10,FALSE),"000000000000"),M$8,1))</f>
        <v>3</v>
      </c>
      <c r="N132" s="107" t="str">
        <f t="shared" ref="N132" ca="1" si="2267">IF($C131="","",MID(TEXT(VLOOKUP($A132,INDIRECT("data"&amp;$AX$3),10,FALSE),"000000000000"),N$8,1))</f>
        <v>2</v>
      </c>
      <c r="O132" s="107" t="str">
        <f t="shared" ref="O132" ca="1" si="2268">IF($C131="","",MID(TEXT(VLOOKUP($A132,INDIRECT("data"&amp;$AX$3),10,FALSE),"000000000000"),O$8,1))</f>
        <v>0</v>
      </c>
      <c r="P132" s="150"/>
      <c r="Q132" s="150"/>
      <c r="R132" s="97">
        <f t="shared" ref="R132" ca="1" si="2269">IF($C131="","",VLOOKUP(A132,INDIRECT("data"&amp;$AX$3),9,FALSE))</f>
        <v>41813</v>
      </c>
      <c r="S132" s="98" t="s">
        <v>21</v>
      </c>
      <c r="T132" s="107" t="str">
        <f ca="1">IF($C131="","",VLOOKUP(T131*2,Gr,2))</f>
        <v>A</v>
      </c>
      <c r="U132" s="107" t="str">
        <f ca="1">IF($C131="","",VLOOKUP(U131*2,Gr,2))</f>
        <v>A+</v>
      </c>
      <c r="V132" s="107" t="str">
        <f ca="1">IF($C131="","",VLOOKUP(V131,Gr,2))</f>
        <v>A+</v>
      </c>
      <c r="W132" s="107" t="str">
        <f ca="1">IF($C131="","",VLOOKUP(W131*2,Gr,2))</f>
        <v>A</v>
      </c>
      <c r="X132" s="107" t="str">
        <f ca="1">IF($C131="","",VLOOKUP(X131*2,Gr,2))</f>
        <v>A</v>
      </c>
      <c r="Y132" s="107" t="str">
        <f ca="1">IF($C131="","",VLOOKUP(Y131,Gr,2))</f>
        <v>A</v>
      </c>
      <c r="Z132" s="107" t="str">
        <f ca="1">IF($C131="","",VLOOKUP(Z131*2,Gr,2))</f>
        <v>A+</v>
      </c>
      <c r="AA132" s="107" t="str">
        <f ca="1">IF($C131="","",VLOOKUP(AA131*2,Gr,2))</f>
        <v>A</v>
      </c>
      <c r="AB132" s="107" t="str">
        <f ca="1">IF($C131="","",VLOOKUP(AB131,Gr,2))</f>
        <v>A+</v>
      </c>
      <c r="AC132" s="107" t="str">
        <f ca="1">IF($C131="","",VLOOKUP(AC131*2,Gr,2))</f>
        <v>A+</v>
      </c>
      <c r="AD132" s="107" t="str">
        <f ca="1">IF($C131="","",VLOOKUP(AD131*2,Gr,2))</f>
        <v>A+</v>
      </c>
      <c r="AE132" s="107" t="str">
        <f ca="1">IF($C131="","",VLOOKUP(AE131,Gr,2))</f>
        <v>A+</v>
      </c>
      <c r="AF132" s="107" t="str">
        <f ca="1">IF($C131="","",VLOOKUP(AF131*2,Gr,2))</f>
        <v>A</v>
      </c>
      <c r="AG132" s="107" t="str">
        <f ca="1">IF($C131="","",VLOOKUP(AG131*2,Gr,2))</f>
        <v>A+</v>
      </c>
      <c r="AH132" s="107" t="str">
        <f ca="1">IF($C131="","",VLOOKUP(AH131,Gr,2))</f>
        <v>A+</v>
      </c>
      <c r="AI132" s="107"/>
      <c r="AJ132" s="107"/>
      <c r="AK132" s="107"/>
      <c r="AL132" s="107" t="str">
        <f ca="1">IF($C131="","",VLOOKUP(AL131*2,Gr,2))</f>
        <v>A+</v>
      </c>
      <c r="AM132" s="107" t="str">
        <f ca="1">IF($C131="","",VLOOKUP(AM131*2,Gr,2))</f>
        <v>A+</v>
      </c>
      <c r="AN132" s="107" t="str">
        <f ca="1">IF($C131="","",VLOOKUP(AN131,Gr,2))</f>
        <v>A+</v>
      </c>
      <c r="AO132" s="107" t="str">
        <f ca="1">IF($C131="","",VLOOKUP(AO131/AO$7%,Gr,2))</f>
        <v>A+</v>
      </c>
      <c r="AP132" s="107" t="str">
        <f ca="1">IF($C131="","",VLOOKUP(AP131,Gr,2))</f>
        <v>A</v>
      </c>
      <c r="AQ132" s="107" t="str">
        <f ca="1">IF($C131="","",VLOOKUP(AQ131,Gr,2))</f>
        <v>A</v>
      </c>
      <c r="AR132" s="107" t="str">
        <f ca="1">IF($C131="","",VLOOKUP(AR131,Gr,2))</f>
        <v>A+</v>
      </c>
      <c r="AS132" s="107" t="str">
        <f ca="1">IF($C131="","",VLOOKUP(AS131,Gr,2))</f>
        <v>A+</v>
      </c>
      <c r="AT132" s="107" t="str">
        <f ca="1">IF($C131="","",VLOOKUP(AT131/AT$7%,Gr,2))</f>
        <v>A+</v>
      </c>
      <c r="AU132" s="150"/>
      <c r="AV132" s="150"/>
      <c r="AW132" s="150"/>
      <c r="AX132" s="150"/>
    </row>
    <row r="133" spans="1:50" s="96" customFormat="1" ht="15" customHeight="1">
      <c r="A133" s="96">
        <f t="shared" ref="A133" si="2270">A132+1</f>
        <v>63</v>
      </c>
      <c r="B133" s="166">
        <f t="shared" ref="B133" si="2271">A133</f>
        <v>63</v>
      </c>
      <c r="C133" s="166">
        <f t="shared" ref="C133" ca="1" si="2272">IFERROR(VLOOKUP(A133,INDIRECT("data"&amp;$AX$3),2,FALSE),"")</f>
        <v>1218</v>
      </c>
      <c r="D133" s="168" t="str">
        <f t="shared" ref="D133" ca="1" si="2273">IF(C133="","",VLOOKUP(A133,INDIRECT("data"&amp;$AX$3),3,FALSE))</f>
        <v>Kishore Beera</v>
      </c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50" t="str">
        <f t="shared" ref="P133" ca="1" si="2274">IF($C133="","",VLOOKUP($A133,INDIRECT("data"&amp;$AX$3),4,FALSE))</f>
        <v>G</v>
      </c>
      <c r="Q133" s="150" t="str">
        <f t="shared" ref="Q133" ca="1" si="2275">IF($C133="","",VLOOKUP($A133,INDIRECT("data"&amp;$AX$3),5,FALSE))</f>
        <v>SC</v>
      </c>
      <c r="R133" s="97">
        <f t="shared" ref="R133" ca="1" si="2276">IF($C133="","",VLOOKUP(A133,INDIRECT("data"&amp;$AX$3),8,FALSE))</f>
        <v>38203</v>
      </c>
      <c r="S133" s="98" t="s">
        <v>20</v>
      </c>
      <c r="T133" s="107">
        <f t="shared" ref="T133:U133" ca="1" si="2277">IF($C133="","",VLOOKUP($A133,INDIRECT("data"&amp;$AX$3),T$8,FALSE))</f>
        <v>46</v>
      </c>
      <c r="U133" s="107">
        <f t="shared" ca="1" si="2277"/>
        <v>36</v>
      </c>
      <c r="V133" s="107">
        <f t="shared" ref="V133" ca="1" si="2278">IF($C133="","",SUM(T133:U133))</f>
        <v>82</v>
      </c>
      <c r="W133" s="107">
        <f t="shared" ref="W133:X133" ca="1" si="2279">IF($C133="","",VLOOKUP($A133,INDIRECT("data"&amp;$AX$3),W$8,FALSE))</f>
        <v>38</v>
      </c>
      <c r="X133" s="107">
        <f t="shared" ca="1" si="2279"/>
        <v>46</v>
      </c>
      <c r="Y133" s="107">
        <f t="shared" ref="Y133" ca="1" si="2280">IF($C133="","",SUM(W133:X133))</f>
        <v>84</v>
      </c>
      <c r="Z133" s="107">
        <f t="shared" ref="Z133:AA133" ca="1" si="2281">IF($C133="","",VLOOKUP($A133,INDIRECT("data"&amp;$AX$3),Z$8,FALSE))</f>
        <v>45</v>
      </c>
      <c r="AA133" s="107">
        <f t="shared" ca="1" si="2281"/>
        <v>38</v>
      </c>
      <c r="AB133" s="107">
        <f t="shared" ref="AB133" ca="1" si="2282">IF($C133="","",SUM(Z133:AA133))</f>
        <v>83</v>
      </c>
      <c r="AC133" s="107">
        <f t="shared" ref="AC133:AD133" ca="1" si="2283">IF($C133="","",VLOOKUP($A133,INDIRECT("data"&amp;$AX$3),AC$8,FALSE))</f>
        <v>36</v>
      </c>
      <c r="AD133" s="107">
        <f t="shared" ca="1" si="2283"/>
        <v>45</v>
      </c>
      <c r="AE133" s="107">
        <f t="shared" ref="AE133" ca="1" si="2284">IF($C133="","",SUM(AC133:AD133))</f>
        <v>81</v>
      </c>
      <c r="AF133" s="107">
        <f t="shared" ref="AF133:AG133" ca="1" si="2285">IF($C133="","",VLOOKUP($A133,INDIRECT("data"&amp;$AX$3),AF$8,FALSE))</f>
        <v>46</v>
      </c>
      <c r="AG133" s="107">
        <f t="shared" ca="1" si="2285"/>
        <v>36</v>
      </c>
      <c r="AH133" s="107">
        <f t="shared" ref="AH133" ca="1" si="2286">IF($C133="","",SUM(AF133:AG133))</f>
        <v>82</v>
      </c>
      <c r="AI133" s="107"/>
      <c r="AJ133" s="107"/>
      <c r="AK133" s="107"/>
      <c r="AL133" s="107">
        <f t="shared" ref="AL133:AM133" ca="1" si="2287">IF($C133="","",VLOOKUP($A133,INDIRECT("data"&amp;$AX$3),AL$8,FALSE))</f>
        <v>45</v>
      </c>
      <c r="AM133" s="107">
        <f t="shared" ca="1" si="2287"/>
        <v>36</v>
      </c>
      <c r="AN133" s="107">
        <f t="shared" ref="AN133" ca="1" si="2288">IF($C133="","",SUM(AL133:AM133))</f>
        <v>81</v>
      </c>
      <c r="AO133" s="95">
        <f t="shared" ref="AO133" ca="1" si="2289">IF($C133="","",V133+Y133+AB133+AE133+AH133+AK133+AN133)</f>
        <v>493</v>
      </c>
      <c r="AP133" s="107">
        <f t="shared" ref="AP133:AS133" ca="1" si="2290">IF($C133="","",VLOOKUP($A133,INDIRECT("data"&amp;$AX$3),AP$8,FALSE))</f>
        <v>92</v>
      </c>
      <c r="AQ133" s="107">
        <f t="shared" ca="1" si="2290"/>
        <v>76</v>
      </c>
      <c r="AR133" s="107">
        <f t="shared" ca="1" si="2290"/>
        <v>90</v>
      </c>
      <c r="AS133" s="107">
        <f t="shared" ca="1" si="2290"/>
        <v>72</v>
      </c>
      <c r="AT133" s="107">
        <f t="shared" ref="AT133" ca="1" si="2291">IF($C133="","",SUM(AP133:AS133))</f>
        <v>330</v>
      </c>
      <c r="AU133" s="150">
        <f t="shared" ref="AU133" ca="1" si="2292">IF($C133="","",VLOOKUP($A133,INDIRECT("data"&amp;$AX$3),AU$8,FALSE))</f>
        <v>203</v>
      </c>
      <c r="AV133" s="150">
        <f ca="1">IF($C133="","",ROUND(AU133/NoW%,0))</f>
        <v>89</v>
      </c>
      <c r="AW133" s="150" t="str">
        <f ca="1">IF($C133="","",VLOOKUP(AO134,Gc,2,FALSE))</f>
        <v>Very Good</v>
      </c>
      <c r="AX133" s="150"/>
    </row>
    <row r="134" spans="1:50" s="96" customFormat="1" ht="15" customHeight="1">
      <c r="A134" s="96">
        <f t="shared" ref="A134" si="2293">A133</f>
        <v>63</v>
      </c>
      <c r="B134" s="167"/>
      <c r="C134" s="167"/>
      <c r="D134" s="107" t="str">
        <f t="shared" ref="D134" ca="1" si="2294">IF($C133="","",MID(TEXT(VLOOKUP($A134,INDIRECT("data"&amp;$AX$3),10,FALSE),"000000000000"),D$8,1))</f>
        <v>2</v>
      </c>
      <c r="E134" s="107" t="str">
        <f t="shared" ref="E134" ca="1" si="2295">IF($C133="","",MID(TEXT(VLOOKUP($A134,INDIRECT("data"&amp;$AX$3),10,FALSE),"000000000000"),E$8,1))</f>
        <v>2</v>
      </c>
      <c r="F134" s="107" t="str">
        <f t="shared" ref="F134" ca="1" si="2296">IF($C133="","",MID(TEXT(VLOOKUP($A134,INDIRECT("data"&amp;$AX$3),10,FALSE),"000000000000"),F$8,1))</f>
        <v>1</v>
      </c>
      <c r="G134" s="107" t="str">
        <f t="shared" ref="G134" ca="1" si="2297">IF($C133="","",MID(TEXT(VLOOKUP($A134,INDIRECT("data"&amp;$AX$3),10,FALSE),"000000000000"),G$8,1))</f>
        <v>7</v>
      </c>
      <c r="H134" s="107" t="str">
        <f t="shared" ref="H134" ca="1" si="2298">IF($C133="","",MID(TEXT(VLOOKUP($A134,INDIRECT("data"&amp;$AX$3),10,FALSE),"000000000000"),H$8,1))</f>
        <v>3</v>
      </c>
      <c r="I134" s="107" t="str">
        <f t="shared" ref="I134" ca="1" si="2299">IF($C133="","",MID(TEXT(VLOOKUP($A134,INDIRECT("data"&amp;$AX$3),10,FALSE),"000000000000"),I$8,1))</f>
        <v>5</v>
      </c>
      <c r="J134" s="107" t="str">
        <f t="shared" ref="J134" ca="1" si="2300">IF($C133="","",MID(TEXT(VLOOKUP($A134,INDIRECT("data"&amp;$AX$3),10,FALSE),"000000000000"),J$8,1))</f>
        <v>1</v>
      </c>
      <c r="K134" s="107" t="str">
        <f t="shared" ref="K134" ca="1" si="2301">IF($C133="","",MID(TEXT(VLOOKUP($A134,INDIRECT("data"&amp;$AX$3),10,FALSE),"000000000000"),K$8,1))</f>
        <v>7</v>
      </c>
      <c r="L134" s="107" t="str">
        <f t="shared" ref="L134" ca="1" si="2302">IF($C133="","",MID(TEXT(VLOOKUP($A134,INDIRECT("data"&amp;$AX$3),10,FALSE),"000000000000"),L$8,1))</f>
        <v>4</v>
      </c>
      <c r="M134" s="107" t="str">
        <f t="shared" ref="M134" ca="1" si="2303">IF($C133="","",MID(TEXT(VLOOKUP($A134,INDIRECT("data"&amp;$AX$3),10,FALSE),"000000000000"),M$8,1))</f>
        <v>0</v>
      </c>
      <c r="N134" s="107" t="str">
        <f t="shared" ref="N134" ca="1" si="2304">IF($C133="","",MID(TEXT(VLOOKUP($A134,INDIRECT("data"&amp;$AX$3),10,FALSE),"000000000000"),N$8,1))</f>
        <v>9</v>
      </c>
      <c r="O134" s="107" t="str">
        <f t="shared" ref="O134" ca="1" si="2305">IF($C133="","",MID(TEXT(VLOOKUP($A134,INDIRECT("data"&amp;$AX$3),10,FALSE),"000000000000"),O$8,1))</f>
        <v>6</v>
      </c>
      <c r="P134" s="150"/>
      <c r="Q134" s="150"/>
      <c r="R134" s="97">
        <f t="shared" ref="R134" ca="1" si="2306">IF($C133="","",VLOOKUP(A134,INDIRECT("data"&amp;$AX$3),9,FALSE))</f>
        <v>41835</v>
      </c>
      <c r="S134" s="98" t="s">
        <v>21</v>
      </c>
      <c r="T134" s="107" t="str">
        <f ca="1">IF($C133="","",VLOOKUP(T133*2,Gr,2))</f>
        <v>A+</v>
      </c>
      <c r="U134" s="107" t="str">
        <f ca="1">IF($C133="","",VLOOKUP(U133*2,Gr,2))</f>
        <v>A</v>
      </c>
      <c r="V134" s="107" t="str">
        <f ca="1">IF($C133="","",VLOOKUP(V133,Gr,2))</f>
        <v>A</v>
      </c>
      <c r="W134" s="107" t="str">
        <f ca="1">IF($C133="","",VLOOKUP(W133*2,Gr,2))</f>
        <v>A</v>
      </c>
      <c r="X134" s="107" t="str">
        <f ca="1">IF($C133="","",VLOOKUP(X133*2,Gr,2))</f>
        <v>A+</v>
      </c>
      <c r="Y134" s="107" t="str">
        <f ca="1">IF($C133="","",VLOOKUP(Y133,Gr,2))</f>
        <v>A</v>
      </c>
      <c r="Z134" s="107" t="str">
        <f ca="1">IF($C133="","",VLOOKUP(Z133*2,Gr,2))</f>
        <v>A</v>
      </c>
      <c r="AA134" s="107" t="str">
        <f ca="1">IF($C133="","",VLOOKUP(AA133*2,Gr,2))</f>
        <v>A</v>
      </c>
      <c r="AB134" s="107" t="str">
        <f ca="1">IF($C133="","",VLOOKUP(AB133,Gr,2))</f>
        <v>A</v>
      </c>
      <c r="AC134" s="107" t="str">
        <f ca="1">IF($C133="","",VLOOKUP(AC133*2,Gr,2))</f>
        <v>A</v>
      </c>
      <c r="AD134" s="107" t="str">
        <f ca="1">IF($C133="","",VLOOKUP(AD133*2,Gr,2))</f>
        <v>A</v>
      </c>
      <c r="AE134" s="107" t="str">
        <f ca="1">IF($C133="","",VLOOKUP(AE133,Gr,2))</f>
        <v>A</v>
      </c>
      <c r="AF134" s="107" t="str">
        <f ca="1">IF($C133="","",VLOOKUP(AF133*2,Gr,2))</f>
        <v>A+</v>
      </c>
      <c r="AG134" s="107" t="str">
        <f ca="1">IF($C133="","",VLOOKUP(AG133*2,Gr,2))</f>
        <v>A</v>
      </c>
      <c r="AH134" s="107" t="str">
        <f ca="1">IF($C133="","",VLOOKUP(AH133,Gr,2))</f>
        <v>A</v>
      </c>
      <c r="AI134" s="107"/>
      <c r="AJ134" s="107"/>
      <c r="AK134" s="107"/>
      <c r="AL134" s="107" t="str">
        <f ca="1">IF($C133="","",VLOOKUP(AL133*2,Gr,2))</f>
        <v>A</v>
      </c>
      <c r="AM134" s="107" t="str">
        <f ca="1">IF($C133="","",VLOOKUP(AM133*2,Gr,2))</f>
        <v>A</v>
      </c>
      <c r="AN134" s="107" t="str">
        <f ca="1">IF($C133="","",VLOOKUP(AN133,Gr,2))</f>
        <v>A</v>
      </c>
      <c r="AO134" s="107" t="str">
        <f ca="1">IF($C133="","",VLOOKUP(AO133/AO$7%,Gr,2))</f>
        <v>A</v>
      </c>
      <c r="AP134" s="107" t="str">
        <f ca="1">IF($C133="","",VLOOKUP(AP133,Gr,2))</f>
        <v>A+</v>
      </c>
      <c r="AQ134" s="107" t="str">
        <f ca="1">IF($C133="","",VLOOKUP(AQ133,Gr,2))</f>
        <v>A</v>
      </c>
      <c r="AR134" s="107" t="str">
        <f ca="1">IF($C133="","",VLOOKUP(AR133,Gr,2))</f>
        <v>A</v>
      </c>
      <c r="AS134" s="107" t="str">
        <f ca="1">IF($C133="","",VLOOKUP(AS133,Gr,2))</f>
        <v>A</v>
      </c>
      <c r="AT134" s="107" t="str">
        <f ca="1">IF($C133="","",VLOOKUP(AT133/AT$7%,Gr,2))</f>
        <v>A</v>
      </c>
      <c r="AU134" s="150"/>
      <c r="AV134" s="150"/>
      <c r="AW134" s="150"/>
      <c r="AX134" s="150"/>
    </row>
    <row r="135" spans="1:50" s="96" customFormat="1" ht="15" customHeight="1">
      <c r="A135" s="96">
        <f t="shared" ref="A135" si="2307">A134+1</f>
        <v>64</v>
      </c>
      <c r="B135" s="166">
        <f t="shared" ref="B135" si="2308">A135</f>
        <v>64</v>
      </c>
      <c r="C135" s="166">
        <f t="shared" ref="C135" ca="1" si="2309">IFERROR(VLOOKUP(A135,INDIRECT("data"&amp;$AX$3),2,FALSE),"")</f>
        <v>1198</v>
      </c>
      <c r="D135" s="168" t="str">
        <f t="shared" ref="D135" ca="1" si="2310">IF(C135="","",VLOOKUP(A135,INDIRECT("data"&amp;$AX$3),3,FALSE))</f>
        <v>Krishna Chintham</v>
      </c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50" t="str">
        <f t="shared" ref="P135" ca="1" si="2311">IF($C135="","",VLOOKUP($A135,INDIRECT("data"&amp;$AX$3),4,FALSE))</f>
        <v>G</v>
      </c>
      <c r="Q135" s="150" t="str">
        <f t="shared" ref="Q135" ca="1" si="2312">IF($C135="","",VLOOKUP($A135,INDIRECT("data"&amp;$AX$3),5,FALSE))</f>
        <v>OC</v>
      </c>
      <c r="R135" s="97">
        <f t="shared" ref="R135" ca="1" si="2313">IF($C135="","",VLOOKUP(A135,INDIRECT("data"&amp;$AX$3),8,FALSE))</f>
        <v>38062</v>
      </c>
      <c r="S135" s="98" t="s">
        <v>20</v>
      </c>
      <c r="T135" s="107">
        <f t="shared" ref="T135:U135" ca="1" si="2314">IF($C135="","",VLOOKUP($A135,INDIRECT("data"&amp;$AX$3),T$8,FALSE))</f>
        <v>32</v>
      </c>
      <c r="U135" s="107">
        <f t="shared" ca="1" si="2314"/>
        <v>38</v>
      </c>
      <c r="V135" s="107">
        <f t="shared" ref="V135" ca="1" si="2315">IF($C135="","",SUM(T135:U135))</f>
        <v>70</v>
      </c>
      <c r="W135" s="107">
        <f t="shared" ref="W135:X135" ca="1" si="2316">IF($C135="","",VLOOKUP($A135,INDIRECT("data"&amp;$AX$3),W$8,FALSE))</f>
        <v>34</v>
      </c>
      <c r="X135" s="107">
        <f t="shared" ca="1" si="2316"/>
        <v>32</v>
      </c>
      <c r="Y135" s="107">
        <f t="shared" ref="Y135" ca="1" si="2317">IF($C135="","",SUM(W135:X135))</f>
        <v>66</v>
      </c>
      <c r="Z135" s="107">
        <f t="shared" ref="Z135:AA135" ca="1" si="2318">IF($C135="","",VLOOKUP($A135,INDIRECT("data"&amp;$AX$3),Z$8,FALSE))</f>
        <v>38</v>
      </c>
      <c r="AA135" s="107">
        <f t="shared" ca="1" si="2318"/>
        <v>34</v>
      </c>
      <c r="AB135" s="107">
        <f t="shared" ref="AB135" ca="1" si="2319">IF($C135="","",SUM(Z135:AA135))</f>
        <v>72</v>
      </c>
      <c r="AC135" s="107">
        <f t="shared" ref="AC135:AD135" ca="1" si="2320">IF($C135="","",VLOOKUP($A135,INDIRECT("data"&amp;$AX$3),AC$8,FALSE))</f>
        <v>38</v>
      </c>
      <c r="AD135" s="107">
        <f t="shared" ca="1" si="2320"/>
        <v>38</v>
      </c>
      <c r="AE135" s="107">
        <f t="shared" ref="AE135" ca="1" si="2321">IF($C135="","",SUM(AC135:AD135))</f>
        <v>76</v>
      </c>
      <c r="AF135" s="107">
        <f t="shared" ref="AF135:AG135" ca="1" si="2322">IF($C135="","",VLOOKUP($A135,INDIRECT("data"&amp;$AX$3),AF$8,FALSE))</f>
        <v>32</v>
      </c>
      <c r="AG135" s="107">
        <f t="shared" ca="1" si="2322"/>
        <v>38</v>
      </c>
      <c r="AH135" s="107">
        <f t="shared" ref="AH135" ca="1" si="2323">IF($C135="","",SUM(AF135:AG135))</f>
        <v>70</v>
      </c>
      <c r="AI135" s="107"/>
      <c r="AJ135" s="107"/>
      <c r="AK135" s="107"/>
      <c r="AL135" s="107">
        <f t="shared" ref="AL135:AM135" ca="1" si="2324">IF($C135="","",VLOOKUP($A135,INDIRECT("data"&amp;$AX$3),AL$8,FALSE))</f>
        <v>38</v>
      </c>
      <c r="AM135" s="107">
        <f t="shared" ca="1" si="2324"/>
        <v>38</v>
      </c>
      <c r="AN135" s="107">
        <f t="shared" ref="AN135" ca="1" si="2325">IF($C135="","",SUM(AL135:AM135))</f>
        <v>76</v>
      </c>
      <c r="AO135" s="95">
        <f t="shared" ref="AO135" ca="1" si="2326">IF($C135="","",V135+Y135+AB135+AE135+AH135+AK135+AN135)</f>
        <v>430</v>
      </c>
      <c r="AP135" s="107">
        <f t="shared" ref="AP135:AS135" ca="1" si="2327">IF($C135="","",VLOOKUP($A135,INDIRECT("data"&amp;$AX$3),AP$8,FALSE))</f>
        <v>64</v>
      </c>
      <c r="AQ135" s="107">
        <f t="shared" ca="1" si="2327"/>
        <v>68</v>
      </c>
      <c r="AR135" s="107">
        <f t="shared" ca="1" si="2327"/>
        <v>76</v>
      </c>
      <c r="AS135" s="107">
        <f t="shared" ca="1" si="2327"/>
        <v>76</v>
      </c>
      <c r="AT135" s="107">
        <f t="shared" ref="AT135" ca="1" si="2328">IF($C135="","",SUM(AP135:AS135))</f>
        <v>284</v>
      </c>
      <c r="AU135" s="150">
        <f t="shared" ref="AU135" ca="1" si="2329">IF($C135="","",VLOOKUP($A135,INDIRECT("data"&amp;$AX$3),AU$8,FALSE))</f>
        <v>172</v>
      </c>
      <c r="AV135" s="150">
        <f ca="1">IF($C135="","",ROUND(AU135/NoW%,0))</f>
        <v>76</v>
      </c>
      <c r="AW135" s="150" t="str">
        <f ca="1">IF($C135="","",VLOOKUP(AO136,Gc,2,FALSE))</f>
        <v>Very Good</v>
      </c>
      <c r="AX135" s="150"/>
    </row>
    <row r="136" spans="1:50" s="96" customFormat="1" ht="15" customHeight="1">
      <c r="A136" s="96">
        <f t="shared" ref="A136" si="2330">A135</f>
        <v>64</v>
      </c>
      <c r="B136" s="167"/>
      <c r="C136" s="167"/>
      <c r="D136" s="107" t="str">
        <f t="shared" ref="D136" ca="1" si="2331">IF($C135="","",MID(TEXT(VLOOKUP($A136,INDIRECT("data"&amp;$AX$3),10,FALSE),"000000000000"),D$8,1))</f>
        <v>8</v>
      </c>
      <c r="E136" s="107" t="str">
        <f t="shared" ref="E136" ca="1" si="2332">IF($C135="","",MID(TEXT(VLOOKUP($A136,INDIRECT("data"&amp;$AX$3),10,FALSE),"000000000000"),E$8,1))</f>
        <v>4</v>
      </c>
      <c r="F136" s="107" t="str">
        <f t="shared" ref="F136" ca="1" si="2333">IF($C135="","",MID(TEXT(VLOOKUP($A136,INDIRECT("data"&amp;$AX$3),10,FALSE),"000000000000"),F$8,1))</f>
        <v>6</v>
      </c>
      <c r="G136" s="107" t="str">
        <f t="shared" ref="G136" ca="1" si="2334">IF($C135="","",MID(TEXT(VLOOKUP($A136,INDIRECT("data"&amp;$AX$3),10,FALSE),"000000000000"),G$8,1))</f>
        <v>4</v>
      </c>
      <c r="H136" s="107" t="str">
        <f t="shared" ref="H136" ca="1" si="2335">IF($C135="","",MID(TEXT(VLOOKUP($A136,INDIRECT("data"&amp;$AX$3),10,FALSE),"000000000000"),H$8,1))</f>
        <v>2</v>
      </c>
      <c r="I136" s="107" t="str">
        <f t="shared" ref="I136" ca="1" si="2336">IF($C135="","",MID(TEXT(VLOOKUP($A136,INDIRECT("data"&amp;$AX$3),10,FALSE),"000000000000"),I$8,1))</f>
        <v>0</v>
      </c>
      <c r="J136" s="107" t="str">
        <f t="shared" ref="J136" ca="1" si="2337">IF($C135="","",MID(TEXT(VLOOKUP($A136,INDIRECT("data"&amp;$AX$3),10,FALSE),"000000000000"),J$8,1))</f>
        <v>6</v>
      </c>
      <c r="K136" s="107" t="str">
        <f t="shared" ref="K136" ca="1" si="2338">IF($C135="","",MID(TEXT(VLOOKUP($A136,INDIRECT("data"&amp;$AX$3),10,FALSE),"000000000000"),K$8,1))</f>
        <v>8</v>
      </c>
      <c r="L136" s="107" t="str">
        <f t="shared" ref="L136" ca="1" si="2339">IF($C135="","",MID(TEXT(VLOOKUP($A136,INDIRECT("data"&amp;$AX$3),10,FALSE),"000000000000"),L$8,1))</f>
        <v>3</v>
      </c>
      <c r="M136" s="107" t="str">
        <f t="shared" ref="M136" ca="1" si="2340">IF($C135="","",MID(TEXT(VLOOKUP($A136,INDIRECT("data"&amp;$AX$3),10,FALSE),"000000000000"),M$8,1))</f>
        <v>8</v>
      </c>
      <c r="N136" s="107" t="str">
        <f t="shared" ref="N136" ca="1" si="2341">IF($C135="","",MID(TEXT(VLOOKUP($A136,INDIRECT("data"&amp;$AX$3),10,FALSE),"000000000000"),N$8,1))</f>
        <v>7</v>
      </c>
      <c r="O136" s="107" t="str">
        <f t="shared" ref="O136" ca="1" si="2342">IF($C135="","",MID(TEXT(VLOOKUP($A136,INDIRECT("data"&amp;$AX$3),10,FALSE),"000000000000"),O$8,1))</f>
        <v>9</v>
      </c>
      <c r="P136" s="150"/>
      <c r="Q136" s="150"/>
      <c r="R136" s="97">
        <f t="shared" ref="R136" ca="1" si="2343">IF($C135="","",VLOOKUP(A136,INDIRECT("data"&amp;$AX$3),9,FALSE))</f>
        <v>41813</v>
      </c>
      <c r="S136" s="98" t="s">
        <v>21</v>
      </c>
      <c r="T136" s="107" t="str">
        <f ca="1">IF($C135="","",VLOOKUP(T135*2,Gr,2))</f>
        <v>B+</v>
      </c>
      <c r="U136" s="107" t="str">
        <f ca="1">IF($C135="","",VLOOKUP(U135*2,Gr,2))</f>
        <v>A</v>
      </c>
      <c r="V136" s="107" t="str">
        <f ca="1">IF($C135="","",VLOOKUP(V135,Gr,2))</f>
        <v>B+</v>
      </c>
      <c r="W136" s="107" t="str">
        <f ca="1">IF($C135="","",VLOOKUP(W135*2,Gr,2))</f>
        <v>B+</v>
      </c>
      <c r="X136" s="107" t="str">
        <f ca="1">IF($C135="","",VLOOKUP(X135*2,Gr,2))</f>
        <v>B+</v>
      </c>
      <c r="Y136" s="107" t="str">
        <f ca="1">IF($C135="","",VLOOKUP(Y135,Gr,2))</f>
        <v>B+</v>
      </c>
      <c r="Z136" s="107" t="str">
        <f ca="1">IF($C135="","",VLOOKUP(Z135*2,Gr,2))</f>
        <v>A</v>
      </c>
      <c r="AA136" s="107" t="str">
        <f ca="1">IF($C135="","",VLOOKUP(AA135*2,Gr,2))</f>
        <v>B+</v>
      </c>
      <c r="AB136" s="107" t="str">
        <f ca="1">IF($C135="","",VLOOKUP(AB135,Gr,2))</f>
        <v>A</v>
      </c>
      <c r="AC136" s="107" t="str">
        <f ca="1">IF($C135="","",VLOOKUP(AC135*2,Gr,2))</f>
        <v>A</v>
      </c>
      <c r="AD136" s="107" t="str">
        <f ca="1">IF($C135="","",VLOOKUP(AD135*2,Gr,2))</f>
        <v>A</v>
      </c>
      <c r="AE136" s="107" t="str">
        <f ca="1">IF($C135="","",VLOOKUP(AE135,Gr,2))</f>
        <v>A</v>
      </c>
      <c r="AF136" s="107" t="str">
        <f ca="1">IF($C135="","",VLOOKUP(AF135*2,Gr,2))</f>
        <v>B+</v>
      </c>
      <c r="AG136" s="107" t="str">
        <f ca="1">IF($C135="","",VLOOKUP(AG135*2,Gr,2))</f>
        <v>A</v>
      </c>
      <c r="AH136" s="107" t="str">
        <f ca="1">IF($C135="","",VLOOKUP(AH135,Gr,2))</f>
        <v>B+</v>
      </c>
      <c r="AI136" s="107"/>
      <c r="AJ136" s="107"/>
      <c r="AK136" s="107"/>
      <c r="AL136" s="107" t="str">
        <f ca="1">IF($C135="","",VLOOKUP(AL135*2,Gr,2))</f>
        <v>A</v>
      </c>
      <c r="AM136" s="107" t="str">
        <f ca="1">IF($C135="","",VLOOKUP(AM135*2,Gr,2))</f>
        <v>A</v>
      </c>
      <c r="AN136" s="107" t="str">
        <f ca="1">IF($C135="","",VLOOKUP(AN135,Gr,2))</f>
        <v>A</v>
      </c>
      <c r="AO136" s="107" t="str">
        <f ca="1">IF($C135="","",VLOOKUP(AO135/AO$7%,Gr,2))</f>
        <v>A</v>
      </c>
      <c r="AP136" s="107" t="str">
        <f ca="1">IF($C135="","",VLOOKUP(AP135,Gr,2))</f>
        <v>B+</v>
      </c>
      <c r="AQ136" s="107" t="str">
        <f ca="1">IF($C135="","",VLOOKUP(AQ135,Gr,2))</f>
        <v>B+</v>
      </c>
      <c r="AR136" s="107" t="str">
        <f ca="1">IF($C135="","",VLOOKUP(AR135,Gr,2))</f>
        <v>A</v>
      </c>
      <c r="AS136" s="107" t="str">
        <f ca="1">IF($C135="","",VLOOKUP(AS135,Gr,2))</f>
        <v>A</v>
      </c>
      <c r="AT136" s="107" t="str">
        <f ca="1">IF($C135="","",VLOOKUP(AT135/AT$7%,Gr,2))</f>
        <v>A</v>
      </c>
      <c r="AU136" s="150"/>
      <c r="AV136" s="150"/>
      <c r="AW136" s="150"/>
      <c r="AX136" s="150"/>
    </row>
    <row r="137" spans="1:50" s="96" customFormat="1" ht="15" customHeight="1">
      <c r="A137" s="96">
        <f t="shared" ref="A137" si="2344">A136+1</f>
        <v>65</v>
      </c>
      <c r="B137" s="166">
        <f t="shared" ref="B137" si="2345">A137</f>
        <v>65</v>
      </c>
      <c r="C137" s="166">
        <f t="shared" ref="C137" ca="1" si="2346">IFERROR(VLOOKUP(A137,INDIRECT("data"&amp;$AX$3),2,FALSE),"")</f>
        <v>1209</v>
      </c>
      <c r="D137" s="168" t="str">
        <f t="shared" ref="D137" ca="1" si="2347">IF(C137="","",VLOOKUP(A137,INDIRECT("data"&amp;$AX$3),3,FALSE))</f>
        <v>Lakshmi Srinivasa Rao Guttula</v>
      </c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50" t="str">
        <f t="shared" ref="P137" ca="1" si="2348">IF($C137="","",VLOOKUP($A137,INDIRECT("data"&amp;$AX$3),4,FALSE))</f>
        <v>G</v>
      </c>
      <c r="Q137" s="150" t="str">
        <f t="shared" ref="Q137" ca="1" si="2349">IF($C137="","",VLOOKUP($A137,INDIRECT("data"&amp;$AX$3),5,FALSE))</f>
        <v>BC</v>
      </c>
      <c r="R137" s="97">
        <f t="shared" ref="R137" ca="1" si="2350">IF($C137="","",VLOOKUP(A137,INDIRECT("data"&amp;$AX$3),8,FALSE))</f>
        <v>37958</v>
      </c>
      <c r="S137" s="98" t="s">
        <v>20</v>
      </c>
      <c r="T137" s="107">
        <f t="shared" ref="T137:U137" ca="1" si="2351">IF($C137="","",VLOOKUP($A137,INDIRECT("data"&amp;$AX$3),T$8,FALSE))</f>
        <v>22</v>
      </c>
      <c r="U137" s="107">
        <f t="shared" ca="1" si="2351"/>
        <v>46</v>
      </c>
      <c r="V137" s="107">
        <f t="shared" ref="V137" ca="1" si="2352">IF($C137="","",SUM(T137:U137))</f>
        <v>68</v>
      </c>
      <c r="W137" s="107">
        <f t="shared" ref="W137:X137" ca="1" si="2353">IF($C137="","",VLOOKUP($A137,INDIRECT("data"&amp;$AX$3),W$8,FALSE))</f>
        <v>44</v>
      </c>
      <c r="X137" s="107">
        <f t="shared" ca="1" si="2353"/>
        <v>22</v>
      </c>
      <c r="Y137" s="107">
        <f t="shared" ref="Y137" ca="1" si="2354">IF($C137="","",SUM(W137:X137))</f>
        <v>66</v>
      </c>
      <c r="Z137" s="107">
        <f t="shared" ref="Z137:AA137" ca="1" si="2355">IF($C137="","",VLOOKUP($A137,INDIRECT("data"&amp;$AX$3),Z$8,FALSE))</f>
        <v>43</v>
      </c>
      <c r="AA137" s="107">
        <f t="shared" ca="1" si="2355"/>
        <v>44</v>
      </c>
      <c r="AB137" s="107">
        <f t="shared" ref="AB137" ca="1" si="2356">IF($C137="","",SUM(Z137:AA137))</f>
        <v>87</v>
      </c>
      <c r="AC137" s="107">
        <f t="shared" ref="AC137:AD137" ca="1" si="2357">IF($C137="","",VLOOKUP($A137,INDIRECT("data"&amp;$AX$3),AC$8,FALSE))</f>
        <v>46</v>
      </c>
      <c r="AD137" s="107">
        <f t="shared" ca="1" si="2357"/>
        <v>43</v>
      </c>
      <c r="AE137" s="107">
        <f t="shared" ref="AE137" ca="1" si="2358">IF($C137="","",SUM(AC137:AD137))</f>
        <v>89</v>
      </c>
      <c r="AF137" s="107">
        <f t="shared" ref="AF137:AG137" ca="1" si="2359">IF($C137="","",VLOOKUP($A137,INDIRECT("data"&amp;$AX$3),AF$8,FALSE))</f>
        <v>22</v>
      </c>
      <c r="AG137" s="107">
        <f t="shared" ca="1" si="2359"/>
        <v>46</v>
      </c>
      <c r="AH137" s="107">
        <f t="shared" ref="AH137" ca="1" si="2360">IF($C137="","",SUM(AF137:AG137))</f>
        <v>68</v>
      </c>
      <c r="AI137" s="107"/>
      <c r="AJ137" s="107"/>
      <c r="AK137" s="107"/>
      <c r="AL137" s="107">
        <f t="shared" ref="AL137:AM137" ca="1" si="2361">IF($C137="","",VLOOKUP($A137,INDIRECT("data"&amp;$AX$3),AL$8,FALSE))</f>
        <v>43</v>
      </c>
      <c r="AM137" s="107">
        <f t="shared" ca="1" si="2361"/>
        <v>46</v>
      </c>
      <c r="AN137" s="107">
        <f t="shared" ref="AN137" ca="1" si="2362">IF($C137="","",SUM(AL137:AM137))</f>
        <v>89</v>
      </c>
      <c r="AO137" s="95">
        <f t="shared" ref="AO137" ca="1" si="2363">IF($C137="","",V137+Y137+AB137+AE137+AH137+AK137+AN137)</f>
        <v>467</v>
      </c>
      <c r="AP137" s="107">
        <f t="shared" ref="AP137:AS137" ca="1" si="2364">IF($C137="","",VLOOKUP($A137,INDIRECT("data"&amp;$AX$3),AP$8,FALSE))</f>
        <v>44</v>
      </c>
      <c r="AQ137" s="107">
        <f t="shared" ca="1" si="2364"/>
        <v>88</v>
      </c>
      <c r="AR137" s="107">
        <f t="shared" ca="1" si="2364"/>
        <v>86</v>
      </c>
      <c r="AS137" s="107">
        <f t="shared" ca="1" si="2364"/>
        <v>92</v>
      </c>
      <c r="AT137" s="107">
        <f t="shared" ref="AT137" ca="1" si="2365">IF($C137="","",SUM(AP137:AS137))</f>
        <v>310</v>
      </c>
      <c r="AU137" s="150">
        <f t="shared" ref="AU137" ca="1" si="2366">IF($C137="","",VLOOKUP($A137,INDIRECT("data"&amp;$AX$3),AU$8,FALSE))</f>
        <v>164</v>
      </c>
      <c r="AV137" s="150">
        <f ca="1">IF($C137="","",ROUND(AU137/NoW%,0))</f>
        <v>72</v>
      </c>
      <c r="AW137" s="150" t="str">
        <f ca="1">IF($C137="","",VLOOKUP(AO138,Gc,2,FALSE))</f>
        <v>Very Good</v>
      </c>
      <c r="AX137" s="150"/>
    </row>
    <row r="138" spans="1:50" s="96" customFormat="1" ht="15" customHeight="1">
      <c r="A138" s="96">
        <f t="shared" ref="A138" si="2367">A137</f>
        <v>65</v>
      </c>
      <c r="B138" s="167"/>
      <c r="C138" s="167"/>
      <c r="D138" s="107" t="str">
        <f t="shared" ref="D138" ca="1" si="2368">IF($C137="","",MID(TEXT(VLOOKUP($A138,INDIRECT("data"&amp;$AX$3),10,FALSE),"000000000000"),D$8,1))</f>
        <v>7</v>
      </c>
      <c r="E138" s="107" t="str">
        <f t="shared" ref="E138" ca="1" si="2369">IF($C137="","",MID(TEXT(VLOOKUP($A138,INDIRECT("data"&amp;$AX$3),10,FALSE),"000000000000"),E$8,1))</f>
        <v>3</v>
      </c>
      <c r="F138" s="107" t="str">
        <f t="shared" ref="F138" ca="1" si="2370">IF($C137="","",MID(TEXT(VLOOKUP($A138,INDIRECT("data"&amp;$AX$3),10,FALSE),"000000000000"),F$8,1))</f>
        <v>2</v>
      </c>
      <c r="G138" s="107" t="str">
        <f t="shared" ref="G138" ca="1" si="2371">IF($C137="","",MID(TEXT(VLOOKUP($A138,INDIRECT("data"&amp;$AX$3),10,FALSE),"000000000000"),G$8,1))</f>
        <v>6</v>
      </c>
      <c r="H138" s="107" t="str">
        <f t="shared" ref="H138" ca="1" si="2372">IF($C137="","",MID(TEXT(VLOOKUP($A138,INDIRECT("data"&amp;$AX$3),10,FALSE),"000000000000"),H$8,1))</f>
        <v>1</v>
      </c>
      <c r="I138" s="107" t="str">
        <f t="shared" ref="I138" ca="1" si="2373">IF($C137="","",MID(TEXT(VLOOKUP($A138,INDIRECT("data"&amp;$AX$3),10,FALSE),"000000000000"),I$8,1))</f>
        <v>2</v>
      </c>
      <c r="J138" s="107" t="str">
        <f t="shared" ref="J138" ca="1" si="2374">IF($C137="","",MID(TEXT(VLOOKUP($A138,INDIRECT("data"&amp;$AX$3),10,FALSE),"000000000000"),J$8,1))</f>
        <v>0</v>
      </c>
      <c r="K138" s="107" t="str">
        <f t="shared" ref="K138" ca="1" si="2375">IF($C137="","",MID(TEXT(VLOOKUP($A138,INDIRECT("data"&amp;$AX$3),10,FALSE),"000000000000"),K$8,1))</f>
        <v>8</v>
      </c>
      <c r="L138" s="107" t="str">
        <f t="shared" ref="L138" ca="1" si="2376">IF($C137="","",MID(TEXT(VLOOKUP($A138,INDIRECT("data"&amp;$AX$3),10,FALSE),"000000000000"),L$8,1))</f>
        <v>8</v>
      </c>
      <c r="M138" s="107" t="str">
        <f t="shared" ref="M138" ca="1" si="2377">IF($C137="","",MID(TEXT(VLOOKUP($A138,INDIRECT("data"&amp;$AX$3),10,FALSE),"000000000000"),M$8,1))</f>
        <v>4</v>
      </c>
      <c r="N138" s="107" t="str">
        <f t="shared" ref="N138" ca="1" si="2378">IF($C137="","",MID(TEXT(VLOOKUP($A138,INDIRECT("data"&amp;$AX$3),10,FALSE),"000000000000"),N$8,1))</f>
        <v>9</v>
      </c>
      <c r="O138" s="107" t="str">
        <f t="shared" ref="O138" ca="1" si="2379">IF($C137="","",MID(TEXT(VLOOKUP($A138,INDIRECT("data"&amp;$AX$3),10,FALSE),"000000000000"),O$8,1))</f>
        <v>2</v>
      </c>
      <c r="P138" s="150"/>
      <c r="Q138" s="150"/>
      <c r="R138" s="97">
        <f t="shared" ref="R138" ca="1" si="2380">IF($C137="","",VLOOKUP(A138,INDIRECT("data"&amp;$AX$3),9,FALSE))</f>
        <v>41820</v>
      </c>
      <c r="S138" s="98" t="s">
        <v>21</v>
      </c>
      <c r="T138" s="107" t="str">
        <f ca="1">IF($C137="","",VLOOKUP(T137*2,Gr,2))</f>
        <v>B</v>
      </c>
      <c r="U138" s="107" t="str">
        <f ca="1">IF($C137="","",VLOOKUP(U137*2,Gr,2))</f>
        <v>A+</v>
      </c>
      <c r="V138" s="107" t="str">
        <f ca="1">IF($C137="","",VLOOKUP(V137,Gr,2))</f>
        <v>B+</v>
      </c>
      <c r="W138" s="107" t="str">
        <f ca="1">IF($C137="","",VLOOKUP(W137*2,Gr,2))</f>
        <v>A</v>
      </c>
      <c r="X138" s="107" t="str">
        <f ca="1">IF($C137="","",VLOOKUP(X137*2,Gr,2))</f>
        <v>B</v>
      </c>
      <c r="Y138" s="107" t="str">
        <f ca="1">IF($C137="","",VLOOKUP(Y137,Gr,2))</f>
        <v>B+</v>
      </c>
      <c r="Z138" s="107" t="str">
        <f ca="1">IF($C137="","",VLOOKUP(Z137*2,Gr,2))</f>
        <v>A</v>
      </c>
      <c r="AA138" s="107" t="str">
        <f ca="1">IF($C137="","",VLOOKUP(AA137*2,Gr,2))</f>
        <v>A</v>
      </c>
      <c r="AB138" s="107" t="str">
        <f ca="1">IF($C137="","",VLOOKUP(AB137,Gr,2))</f>
        <v>A</v>
      </c>
      <c r="AC138" s="107" t="str">
        <f ca="1">IF($C137="","",VLOOKUP(AC137*2,Gr,2))</f>
        <v>A+</v>
      </c>
      <c r="AD138" s="107" t="str">
        <f ca="1">IF($C137="","",VLOOKUP(AD137*2,Gr,2))</f>
        <v>A</v>
      </c>
      <c r="AE138" s="107" t="str">
        <f ca="1">IF($C137="","",VLOOKUP(AE137,Gr,2))</f>
        <v>A</v>
      </c>
      <c r="AF138" s="107" t="str">
        <f ca="1">IF($C137="","",VLOOKUP(AF137*2,Gr,2))</f>
        <v>B</v>
      </c>
      <c r="AG138" s="107" t="str">
        <f ca="1">IF($C137="","",VLOOKUP(AG137*2,Gr,2))</f>
        <v>A+</v>
      </c>
      <c r="AH138" s="107" t="str">
        <f ca="1">IF($C137="","",VLOOKUP(AH137,Gr,2))</f>
        <v>B+</v>
      </c>
      <c r="AI138" s="107"/>
      <c r="AJ138" s="107"/>
      <c r="AK138" s="107"/>
      <c r="AL138" s="107" t="str">
        <f ca="1">IF($C137="","",VLOOKUP(AL137*2,Gr,2))</f>
        <v>A</v>
      </c>
      <c r="AM138" s="107" t="str">
        <f ca="1">IF($C137="","",VLOOKUP(AM137*2,Gr,2))</f>
        <v>A+</v>
      </c>
      <c r="AN138" s="107" t="str">
        <f ca="1">IF($C137="","",VLOOKUP(AN137,Gr,2))</f>
        <v>A</v>
      </c>
      <c r="AO138" s="107" t="str">
        <f ca="1">IF($C137="","",VLOOKUP(AO137/AO$7%,Gr,2))</f>
        <v>A</v>
      </c>
      <c r="AP138" s="107" t="str">
        <f ca="1">IF($C137="","",VLOOKUP(AP137,Gr,2))</f>
        <v>B</v>
      </c>
      <c r="AQ138" s="107" t="str">
        <f ca="1">IF($C137="","",VLOOKUP(AQ137,Gr,2))</f>
        <v>A</v>
      </c>
      <c r="AR138" s="107" t="str">
        <f ca="1">IF($C137="","",VLOOKUP(AR137,Gr,2))</f>
        <v>A</v>
      </c>
      <c r="AS138" s="107" t="str">
        <f ca="1">IF($C137="","",VLOOKUP(AS137,Gr,2))</f>
        <v>A+</v>
      </c>
      <c r="AT138" s="107" t="str">
        <f ca="1">IF($C137="","",VLOOKUP(AT137/AT$7%,Gr,2))</f>
        <v>A</v>
      </c>
      <c r="AU138" s="150"/>
      <c r="AV138" s="150"/>
      <c r="AW138" s="150"/>
      <c r="AX138" s="150"/>
    </row>
    <row r="139" spans="1:50" s="96" customFormat="1" ht="15" customHeight="1">
      <c r="A139" s="96">
        <f t="shared" ref="A139" si="2381">A138+1</f>
        <v>66</v>
      </c>
      <c r="B139" s="166">
        <f t="shared" ref="B139" si="2382">A139</f>
        <v>66</v>
      </c>
      <c r="C139" s="166">
        <f t="shared" ref="C139" ca="1" si="2383">IFERROR(VLOOKUP(A139,INDIRECT("data"&amp;$AX$3),2,FALSE),"")</f>
        <v>1220</v>
      </c>
      <c r="D139" s="168" t="str">
        <f t="shared" ref="D139" ca="1" si="2384">IF(C139="","",VLOOKUP(A139,INDIRECT("data"&amp;$AX$3),3,FALSE))</f>
        <v>Mahesh Undrajavarapu</v>
      </c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50" t="str">
        <f t="shared" ref="P139" ca="1" si="2385">IF($C139="","",VLOOKUP($A139,INDIRECT("data"&amp;$AX$3),4,FALSE))</f>
        <v>G</v>
      </c>
      <c r="Q139" s="150" t="str">
        <f t="shared" ref="Q139" ca="1" si="2386">IF($C139="","",VLOOKUP($A139,INDIRECT("data"&amp;$AX$3),5,FALSE))</f>
        <v>SC</v>
      </c>
      <c r="R139" s="97">
        <f t="shared" ref="R139" ca="1" si="2387">IF($C139="","",VLOOKUP(A139,INDIRECT("data"&amp;$AX$3),8,FALSE))</f>
        <v>37904</v>
      </c>
      <c r="S139" s="98" t="s">
        <v>20</v>
      </c>
      <c r="T139" s="107">
        <f t="shared" ref="T139:U139" ca="1" si="2388">IF($C139="","",VLOOKUP($A139,INDIRECT("data"&amp;$AX$3),T$8,FALSE))</f>
        <v>20</v>
      </c>
      <c r="U139" s="107">
        <f t="shared" ca="1" si="2388"/>
        <v>26</v>
      </c>
      <c r="V139" s="107">
        <f t="shared" ref="V139" ca="1" si="2389">IF($C139="","",SUM(T139:U139))</f>
        <v>46</v>
      </c>
      <c r="W139" s="107">
        <f t="shared" ref="W139:X139" ca="1" si="2390">IF($C139="","",VLOOKUP($A139,INDIRECT("data"&amp;$AX$3),W$8,FALSE))</f>
        <v>20</v>
      </c>
      <c r="X139" s="107">
        <f t="shared" ca="1" si="2390"/>
        <v>20</v>
      </c>
      <c r="Y139" s="107">
        <f t="shared" ref="Y139" ca="1" si="2391">IF($C139="","",SUM(W139:X139))</f>
        <v>40</v>
      </c>
      <c r="Z139" s="107">
        <f t="shared" ref="Z139:AA139" ca="1" si="2392">IF($C139="","",VLOOKUP($A139,INDIRECT("data"&amp;$AX$3),Z$8,FALSE))</f>
        <v>40</v>
      </c>
      <c r="AA139" s="107">
        <f t="shared" ca="1" si="2392"/>
        <v>20</v>
      </c>
      <c r="AB139" s="107">
        <f t="shared" ref="AB139" ca="1" si="2393">IF($C139="","",SUM(Z139:AA139))</f>
        <v>60</v>
      </c>
      <c r="AC139" s="107">
        <f t="shared" ref="AC139:AD139" ca="1" si="2394">IF($C139="","",VLOOKUP($A139,INDIRECT("data"&amp;$AX$3),AC$8,FALSE))</f>
        <v>26</v>
      </c>
      <c r="AD139" s="107">
        <f t="shared" ca="1" si="2394"/>
        <v>40</v>
      </c>
      <c r="AE139" s="107">
        <f t="shared" ref="AE139" ca="1" si="2395">IF($C139="","",SUM(AC139:AD139))</f>
        <v>66</v>
      </c>
      <c r="AF139" s="107">
        <f t="shared" ref="AF139:AG139" ca="1" si="2396">IF($C139="","",VLOOKUP($A139,INDIRECT("data"&amp;$AX$3),AF$8,FALSE))</f>
        <v>20</v>
      </c>
      <c r="AG139" s="107">
        <f t="shared" ca="1" si="2396"/>
        <v>26</v>
      </c>
      <c r="AH139" s="107">
        <f t="shared" ref="AH139" ca="1" si="2397">IF($C139="","",SUM(AF139:AG139))</f>
        <v>46</v>
      </c>
      <c r="AI139" s="107"/>
      <c r="AJ139" s="107"/>
      <c r="AK139" s="107"/>
      <c r="AL139" s="107">
        <f t="shared" ref="AL139:AM139" ca="1" si="2398">IF($C139="","",VLOOKUP($A139,INDIRECT("data"&amp;$AX$3),AL$8,FALSE))</f>
        <v>40</v>
      </c>
      <c r="AM139" s="107">
        <f t="shared" ca="1" si="2398"/>
        <v>26</v>
      </c>
      <c r="AN139" s="107">
        <f t="shared" ref="AN139" ca="1" si="2399">IF($C139="","",SUM(AL139:AM139))</f>
        <v>66</v>
      </c>
      <c r="AO139" s="95">
        <f t="shared" ref="AO139" ca="1" si="2400">IF($C139="","",V139+Y139+AB139+AE139+AH139+AK139+AN139)</f>
        <v>324</v>
      </c>
      <c r="AP139" s="107">
        <f t="shared" ref="AP139:AS139" ca="1" si="2401">IF($C139="","",VLOOKUP($A139,INDIRECT("data"&amp;$AX$3),AP$8,FALSE))</f>
        <v>40</v>
      </c>
      <c r="AQ139" s="107">
        <f t="shared" ca="1" si="2401"/>
        <v>40</v>
      </c>
      <c r="AR139" s="107">
        <f t="shared" ca="1" si="2401"/>
        <v>80</v>
      </c>
      <c r="AS139" s="107">
        <f t="shared" ca="1" si="2401"/>
        <v>52</v>
      </c>
      <c r="AT139" s="107">
        <f t="shared" ref="AT139" ca="1" si="2402">IF($C139="","",SUM(AP139:AS139))</f>
        <v>212</v>
      </c>
      <c r="AU139" s="150">
        <f t="shared" ref="AU139" ca="1" si="2403">IF($C139="","",VLOOKUP($A139,INDIRECT("data"&amp;$AX$3),AU$8,FALSE))</f>
        <v>216</v>
      </c>
      <c r="AV139" s="150">
        <f ca="1">IF($C139="","",ROUND(AU139/NoW%,0))</f>
        <v>95</v>
      </c>
      <c r="AW139" s="150" t="str">
        <f ca="1">IF($C139="","",VLOOKUP(AO140,Gc,2,FALSE))</f>
        <v>Good</v>
      </c>
      <c r="AX139" s="150"/>
    </row>
    <row r="140" spans="1:50" s="96" customFormat="1" ht="15" customHeight="1">
      <c r="A140" s="96">
        <f t="shared" ref="A140" si="2404">A139</f>
        <v>66</v>
      </c>
      <c r="B140" s="167"/>
      <c r="C140" s="167"/>
      <c r="D140" s="107" t="str">
        <f t="shared" ref="D140" ca="1" si="2405">IF($C139="","",MID(TEXT(VLOOKUP($A140,INDIRECT("data"&amp;$AX$3),10,FALSE),"000000000000"),D$8,1))</f>
        <v>3</v>
      </c>
      <c r="E140" s="107" t="str">
        <f t="shared" ref="E140" ca="1" si="2406">IF($C139="","",MID(TEXT(VLOOKUP($A140,INDIRECT("data"&amp;$AX$3),10,FALSE),"000000000000"),E$8,1))</f>
        <v>6</v>
      </c>
      <c r="F140" s="107" t="str">
        <f t="shared" ref="F140" ca="1" si="2407">IF($C139="","",MID(TEXT(VLOOKUP($A140,INDIRECT("data"&amp;$AX$3),10,FALSE),"000000000000"),F$8,1))</f>
        <v>7</v>
      </c>
      <c r="G140" s="107" t="str">
        <f t="shared" ref="G140" ca="1" si="2408">IF($C139="","",MID(TEXT(VLOOKUP($A140,INDIRECT("data"&amp;$AX$3),10,FALSE),"000000000000"),G$8,1))</f>
        <v>5</v>
      </c>
      <c r="H140" s="107" t="str">
        <f t="shared" ref="H140" ca="1" si="2409">IF($C139="","",MID(TEXT(VLOOKUP($A140,INDIRECT("data"&amp;$AX$3),10,FALSE),"000000000000"),H$8,1))</f>
        <v>7</v>
      </c>
      <c r="I140" s="107" t="str">
        <f t="shared" ref="I140" ca="1" si="2410">IF($C139="","",MID(TEXT(VLOOKUP($A140,INDIRECT("data"&amp;$AX$3),10,FALSE),"000000000000"),I$8,1))</f>
        <v>8</v>
      </c>
      <c r="J140" s="107" t="str">
        <f t="shared" ref="J140" ca="1" si="2411">IF($C139="","",MID(TEXT(VLOOKUP($A140,INDIRECT("data"&amp;$AX$3),10,FALSE),"000000000000"),J$8,1))</f>
        <v>9</v>
      </c>
      <c r="K140" s="107" t="str">
        <f t="shared" ref="K140" ca="1" si="2412">IF($C139="","",MID(TEXT(VLOOKUP($A140,INDIRECT("data"&amp;$AX$3),10,FALSE),"000000000000"),K$8,1))</f>
        <v>5</v>
      </c>
      <c r="L140" s="107" t="str">
        <f t="shared" ref="L140" ca="1" si="2413">IF($C139="","",MID(TEXT(VLOOKUP($A140,INDIRECT("data"&amp;$AX$3),10,FALSE),"000000000000"),L$8,1))</f>
        <v>2</v>
      </c>
      <c r="M140" s="107" t="str">
        <f t="shared" ref="M140" ca="1" si="2414">IF($C139="","",MID(TEXT(VLOOKUP($A140,INDIRECT("data"&amp;$AX$3),10,FALSE),"000000000000"),M$8,1))</f>
        <v>3</v>
      </c>
      <c r="N140" s="107" t="str">
        <f t="shared" ref="N140" ca="1" si="2415">IF($C139="","",MID(TEXT(VLOOKUP($A140,INDIRECT("data"&amp;$AX$3),10,FALSE),"000000000000"),N$8,1))</f>
        <v>5</v>
      </c>
      <c r="O140" s="107" t="str">
        <f t="shared" ref="O140" ca="1" si="2416">IF($C139="","",MID(TEXT(VLOOKUP($A140,INDIRECT("data"&amp;$AX$3),10,FALSE),"000000000000"),O$8,1))</f>
        <v>2</v>
      </c>
      <c r="P140" s="150"/>
      <c r="Q140" s="150"/>
      <c r="R140" s="97">
        <f t="shared" ref="R140" ca="1" si="2417">IF($C139="","",VLOOKUP(A140,INDIRECT("data"&amp;$AX$3),9,FALSE))</f>
        <v>41858</v>
      </c>
      <c r="S140" s="98" t="s">
        <v>21</v>
      </c>
      <c r="T140" s="107" t="str">
        <f ca="1">IF($C139="","",VLOOKUP(T139*2,Gr,2))</f>
        <v>C</v>
      </c>
      <c r="U140" s="107" t="str">
        <f ca="1">IF($C139="","",VLOOKUP(U139*2,Gr,2))</f>
        <v>B+</v>
      </c>
      <c r="V140" s="107" t="str">
        <f ca="1">IF($C139="","",VLOOKUP(V139,Gr,2))</f>
        <v>B</v>
      </c>
      <c r="W140" s="107" t="str">
        <f ca="1">IF($C139="","",VLOOKUP(W139*2,Gr,2))</f>
        <v>C</v>
      </c>
      <c r="X140" s="107" t="str">
        <f ca="1">IF($C139="","",VLOOKUP(X139*2,Gr,2))</f>
        <v>C</v>
      </c>
      <c r="Y140" s="107" t="str">
        <f ca="1">IF($C139="","",VLOOKUP(Y139,Gr,2))</f>
        <v>C</v>
      </c>
      <c r="Z140" s="107" t="str">
        <f ca="1">IF($C139="","",VLOOKUP(Z139*2,Gr,2))</f>
        <v>A</v>
      </c>
      <c r="AA140" s="107" t="str">
        <f ca="1">IF($C139="","",VLOOKUP(AA139*2,Gr,2))</f>
        <v>C</v>
      </c>
      <c r="AB140" s="107" t="str">
        <f ca="1">IF($C139="","",VLOOKUP(AB139,Gr,2))</f>
        <v>B+</v>
      </c>
      <c r="AC140" s="107" t="str">
        <f ca="1">IF($C139="","",VLOOKUP(AC139*2,Gr,2))</f>
        <v>B+</v>
      </c>
      <c r="AD140" s="107" t="str">
        <f ca="1">IF($C139="","",VLOOKUP(AD139*2,Gr,2))</f>
        <v>A</v>
      </c>
      <c r="AE140" s="107" t="str">
        <f ca="1">IF($C139="","",VLOOKUP(AE139,Gr,2))</f>
        <v>B+</v>
      </c>
      <c r="AF140" s="107" t="str">
        <f ca="1">IF($C139="","",VLOOKUP(AF139*2,Gr,2))</f>
        <v>C</v>
      </c>
      <c r="AG140" s="107" t="str">
        <f ca="1">IF($C139="","",VLOOKUP(AG139*2,Gr,2))</f>
        <v>B+</v>
      </c>
      <c r="AH140" s="107" t="str">
        <f ca="1">IF($C139="","",VLOOKUP(AH139,Gr,2))</f>
        <v>B</v>
      </c>
      <c r="AI140" s="107"/>
      <c r="AJ140" s="107"/>
      <c r="AK140" s="107"/>
      <c r="AL140" s="107" t="str">
        <f ca="1">IF($C139="","",VLOOKUP(AL139*2,Gr,2))</f>
        <v>A</v>
      </c>
      <c r="AM140" s="107" t="str">
        <f ca="1">IF($C139="","",VLOOKUP(AM139*2,Gr,2))</f>
        <v>B+</v>
      </c>
      <c r="AN140" s="107" t="str">
        <f ca="1">IF($C139="","",VLOOKUP(AN139,Gr,2))</f>
        <v>B+</v>
      </c>
      <c r="AO140" s="107" t="str">
        <f ca="1">IF($C139="","",VLOOKUP(AO139/AO$7%,Gr,2))</f>
        <v>B+</v>
      </c>
      <c r="AP140" s="107" t="str">
        <f ca="1">IF($C139="","",VLOOKUP(AP139,Gr,2))</f>
        <v>C</v>
      </c>
      <c r="AQ140" s="107" t="str">
        <f ca="1">IF($C139="","",VLOOKUP(AQ139,Gr,2))</f>
        <v>C</v>
      </c>
      <c r="AR140" s="107" t="str">
        <f ca="1">IF($C139="","",VLOOKUP(AR139,Gr,2))</f>
        <v>A</v>
      </c>
      <c r="AS140" s="107" t="str">
        <f ca="1">IF($C139="","",VLOOKUP(AS139,Gr,2))</f>
        <v>B+</v>
      </c>
      <c r="AT140" s="107" t="str">
        <f ca="1">IF($C139="","",VLOOKUP(AT139/AT$7%,Gr,2))</f>
        <v>B+</v>
      </c>
      <c r="AU140" s="150"/>
      <c r="AV140" s="150"/>
      <c r="AW140" s="150"/>
      <c r="AX140" s="150"/>
    </row>
    <row r="141" spans="1:50" s="96" customFormat="1" ht="15" customHeight="1">
      <c r="A141" s="96">
        <f t="shared" ref="A141" si="2418">A140+1</f>
        <v>67</v>
      </c>
      <c r="B141" s="166">
        <f t="shared" ref="B141" si="2419">A141</f>
        <v>67</v>
      </c>
      <c r="C141" s="166">
        <f t="shared" ref="C141" ca="1" si="2420">IFERROR(VLOOKUP(A141,INDIRECT("data"&amp;$AX$3),2,FALSE),"")</f>
        <v>1182</v>
      </c>
      <c r="D141" s="168" t="str">
        <f t="shared" ref="D141" ca="1" si="2421">IF(C141="","",VLOOKUP(A141,INDIRECT("data"&amp;$AX$3),3,FALSE))</f>
        <v>Prasanna Vinayaka Gubbala</v>
      </c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50" t="str">
        <f t="shared" ref="P141" ca="1" si="2422">IF($C141="","",VLOOKUP($A141,INDIRECT("data"&amp;$AX$3),4,FALSE))</f>
        <v>G</v>
      </c>
      <c r="Q141" s="150" t="str">
        <f t="shared" ref="Q141" ca="1" si="2423">IF($C141="","",VLOOKUP($A141,INDIRECT("data"&amp;$AX$3),5,FALSE))</f>
        <v>BC</v>
      </c>
      <c r="R141" s="97">
        <f t="shared" ref="R141" ca="1" si="2424">IF($C141="","",VLOOKUP(A141,INDIRECT("data"&amp;$AX$3),8,FALSE))</f>
        <v>37957</v>
      </c>
      <c r="S141" s="98" t="s">
        <v>20</v>
      </c>
      <c r="T141" s="107">
        <f t="shared" ref="T141:U141" ca="1" si="2425">IF($C141="","",VLOOKUP($A141,INDIRECT("data"&amp;$AX$3),T$8,FALSE))</f>
        <v>46</v>
      </c>
      <c r="U141" s="107">
        <f t="shared" ca="1" si="2425"/>
        <v>28</v>
      </c>
      <c r="V141" s="107">
        <f t="shared" ref="V141" ca="1" si="2426">IF($C141="","",SUM(T141:U141))</f>
        <v>74</v>
      </c>
      <c r="W141" s="107">
        <f t="shared" ref="W141:X141" ca="1" si="2427">IF($C141="","",VLOOKUP($A141,INDIRECT("data"&amp;$AX$3),W$8,FALSE))</f>
        <v>23</v>
      </c>
      <c r="X141" s="107">
        <f t="shared" ca="1" si="2427"/>
        <v>46</v>
      </c>
      <c r="Y141" s="107">
        <f t="shared" ref="Y141" ca="1" si="2428">IF($C141="","",SUM(W141:X141))</f>
        <v>69</v>
      </c>
      <c r="Z141" s="107">
        <f t="shared" ref="Z141:AA141" ca="1" si="2429">IF($C141="","",VLOOKUP($A141,INDIRECT("data"&amp;$AX$3),Z$8,FALSE))</f>
        <v>48</v>
      </c>
      <c r="AA141" s="107">
        <f t="shared" ca="1" si="2429"/>
        <v>23</v>
      </c>
      <c r="AB141" s="107">
        <f t="shared" ref="AB141" ca="1" si="2430">IF($C141="","",SUM(Z141:AA141))</f>
        <v>71</v>
      </c>
      <c r="AC141" s="107">
        <f t="shared" ref="AC141:AD141" ca="1" si="2431">IF($C141="","",VLOOKUP($A141,INDIRECT("data"&amp;$AX$3),AC$8,FALSE))</f>
        <v>28</v>
      </c>
      <c r="AD141" s="107">
        <f t="shared" ca="1" si="2431"/>
        <v>48</v>
      </c>
      <c r="AE141" s="107">
        <f t="shared" ref="AE141" ca="1" si="2432">IF($C141="","",SUM(AC141:AD141))</f>
        <v>76</v>
      </c>
      <c r="AF141" s="107">
        <f t="shared" ref="AF141:AG141" ca="1" si="2433">IF($C141="","",VLOOKUP($A141,INDIRECT("data"&amp;$AX$3),AF$8,FALSE))</f>
        <v>46</v>
      </c>
      <c r="AG141" s="107">
        <f t="shared" ca="1" si="2433"/>
        <v>28</v>
      </c>
      <c r="AH141" s="107">
        <f t="shared" ref="AH141" ca="1" si="2434">IF($C141="","",SUM(AF141:AG141))</f>
        <v>74</v>
      </c>
      <c r="AI141" s="107"/>
      <c r="AJ141" s="107"/>
      <c r="AK141" s="107"/>
      <c r="AL141" s="107">
        <f t="shared" ref="AL141:AM141" ca="1" si="2435">IF($C141="","",VLOOKUP($A141,INDIRECT("data"&amp;$AX$3),AL$8,FALSE))</f>
        <v>48</v>
      </c>
      <c r="AM141" s="107">
        <f t="shared" ca="1" si="2435"/>
        <v>28</v>
      </c>
      <c r="AN141" s="107">
        <f t="shared" ref="AN141" ca="1" si="2436">IF($C141="","",SUM(AL141:AM141))</f>
        <v>76</v>
      </c>
      <c r="AO141" s="95">
        <f t="shared" ref="AO141" ca="1" si="2437">IF($C141="","",V141+Y141+AB141+AE141+AH141+AK141+AN141)</f>
        <v>440</v>
      </c>
      <c r="AP141" s="107">
        <f t="shared" ref="AP141:AS141" ca="1" si="2438">IF($C141="","",VLOOKUP($A141,INDIRECT("data"&amp;$AX$3),AP$8,FALSE))</f>
        <v>92</v>
      </c>
      <c r="AQ141" s="107">
        <f t="shared" ca="1" si="2438"/>
        <v>46</v>
      </c>
      <c r="AR141" s="107">
        <f t="shared" ca="1" si="2438"/>
        <v>96</v>
      </c>
      <c r="AS141" s="107">
        <f t="shared" ca="1" si="2438"/>
        <v>56</v>
      </c>
      <c r="AT141" s="107">
        <f t="shared" ref="AT141" ca="1" si="2439">IF($C141="","",SUM(AP141:AS141))</f>
        <v>290</v>
      </c>
      <c r="AU141" s="150">
        <f t="shared" ref="AU141" ca="1" si="2440">IF($C141="","",VLOOKUP($A141,INDIRECT("data"&amp;$AX$3),AU$8,FALSE))</f>
        <v>190</v>
      </c>
      <c r="AV141" s="150">
        <f ca="1">IF($C141="","",ROUND(AU141/NoW%,0))</f>
        <v>84</v>
      </c>
      <c r="AW141" s="150" t="str">
        <f ca="1">IF($C141="","",VLOOKUP(AO142,Gc,2,FALSE))</f>
        <v>Very Good</v>
      </c>
      <c r="AX141" s="150"/>
    </row>
    <row r="142" spans="1:50" s="96" customFormat="1" ht="15" customHeight="1">
      <c r="A142" s="96">
        <f t="shared" ref="A142" si="2441">A141</f>
        <v>67</v>
      </c>
      <c r="B142" s="167"/>
      <c r="C142" s="167"/>
      <c r="D142" s="107" t="str">
        <f t="shared" ref="D142" ca="1" si="2442">IF($C141="","",MID(TEXT(VLOOKUP($A142,INDIRECT("data"&amp;$AX$3),10,FALSE),"000000000000"),D$8,1))</f>
        <v>7</v>
      </c>
      <c r="E142" s="107" t="str">
        <f t="shared" ref="E142" ca="1" si="2443">IF($C141="","",MID(TEXT(VLOOKUP($A142,INDIRECT("data"&amp;$AX$3),10,FALSE),"000000000000"),E$8,1))</f>
        <v>5</v>
      </c>
      <c r="F142" s="107" t="str">
        <f t="shared" ref="F142" ca="1" si="2444">IF($C141="","",MID(TEXT(VLOOKUP($A142,INDIRECT("data"&amp;$AX$3),10,FALSE),"000000000000"),F$8,1))</f>
        <v>7</v>
      </c>
      <c r="G142" s="107" t="str">
        <f t="shared" ref="G142" ca="1" si="2445">IF($C141="","",MID(TEXT(VLOOKUP($A142,INDIRECT("data"&amp;$AX$3),10,FALSE),"000000000000"),G$8,1))</f>
        <v>5</v>
      </c>
      <c r="H142" s="107" t="str">
        <f t="shared" ref="H142" ca="1" si="2446">IF($C141="","",MID(TEXT(VLOOKUP($A142,INDIRECT("data"&amp;$AX$3),10,FALSE),"000000000000"),H$8,1))</f>
        <v>1</v>
      </c>
      <c r="I142" s="107" t="str">
        <f t="shared" ref="I142" ca="1" si="2447">IF($C141="","",MID(TEXT(VLOOKUP($A142,INDIRECT("data"&amp;$AX$3),10,FALSE),"000000000000"),I$8,1))</f>
        <v>3</v>
      </c>
      <c r="J142" s="107" t="str">
        <f t="shared" ref="J142" ca="1" si="2448">IF($C141="","",MID(TEXT(VLOOKUP($A142,INDIRECT("data"&amp;$AX$3),10,FALSE),"000000000000"),J$8,1))</f>
        <v>0</v>
      </c>
      <c r="K142" s="107" t="str">
        <f t="shared" ref="K142" ca="1" si="2449">IF($C141="","",MID(TEXT(VLOOKUP($A142,INDIRECT("data"&amp;$AX$3),10,FALSE),"000000000000"),K$8,1))</f>
        <v>5</v>
      </c>
      <c r="L142" s="107" t="str">
        <f t="shared" ref="L142" ca="1" si="2450">IF($C141="","",MID(TEXT(VLOOKUP($A142,INDIRECT("data"&amp;$AX$3),10,FALSE),"000000000000"),L$8,1))</f>
        <v>8</v>
      </c>
      <c r="M142" s="107" t="str">
        <f t="shared" ref="M142" ca="1" si="2451">IF($C141="","",MID(TEXT(VLOOKUP($A142,INDIRECT("data"&amp;$AX$3),10,FALSE),"000000000000"),M$8,1))</f>
        <v>7</v>
      </c>
      <c r="N142" s="107" t="str">
        <f t="shared" ref="N142" ca="1" si="2452">IF($C141="","",MID(TEXT(VLOOKUP($A142,INDIRECT("data"&amp;$AX$3),10,FALSE),"000000000000"),N$8,1))</f>
        <v>5</v>
      </c>
      <c r="O142" s="107" t="str">
        <f t="shared" ref="O142" ca="1" si="2453">IF($C141="","",MID(TEXT(VLOOKUP($A142,INDIRECT("data"&amp;$AX$3),10,FALSE),"000000000000"),O$8,1))</f>
        <v>0</v>
      </c>
      <c r="P142" s="150"/>
      <c r="Q142" s="150"/>
      <c r="R142" s="97">
        <f t="shared" ref="R142" ca="1" si="2454">IF($C141="","",VLOOKUP(A142,INDIRECT("data"&amp;$AX$3),9,FALSE))</f>
        <v>41811</v>
      </c>
      <c r="S142" s="98" t="s">
        <v>21</v>
      </c>
      <c r="T142" s="107" t="str">
        <f ca="1">IF($C141="","",VLOOKUP(T141*2,Gr,2))</f>
        <v>A+</v>
      </c>
      <c r="U142" s="107" t="str">
        <f ca="1">IF($C141="","",VLOOKUP(U141*2,Gr,2))</f>
        <v>B+</v>
      </c>
      <c r="V142" s="107" t="str">
        <f ca="1">IF($C141="","",VLOOKUP(V141,Gr,2))</f>
        <v>A</v>
      </c>
      <c r="W142" s="107" t="str">
        <f ca="1">IF($C141="","",VLOOKUP(W141*2,Gr,2))</f>
        <v>B</v>
      </c>
      <c r="X142" s="107" t="str">
        <f ca="1">IF($C141="","",VLOOKUP(X141*2,Gr,2))</f>
        <v>A+</v>
      </c>
      <c r="Y142" s="107" t="str">
        <f ca="1">IF($C141="","",VLOOKUP(Y141,Gr,2))</f>
        <v>B+</v>
      </c>
      <c r="Z142" s="107" t="str">
        <f ca="1">IF($C141="","",VLOOKUP(Z141*2,Gr,2))</f>
        <v>A+</v>
      </c>
      <c r="AA142" s="107" t="str">
        <f ca="1">IF($C141="","",VLOOKUP(AA141*2,Gr,2))</f>
        <v>B</v>
      </c>
      <c r="AB142" s="107" t="str">
        <f ca="1">IF($C141="","",VLOOKUP(AB141,Gr,2))</f>
        <v>A</v>
      </c>
      <c r="AC142" s="107" t="str">
        <f ca="1">IF($C141="","",VLOOKUP(AC141*2,Gr,2))</f>
        <v>B+</v>
      </c>
      <c r="AD142" s="107" t="str">
        <f ca="1">IF($C141="","",VLOOKUP(AD141*2,Gr,2))</f>
        <v>A+</v>
      </c>
      <c r="AE142" s="107" t="str">
        <f ca="1">IF($C141="","",VLOOKUP(AE141,Gr,2))</f>
        <v>A</v>
      </c>
      <c r="AF142" s="107" t="str">
        <f ca="1">IF($C141="","",VLOOKUP(AF141*2,Gr,2))</f>
        <v>A+</v>
      </c>
      <c r="AG142" s="107" t="str">
        <f ca="1">IF($C141="","",VLOOKUP(AG141*2,Gr,2))</f>
        <v>B+</v>
      </c>
      <c r="AH142" s="107" t="str">
        <f ca="1">IF($C141="","",VLOOKUP(AH141,Gr,2))</f>
        <v>A</v>
      </c>
      <c r="AI142" s="107"/>
      <c r="AJ142" s="107"/>
      <c r="AK142" s="107"/>
      <c r="AL142" s="107" t="str">
        <f ca="1">IF($C141="","",VLOOKUP(AL141*2,Gr,2))</f>
        <v>A+</v>
      </c>
      <c r="AM142" s="107" t="str">
        <f ca="1">IF($C141="","",VLOOKUP(AM141*2,Gr,2))</f>
        <v>B+</v>
      </c>
      <c r="AN142" s="107" t="str">
        <f ca="1">IF($C141="","",VLOOKUP(AN141,Gr,2))</f>
        <v>A</v>
      </c>
      <c r="AO142" s="107" t="str">
        <f ca="1">IF($C141="","",VLOOKUP(AO141/AO$7%,Gr,2))</f>
        <v>A</v>
      </c>
      <c r="AP142" s="107" t="str">
        <f ca="1">IF($C141="","",VLOOKUP(AP141,Gr,2))</f>
        <v>A+</v>
      </c>
      <c r="AQ142" s="107" t="str">
        <f ca="1">IF($C141="","",VLOOKUP(AQ141,Gr,2))</f>
        <v>B</v>
      </c>
      <c r="AR142" s="107" t="str">
        <f ca="1">IF($C141="","",VLOOKUP(AR141,Gr,2))</f>
        <v>A+</v>
      </c>
      <c r="AS142" s="107" t="str">
        <f ca="1">IF($C141="","",VLOOKUP(AS141,Gr,2))</f>
        <v>B+</v>
      </c>
      <c r="AT142" s="107" t="str">
        <f ca="1">IF($C141="","",VLOOKUP(AT141/AT$7%,Gr,2))</f>
        <v>A</v>
      </c>
      <c r="AU142" s="150"/>
      <c r="AV142" s="150"/>
      <c r="AW142" s="150"/>
      <c r="AX142" s="150"/>
    </row>
    <row r="143" spans="1:50" s="96" customFormat="1" ht="15" customHeight="1">
      <c r="A143" s="96">
        <f t="shared" ref="A143" si="2455">A142+1</f>
        <v>68</v>
      </c>
      <c r="B143" s="166">
        <f t="shared" ref="B143" si="2456">A143</f>
        <v>68</v>
      </c>
      <c r="C143" s="166">
        <f t="shared" ref="C143" ca="1" si="2457">IFERROR(VLOOKUP(A143,INDIRECT("data"&amp;$AX$3),2,FALSE),"")</f>
        <v>1211</v>
      </c>
      <c r="D143" s="168" t="str">
        <f t="shared" ref="D143" ca="1" si="2458">IF(C143="","",VLOOKUP(A143,INDIRECT("data"&amp;$AX$3),3,FALSE))</f>
        <v>Praveen Ootala</v>
      </c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50" t="str">
        <f t="shared" ref="P143" ca="1" si="2459">IF($C143="","",VLOOKUP($A143,INDIRECT("data"&amp;$AX$3),4,FALSE))</f>
        <v>G</v>
      </c>
      <c r="Q143" s="150" t="str">
        <f t="shared" ref="Q143" ca="1" si="2460">IF($C143="","",VLOOKUP($A143,INDIRECT("data"&amp;$AX$3),5,FALSE))</f>
        <v>SC</v>
      </c>
      <c r="R143" s="97">
        <f t="shared" ref="R143" ca="1" si="2461">IF($C143="","",VLOOKUP(A143,INDIRECT("data"&amp;$AX$3),8,FALSE))</f>
        <v>37891</v>
      </c>
      <c r="S143" s="98" t="s">
        <v>20</v>
      </c>
      <c r="T143" s="107">
        <f t="shared" ref="T143:U143" ca="1" si="2462">IF($C143="","",VLOOKUP($A143,INDIRECT("data"&amp;$AX$3),T$8,FALSE))</f>
        <v>24</v>
      </c>
      <c r="U143" s="107">
        <f t="shared" ca="1" si="2462"/>
        <v>46</v>
      </c>
      <c r="V143" s="107">
        <f t="shared" ref="V143" ca="1" si="2463">IF($C143="","",SUM(T143:U143))</f>
        <v>70</v>
      </c>
      <c r="W143" s="107">
        <f t="shared" ref="W143:X143" ca="1" si="2464">IF($C143="","",VLOOKUP($A143,INDIRECT("data"&amp;$AX$3),W$8,FALSE))</f>
        <v>43</v>
      </c>
      <c r="X143" s="107">
        <f t="shared" ca="1" si="2464"/>
        <v>24</v>
      </c>
      <c r="Y143" s="107">
        <f t="shared" ref="Y143" ca="1" si="2465">IF($C143="","",SUM(W143:X143))</f>
        <v>67</v>
      </c>
      <c r="Z143" s="107">
        <f t="shared" ref="Z143:AA143" ca="1" si="2466">IF($C143="","",VLOOKUP($A143,INDIRECT("data"&amp;$AX$3),Z$8,FALSE))</f>
        <v>46</v>
      </c>
      <c r="AA143" s="107">
        <f t="shared" ca="1" si="2466"/>
        <v>43</v>
      </c>
      <c r="AB143" s="107">
        <f t="shared" ref="AB143" ca="1" si="2467">IF($C143="","",SUM(Z143:AA143))</f>
        <v>89</v>
      </c>
      <c r="AC143" s="107">
        <f t="shared" ref="AC143:AD143" ca="1" si="2468">IF($C143="","",VLOOKUP($A143,INDIRECT("data"&amp;$AX$3),AC$8,FALSE))</f>
        <v>46</v>
      </c>
      <c r="AD143" s="107">
        <f t="shared" ca="1" si="2468"/>
        <v>46</v>
      </c>
      <c r="AE143" s="107">
        <f t="shared" ref="AE143" ca="1" si="2469">IF($C143="","",SUM(AC143:AD143))</f>
        <v>92</v>
      </c>
      <c r="AF143" s="107">
        <f t="shared" ref="AF143:AG143" ca="1" si="2470">IF($C143="","",VLOOKUP($A143,INDIRECT("data"&amp;$AX$3),AF$8,FALSE))</f>
        <v>24</v>
      </c>
      <c r="AG143" s="107">
        <f t="shared" ca="1" si="2470"/>
        <v>46</v>
      </c>
      <c r="AH143" s="107">
        <f t="shared" ref="AH143" ca="1" si="2471">IF($C143="","",SUM(AF143:AG143))</f>
        <v>70</v>
      </c>
      <c r="AI143" s="107"/>
      <c r="AJ143" s="107"/>
      <c r="AK143" s="107"/>
      <c r="AL143" s="107">
        <f t="shared" ref="AL143:AM143" ca="1" si="2472">IF($C143="","",VLOOKUP($A143,INDIRECT("data"&amp;$AX$3),AL$8,FALSE))</f>
        <v>46</v>
      </c>
      <c r="AM143" s="107">
        <f t="shared" ca="1" si="2472"/>
        <v>46</v>
      </c>
      <c r="AN143" s="107">
        <f t="shared" ref="AN143" ca="1" si="2473">IF($C143="","",SUM(AL143:AM143))</f>
        <v>92</v>
      </c>
      <c r="AO143" s="95">
        <f t="shared" ref="AO143" ca="1" si="2474">IF($C143="","",V143+Y143+AB143+AE143+AH143+AK143+AN143)</f>
        <v>480</v>
      </c>
      <c r="AP143" s="107">
        <f t="shared" ref="AP143:AS143" ca="1" si="2475">IF($C143="","",VLOOKUP($A143,INDIRECT("data"&amp;$AX$3),AP$8,FALSE))</f>
        <v>48</v>
      </c>
      <c r="AQ143" s="107">
        <f t="shared" ca="1" si="2475"/>
        <v>86</v>
      </c>
      <c r="AR143" s="107">
        <f t="shared" ca="1" si="2475"/>
        <v>92</v>
      </c>
      <c r="AS143" s="107">
        <f t="shared" ca="1" si="2475"/>
        <v>92</v>
      </c>
      <c r="AT143" s="107">
        <f t="shared" ref="AT143" ca="1" si="2476">IF($C143="","",SUM(AP143:AS143))</f>
        <v>318</v>
      </c>
      <c r="AU143" s="150">
        <f t="shared" ref="AU143" ca="1" si="2477">IF($C143="","",VLOOKUP($A143,INDIRECT("data"&amp;$AX$3),AU$8,FALSE))</f>
        <v>172</v>
      </c>
      <c r="AV143" s="150">
        <f ca="1">IF($C143="","",ROUND(AU143/NoW%,0))</f>
        <v>76</v>
      </c>
      <c r="AW143" s="150" t="str">
        <f ca="1">IF($C143="","",VLOOKUP(AO144,Gc,2,FALSE))</f>
        <v>Very Good</v>
      </c>
      <c r="AX143" s="150"/>
    </row>
    <row r="144" spans="1:50" s="96" customFormat="1" ht="15" customHeight="1">
      <c r="A144" s="96">
        <f t="shared" ref="A144" si="2478">A143</f>
        <v>68</v>
      </c>
      <c r="B144" s="167"/>
      <c r="C144" s="167"/>
      <c r="D144" s="107" t="str">
        <f t="shared" ref="D144" ca="1" si="2479">IF($C143="","",MID(TEXT(VLOOKUP($A144,INDIRECT("data"&amp;$AX$3),10,FALSE),"000000000000"),D$8,1))</f>
        <v>6</v>
      </c>
      <c r="E144" s="107" t="str">
        <f t="shared" ref="E144" ca="1" si="2480">IF($C143="","",MID(TEXT(VLOOKUP($A144,INDIRECT("data"&amp;$AX$3),10,FALSE),"000000000000"),E$8,1))</f>
        <v>0</v>
      </c>
      <c r="F144" s="107" t="str">
        <f t="shared" ref="F144" ca="1" si="2481">IF($C143="","",MID(TEXT(VLOOKUP($A144,INDIRECT("data"&amp;$AX$3),10,FALSE),"000000000000"),F$8,1))</f>
        <v>9</v>
      </c>
      <c r="G144" s="107" t="str">
        <f t="shared" ref="G144" ca="1" si="2482">IF($C143="","",MID(TEXT(VLOOKUP($A144,INDIRECT("data"&amp;$AX$3),10,FALSE),"000000000000"),G$8,1))</f>
        <v>7</v>
      </c>
      <c r="H144" s="107" t="str">
        <f t="shared" ref="H144" ca="1" si="2483">IF($C143="","",MID(TEXT(VLOOKUP($A144,INDIRECT("data"&amp;$AX$3),10,FALSE),"000000000000"),H$8,1))</f>
        <v>6</v>
      </c>
      <c r="I144" s="107" t="str">
        <f t="shared" ref="I144" ca="1" si="2484">IF($C143="","",MID(TEXT(VLOOKUP($A144,INDIRECT("data"&amp;$AX$3),10,FALSE),"000000000000"),I$8,1))</f>
        <v>1</v>
      </c>
      <c r="J144" s="107" t="str">
        <f t="shared" ref="J144" ca="1" si="2485">IF($C143="","",MID(TEXT(VLOOKUP($A144,INDIRECT("data"&amp;$AX$3),10,FALSE),"000000000000"),J$8,1))</f>
        <v>7</v>
      </c>
      <c r="K144" s="107" t="str">
        <f t="shared" ref="K144" ca="1" si="2486">IF($C143="","",MID(TEXT(VLOOKUP($A144,INDIRECT("data"&amp;$AX$3),10,FALSE),"000000000000"),K$8,1))</f>
        <v>6</v>
      </c>
      <c r="L144" s="107" t="str">
        <f t="shared" ref="L144" ca="1" si="2487">IF($C143="","",MID(TEXT(VLOOKUP($A144,INDIRECT("data"&amp;$AX$3),10,FALSE),"000000000000"),L$8,1))</f>
        <v>2</v>
      </c>
      <c r="M144" s="107" t="str">
        <f t="shared" ref="M144" ca="1" si="2488">IF($C143="","",MID(TEXT(VLOOKUP($A144,INDIRECT("data"&amp;$AX$3),10,FALSE),"000000000000"),M$8,1))</f>
        <v>9</v>
      </c>
      <c r="N144" s="107" t="str">
        <f t="shared" ref="N144" ca="1" si="2489">IF($C143="","",MID(TEXT(VLOOKUP($A144,INDIRECT("data"&amp;$AX$3),10,FALSE),"000000000000"),N$8,1))</f>
        <v>3</v>
      </c>
      <c r="O144" s="107" t="str">
        <f t="shared" ref="O144" ca="1" si="2490">IF($C143="","",MID(TEXT(VLOOKUP($A144,INDIRECT("data"&amp;$AX$3),10,FALSE),"000000000000"),O$8,1))</f>
        <v>2</v>
      </c>
      <c r="P144" s="150"/>
      <c r="Q144" s="150"/>
      <c r="R144" s="97">
        <f t="shared" ref="R144" ca="1" si="2491">IF($C143="","",VLOOKUP(A144,INDIRECT("data"&amp;$AX$3),9,FALSE))</f>
        <v>41820</v>
      </c>
      <c r="S144" s="98" t="s">
        <v>21</v>
      </c>
      <c r="T144" s="107" t="str">
        <f ca="1">IF($C143="","",VLOOKUP(T143*2,Gr,2))</f>
        <v>B</v>
      </c>
      <c r="U144" s="107" t="str">
        <f ca="1">IF($C143="","",VLOOKUP(U143*2,Gr,2))</f>
        <v>A+</v>
      </c>
      <c r="V144" s="107" t="str">
        <f ca="1">IF($C143="","",VLOOKUP(V143,Gr,2))</f>
        <v>B+</v>
      </c>
      <c r="W144" s="107" t="str">
        <f ca="1">IF($C143="","",VLOOKUP(W143*2,Gr,2))</f>
        <v>A</v>
      </c>
      <c r="X144" s="107" t="str">
        <f ca="1">IF($C143="","",VLOOKUP(X143*2,Gr,2))</f>
        <v>B</v>
      </c>
      <c r="Y144" s="107" t="str">
        <f ca="1">IF($C143="","",VLOOKUP(Y143,Gr,2))</f>
        <v>B+</v>
      </c>
      <c r="Z144" s="107" t="str">
        <f ca="1">IF($C143="","",VLOOKUP(Z143*2,Gr,2))</f>
        <v>A+</v>
      </c>
      <c r="AA144" s="107" t="str">
        <f ca="1">IF($C143="","",VLOOKUP(AA143*2,Gr,2))</f>
        <v>A</v>
      </c>
      <c r="AB144" s="107" t="str">
        <f ca="1">IF($C143="","",VLOOKUP(AB143,Gr,2))</f>
        <v>A</v>
      </c>
      <c r="AC144" s="107" t="str">
        <f ca="1">IF($C143="","",VLOOKUP(AC143*2,Gr,2))</f>
        <v>A+</v>
      </c>
      <c r="AD144" s="107" t="str">
        <f ca="1">IF($C143="","",VLOOKUP(AD143*2,Gr,2))</f>
        <v>A+</v>
      </c>
      <c r="AE144" s="107" t="str">
        <f ca="1">IF($C143="","",VLOOKUP(AE143,Gr,2))</f>
        <v>A+</v>
      </c>
      <c r="AF144" s="107" t="str">
        <f ca="1">IF($C143="","",VLOOKUP(AF143*2,Gr,2))</f>
        <v>B</v>
      </c>
      <c r="AG144" s="107" t="str">
        <f ca="1">IF($C143="","",VLOOKUP(AG143*2,Gr,2))</f>
        <v>A+</v>
      </c>
      <c r="AH144" s="107" t="str">
        <f ca="1">IF($C143="","",VLOOKUP(AH143,Gr,2))</f>
        <v>B+</v>
      </c>
      <c r="AI144" s="107"/>
      <c r="AJ144" s="107"/>
      <c r="AK144" s="107"/>
      <c r="AL144" s="107" t="str">
        <f ca="1">IF($C143="","",VLOOKUP(AL143*2,Gr,2))</f>
        <v>A+</v>
      </c>
      <c r="AM144" s="107" t="str">
        <f ca="1">IF($C143="","",VLOOKUP(AM143*2,Gr,2))</f>
        <v>A+</v>
      </c>
      <c r="AN144" s="107" t="str">
        <f ca="1">IF($C143="","",VLOOKUP(AN143,Gr,2))</f>
        <v>A+</v>
      </c>
      <c r="AO144" s="107" t="str">
        <f ca="1">IF($C143="","",VLOOKUP(AO143/AO$7%,Gr,2))</f>
        <v>A</v>
      </c>
      <c r="AP144" s="107" t="str">
        <f ca="1">IF($C143="","",VLOOKUP(AP143,Gr,2))</f>
        <v>B</v>
      </c>
      <c r="AQ144" s="107" t="str">
        <f ca="1">IF($C143="","",VLOOKUP(AQ143,Gr,2))</f>
        <v>A</v>
      </c>
      <c r="AR144" s="107" t="str">
        <f ca="1">IF($C143="","",VLOOKUP(AR143,Gr,2))</f>
        <v>A+</v>
      </c>
      <c r="AS144" s="107" t="str">
        <f ca="1">IF($C143="","",VLOOKUP(AS143,Gr,2))</f>
        <v>A+</v>
      </c>
      <c r="AT144" s="107" t="str">
        <f ca="1">IF($C143="","",VLOOKUP(AT143/AT$7%,Gr,2))</f>
        <v>A</v>
      </c>
      <c r="AU144" s="150"/>
      <c r="AV144" s="150"/>
      <c r="AW144" s="150"/>
      <c r="AX144" s="150"/>
    </row>
    <row r="145" spans="1:50" s="96" customFormat="1" ht="15" customHeight="1">
      <c r="A145" s="96">
        <f t="shared" ref="A145" si="2492">A144+1</f>
        <v>69</v>
      </c>
      <c r="B145" s="166">
        <f t="shared" ref="B145" si="2493">A145</f>
        <v>69</v>
      </c>
      <c r="C145" s="166">
        <f t="shared" ref="C145" ca="1" si="2494">IFERROR(VLOOKUP(A145,INDIRECT("data"&amp;$AX$3),2,FALSE),"")</f>
        <v>1187</v>
      </c>
      <c r="D145" s="168" t="str">
        <f t="shared" ref="D145" ca="1" si="2495">IF(C145="","",VLOOKUP(A145,INDIRECT("data"&amp;$AX$3),3,FALSE))</f>
        <v>Raj Kumar Ootala</v>
      </c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50" t="str">
        <f t="shared" ref="P145" ca="1" si="2496">IF($C145="","",VLOOKUP($A145,INDIRECT("data"&amp;$AX$3),4,FALSE))</f>
        <v>G</v>
      </c>
      <c r="Q145" s="150" t="str">
        <f t="shared" ref="Q145" ca="1" si="2497">IF($C145="","",VLOOKUP($A145,INDIRECT("data"&amp;$AX$3),5,FALSE))</f>
        <v>SC</v>
      </c>
      <c r="R145" s="97">
        <f t="shared" ref="R145" ca="1" si="2498">IF($C145="","",VLOOKUP(A145,INDIRECT("data"&amp;$AX$3),8,FALSE))</f>
        <v>38183</v>
      </c>
      <c r="S145" s="98" t="s">
        <v>20</v>
      </c>
      <c r="T145" s="107">
        <f t="shared" ref="T145:U145" ca="1" si="2499">IF($C145="","",VLOOKUP($A145,INDIRECT("data"&amp;$AX$3),T$8,FALSE))</f>
        <v>24</v>
      </c>
      <c r="U145" s="107">
        <f t="shared" ca="1" si="2499"/>
        <v>44</v>
      </c>
      <c r="V145" s="107">
        <f t="shared" ref="V145" ca="1" si="2500">IF($C145="","",SUM(T145:U145))</f>
        <v>68</v>
      </c>
      <c r="W145" s="107">
        <f t="shared" ref="W145:X145" ca="1" si="2501">IF($C145="","",VLOOKUP($A145,INDIRECT("data"&amp;$AX$3),W$8,FALSE))</f>
        <v>41</v>
      </c>
      <c r="X145" s="107">
        <f t="shared" ca="1" si="2501"/>
        <v>24</v>
      </c>
      <c r="Y145" s="107">
        <f t="shared" ref="Y145" ca="1" si="2502">IF($C145="","",SUM(W145:X145))</f>
        <v>65</v>
      </c>
      <c r="Z145" s="107">
        <f t="shared" ref="Z145:AA145" ca="1" si="2503">IF($C145="","",VLOOKUP($A145,INDIRECT("data"&amp;$AX$3),Z$8,FALSE))</f>
        <v>48</v>
      </c>
      <c r="AA145" s="107">
        <f t="shared" ca="1" si="2503"/>
        <v>41</v>
      </c>
      <c r="AB145" s="107">
        <f t="shared" ref="AB145" ca="1" si="2504">IF($C145="","",SUM(Z145:AA145))</f>
        <v>89</v>
      </c>
      <c r="AC145" s="107">
        <f t="shared" ref="AC145:AD145" ca="1" si="2505">IF($C145="","",VLOOKUP($A145,INDIRECT("data"&amp;$AX$3),AC$8,FALSE))</f>
        <v>44</v>
      </c>
      <c r="AD145" s="107">
        <f t="shared" ca="1" si="2505"/>
        <v>48</v>
      </c>
      <c r="AE145" s="107">
        <f t="shared" ref="AE145" ca="1" si="2506">IF($C145="","",SUM(AC145:AD145))</f>
        <v>92</v>
      </c>
      <c r="AF145" s="107">
        <f t="shared" ref="AF145:AG145" ca="1" si="2507">IF($C145="","",VLOOKUP($A145,INDIRECT("data"&amp;$AX$3),AF$8,FALSE))</f>
        <v>24</v>
      </c>
      <c r="AG145" s="107">
        <f t="shared" ca="1" si="2507"/>
        <v>44</v>
      </c>
      <c r="AH145" s="107">
        <f t="shared" ref="AH145" ca="1" si="2508">IF($C145="","",SUM(AF145:AG145))</f>
        <v>68</v>
      </c>
      <c r="AI145" s="107"/>
      <c r="AJ145" s="107"/>
      <c r="AK145" s="107"/>
      <c r="AL145" s="107">
        <f t="shared" ref="AL145:AM145" ca="1" si="2509">IF($C145="","",VLOOKUP($A145,INDIRECT("data"&amp;$AX$3),AL$8,FALSE))</f>
        <v>48</v>
      </c>
      <c r="AM145" s="107">
        <f t="shared" ca="1" si="2509"/>
        <v>44</v>
      </c>
      <c r="AN145" s="107">
        <f t="shared" ref="AN145" ca="1" si="2510">IF($C145="","",SUM(AL145:AM145))</f>
        <v>92</v>
      </c>
      <c r="AO145" s="95">
        <f t="shared" ref="AO145" ca="1" si="2511">IF($C145="","",V145+Y145+AB145+AE145+AH145+AK145+AN145)</f>
        <v>474</v>
      </c>
      <c r="AP145" s="107">
        <f t="shared" ref="AP145:AS145" ca="1" si="2512">IF($C145="","",VLOOKUP($A145,INDIRECT("data"&amp;$AX$3),AP$8,FALSE))</f>
        <v>48</v>
      </c>
      <c r="AQ145" s="107">
        <f t="shared" ca="1" si="2512"/>
        <v>82</v>
      </c>
      <c r="AR145" s="107">
        <f t="shared" ca="1" si="2512"/>
        <v>96</v>
      </c>
      <c r="AS145" s="107">
        <f t="shared" ca="1" si="2512"/>
        <v>88</v>
      </c>
      <c r="AT145" s="107">
        <f t="shared" ref="AT145" ca="1" si="2513">IF($C145="","",SUM(AP145:AS145))</f>
        <v>314</v>
      </c>
      <c r="AU145" s="150">
        <f t="shared" ref="AU145" ca="1" si="2514">IF($C145="","",VLOOKUP($A145,INDIRECT("data"&amp;$AX$3),AU$8,FALSE))</f>
        <v>194</v>
      </c>
      <c r="AV145" s="150">
        <f ca="1">IF($C145="","",ROUND(AU145/NoW%,0))</f>
        <v>85</v>
      </c>
      <c r="AW145" s="150" t="str">
        <f ca="1">IF($C145="","",VLOOKUP(AO146,Gc,2,FALSE))</f>
        <v>Very Good</v>
      </c>
      <c r="AX145" s="150"/>
    </row>
    <row r="146" spans="1:50" s="96" customFormat="1" ht="15" customHeight="1">
      <c r="A146" s="96">
        <f t="shared" ref="A146" si="2515">A145</f>
        <v>69</v>
      </c>
      <c r="B146" s="167"/>
      <c r="C146" s="167"/>
      <c r="D146" s="107" t="str">
        <f t="shared" ref="D146" ca="1" si="2516">IF($C145="","",MID(TEXT(VLOOKUP($A146,INDIRECT("data"&amp;$AX$3),10,FALSE),"000000000000"),D$8,1))</f>
        <v>8</v>
      </c>
      <c r="E146" s="107" t="str">
        <f t="shared" ref="E146" ca="1" si="2517">IF($C145="","",MID(TEXT(VLOOKUP($A146,INDIRECT("data"&amp;$AX$3),10,FALSE),"000000000000"),E$8,1))</f>
        <v>9</v>
      </c>
      <c r="F146" s="107" t="str">
        <f t="shared" ref="F146" ca="1" si="2518">IF($C145="","",MID(TEXT(VLOOKUP($A146,INDIRECT("data"&amp;$AX$3),10,FALSE),"000000000000"),F$8,1))</f>
        <v>1</v>
      </c>
      <c r="G146" s="107" t="str">
        <f t="shared" ref="G146" ca="1" si="2519">IF($C145="","",MID(TEXT(VLOOKUP($A146,INDIRECT("data"&amp;$AX$3),10,FALSE),"000000000000"),G$8,1))</f>
        <v>3</v>
      </c>
      <c r="H146" s="107" t="str">
        <f t="shared" ref="H146" ca="1" si="2520">IF($C145="","",MID(TEXT(VLOOKUP($A146,INDIRECT("data"&amp;$AX$3),10,FALSE),"000000000000"),H$8,1))</f>
        <v>2</v>
      </c>
      <c r="I146" s="107" t="str">
        <f t="shared" ref="I146" ca="1" si="2521">IF($C145="","",MID(TEXT(VLOOKUP($A146,INDIRECT("data"&amp;$AX$3),10,FALSE),"000000000000"),I$8,1))</f>
        <v>2</v>
      </c>
      <c r="J146" s="107" t="str">
        <f t="shared" ref="J146" ca="1" si="2522">IF($C145="","",MID(TEXT(VLOOKUP($A146,INDIRECT("data"&amp;$AX$3),10,FALSE),"000000000000"),J$8,1))</f>
        <v>9</v>
      </c>
      <c r="K146" s="107" t="str">
        <f t="shared" ref="K146" ca="1" si="2523">IF($C145="","",MID(TEXT(VLOOKUP($A146,INDIRECT("data"&amp;$AX$3),10,FALSE),"000000000000"),K$8,1))</f>
        <v>9</v>
      </c>
      <c r="L146" s="107" t="str">
        <f t="shared" ref="L146" ca="1" si="2524">IF($C145="","",MID(TEXT(VLOOKUP($A146,INDIRECT("data"&amp;$AX$3),10,FALSE),"000000000000"),L$8,1))</f>
        <v>9</v>
      </c>
      <c r="M146" s="107" t="str">
        <f t="shared" ref="M146" ca="1" si="2525">IF($C145="","",MID(TEXT(VLOOKUP($A146,INDIRECT("data"&amp;$AX$3),10,FALSE),"000000000000"),M$8,1))</f>
        <v>7</v>
      </c>
      <c r="N146" s="107" t="str">
        <f t="shared" ref="N146" ca="1" si="2526">IF($C145="","",MID(TEXT(VLOOKUP($A146,INDIRECT("data"&amp;$AX$3),10,FALSE),"000000000000"),N$8,1))</f>
        <v>8</v>
      </c>
      <c r="O146" s="107" t="str">
        <f t="shared" ref="O146" ca="1" si="2527">IF($C145="","",MID(TEXT(VLOOKUP($A146,INDIRECT("data"&amp;$AX$3),10,FALSE),"000000000000"),O$8,1))</f>
        <v>2</v>
      </c>
      <c r="P146" s="150"/>
      <c r="Q146" s="150"/>
      <c r="R146" s="97">
        <f t="shared" ref="R146" ca="1" si="2528">IF($C145="","",VLOOKUP(A146,INDIRECT("data"&amp;$AX$3),9,FALSE))</f>
        <v>41813</v>
      </c>
      <c r="S146" s="98" t="s">
        <v>21</v>
      </c>
      <c r="T146" s="107" t="str">
        <f ca="1">IF($C145="","",VLOOKUP(T145*2,Gr,2))</f>
        <v>B</v>
      </c>
      <c r="U146" s="107" t="str">
        <f ca="1">IF($C145="","",VLOOKUP(U145*2,Gr,2))</f>
        <v>A</v>
      </c>
      <c r="V146" s="107" t="str">
        <f ca="1">IF($C145="","",VLOOKUP(V145,Gr,2))</f>
        <v>B+</v>
      </c>
      <c r="W146" s="107" t="str">
        <f ca="1">IF($C145="","",VLOOKUP(W145*2,Gr,2))</f>
        <v>A</v>
      </c>
      <c r="X146" s="107" t="str">
        <f ca="1">IF($C145="","",VLOOKUP(X145*2,Gr,2))</f>
        <v>B</v>
      </c>
      <c r="Y146" s="107" t="str">
        <f ca="1">IF($C145="","",VLOOKUP(Y145,Gr,2))</f>
        <v>B+</v>
      </c>
      <c r="Z146" s="107" t="str">
        <f ca="1">IF($C145="","",VLOOKUP(Z145*2,Gr,2))</f>
        <v>A+</v>
      </c>
      <c r="AA146" s="107" t="str">
        <f ca="1">IF($C145="","",VLOOKUP(AA145*2,Gr,2))</f>
        <v>A</v>
      </c>
      <c r="AB146" s="107" t="str">
        <f ca="1">IF($C145="","",VLOOKUP(AB145,Gr,2))</f>
        <v>A</v>
      </c>
      <c r="AC146" s="107" t="str">
        <f ca="1">IF($C145="","",VLOOKUP(AC145*2,Gr,2))</f>
        <v>A</v>
      </c>
      <c r="AD146" s="107" t="str">
        <f ca="1">IF($C145="","",VLOOKUP(AD145*2,Gr,2))</f>
        <v>A+</v>
      </c>
      <c r="AE146" s="107" t="str">
        <f ca="1">IF($C145="","",VLOOKUP(AE145,Gr,2))</f>
        <v>A+</v>
      </c>
      <c r="AF146" s="107" t="str">
        <f ca="1">IF($C145="","",VLOOKUP(AF145*2,Gr,2))</f>
        <v>B</v>
      </c>
      <c r="AG146" s="107" t="str">
        <f ca="1">IF($C145="","",VLOOKUP(AG145*2,Gr,2))</f>
        <v>A</v>
      </c>
      <c r="AH146" s="107" t="str">
        <f ca="1">IF($C145="","",VLOOKUP(AH145,Gr,2))</f>
        <v>B+</v>
      </c>
      <c r="AI146" s="107"/>
      <c r="AJ146" s="107"/>
      <c r="AK146" s="107"/>
      <c r="AL146" s="107" t="str">
        <f ca="1">IF($C145="","",VLOOKUP(AL145*2,Gr,2))</f>
        <v>A+</v>
      </c>
      <c r="AM146" s="107" t="str">
        <f ca="1">IF($C145="","",VLOOKUP(AM145*2,Gr,2))</f>
        <v>A</v>
      </c>
      <c r="AN146" s="107" t="str">
        <f ca="1">IF($C145="","",VLOOKUP(AN145,Gr,2))</f>
        <v>A+</v>
      </c>
      <c r="AO146" s="107" t="str">
        <f ca="1">IF($C145="","",VLOOKUP(AO145/AO$7%,Gr,2))</f>
        <v>A</v>
      </c>
      <c r="AP146" s="107" t="str">
        <f ca="1">IF($C145="","",VLOOKUP(AP145,Gr,2))</f>
        <v>B</v>
      </c>
      <c r="AQ146" s="107" t="str">
        <f ca="1">IF($C145="","",VLOOKUP(AQ145,Gr,2))</f>
        <v>A</v>
      </c>
      <c r="AR146" s="107" t="str">
        <f ca="1">IF($C145="","",VLOOKUP(AR145,Gr,2))</f>
        <v>A+</v>
      </c>
      <c r="AS146" s="107" t="str">
        <f ca="1">IF($C145="","",VLOOKUP(AS145,Gr,2))</f>
        <v>A</v>
      </c>
      <c r="AT146" s="107" t="str">
        <f ca="1">IF($C145="","",VLOOKUP(AT145/AT$7%,Gr,2))</f>
        <v>A</v>
      </c>
      <c r="AU146" s="150"/>
      <c r="AV146" s="150"/>
      <c r="AW146" s="150"/>
      <c r="AX146" s="150"/>
    </row>
    <row r="147" spans="1:50" s="96" customFormat="1" ht="15" customHeight="1">
      <c r="A147" s="96">
        <f t="shared" ref="A147" si="2529">A146+1</f>
        <v>70</v>
      </c>
      <c r="B147" s="166">
        <f t="shared" ref="B147" si="2530">A147</f>
        <v>70</v>
      </c>
      <c r="C147" s="166">
        <f t="shared" ref="C147" ca="1" si="2531">IFERROR(VLOOKUP(A147,INDIRECT("data"&amp;$AX$3),2,FALSE),"")</f>
        <v>1210</v>
      </c>
      <c r="D147" s="168" t="str">
        <f t="shared" ref="D147" ca="1" si="2532">IF(C147="","",VLOOKUP(A147,INDIRECT("data"&amp;$AX$3),3,FALSE))</f>
        <v>Ram Kumar Sarella</v>
      </c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50" t="str">
        <f t="shared" ref="P147" ca="1" si="2533">IF($C147="","",VLOOKUP($A147,INDIRECT("data"&amp;$AX$3),4,FALSE))</f>
        <v>G</v>
      </c>
      <c r="Q147" s="150" t="str">
        <f t="shared" ref="Q147" ca="1" si="2534">IF($C147="","",VLOOKUP($A147,INDIRECT("data"&amp;$AX$3),5,FALSE))</f>
        <v>SC</v>
      </c>
      <c r="R147" s="97">
        <f t="shared" ref="R147" ca="1" si="2535">IF($C147="","",VLOOKUP(A147,INDIRECT("data"&amp;$AX$3),8,FALSE))</f>
        <v>38209</v>
      </c>
      <c r="S147" s="98" t="s">
        <v>20</v>
      </c>
      <c r="T147" s="107">
        <f t="shared" ref="T147:U147" ca="1" si="2536">IF($C147="","",VLOOKUP($A147,INDIRECT("data"&amp;$AX$3),T$8,FALSE))</f>
        <v>27</v>
      </c>
      <c r="U147" s="107">
        <f t="shared" ca="1" si="2536"/>
        <v>28</v>
      </c>
      <c r="V147" s="107">
        <f t="shared" ref="V147" ca="1" si="2537">IF($C147="","",SUM(T147:U147))</f>
        <v>55</v>
      </c>
      <c r="W147" s="107">
        <f t="shared" ref="W147:X147" ca="1" si="2538">IF($C147="","",VLOOKUP($A147,INDIRECT("data"&amp;$AX$3),W$8,FALSE))</f>
        <v>33</v>
      </c>
      <c r="X147" s="107">
        <f t="shared" ca="1" si="2538"/>
        <v>27</v>
      </c>
      <c r="Y147" s="107">
        <f t="shared" ref="Y147" ca="1" si="2539">IF($C147="","",SUM(W147:X147))</f>
        <v>60</v>
      </c>
      <c r="Z147" s="107">
        <f t="shared" ref="Z147:AA147" ca="1" si="2540">IF($C147="","",VLOOKUP($A147,INDIRECT("data"&amp;$AX$3),Z$8,FALSE))</f>
        <v>40</v>
      </c>
      <c r="AA147" s="107">
        <f t="shared" ca="1" si="2540"/>
        <v>33</v>
      </c>
      <c r="AB147" s="107">
        <f t="shared" ref="AB147" ca="1" si="2541">IF($C147="","",SUM(Z147:AA147))</f>
        <v>73</v>
      </c>
      <c r="AC147" s="107">
        <f t="shared" ref="AC147:AD147" ca="1" si="2542">IF($C147="","",VLOOKUP($A147,INDIRECT("data"&amp;$AX$3),AC$8,FALSE))</f>
        <v>28</v>
      </c>
      <c r="AD147" s="107">
        <f t="shared" ca="1" si="2542"/>
        <v>40</v>
      </c>
      <c r="AE147" s="107">
        <f t="shared" ref="AE147" ca="1" si="2543">IF($C147="","",SUM(AC147:AD147))</f>
        <v>68</v>
      </c>
      <c r="AF147" s="107">
        <f t="shared" ref="AF147:AG147" ca="1" si="2544">IF($C147="","",VLOOKUP($A147,INDIRECT("data"&amp;$AX$3),AF$8,FALSE))</f>
        <v>27</v>
      </c>
      <c r="AG147" s="107">
        <f t="shared" ca="1" si="2544"/>
        <v>28</v>
      </c>
      <c r="AH147" s="107">
        <f t="shared" ref="AH147" ca="1" si="2545">IF($C147="","",SUM(AF147:AG147))</f>
        <v>55</v>
      </c>
      <c r="AI147" s="107"/>
      <c r="AJ147" s="107"/>
      <c r="AK147" s="107"/>
      <c r="AL147" s="107">
        <f t="shared" ref="AL147:AM147" ca="1" si="2546">IF($C147="","",VLOOKUP($A147,INDIRECT("data"&amp;$AX$3),AL$8,FALSE))</f>
        <v>40</v>
      </c>
      <c r="AM147" s="107">
        <f t="shared" ca="1" si="2546"/>
        <v>28</v>
      </c>
      <c r="AN147" s="107">
        <f t="shared" ref="AN147" ca="1" si="2547">IF($C147="","",SUM(AL147:AM147))</f>
        <v>68</v>
      </c>
      <c r="AO147" s="95">
        <f t="shared" ref="AO147" ca="1" si="2548">IF($C147="","",V147+Y147+AB147+AE147+AH147+AK147+AN147)</f>
        <v>379</v>
      </c>
      <c r="AP147" s="107">
        <f t="shared" ref="AP147:AS147" ca="1" si="2549">IF($C147="","",VLOOKUP($A147,INDIRECT("data"&amp;$AX$3),AP$8,FALSE))</f>
        <v>54</v>
      </c>
      <c r="AQ147" s="107">
        <f t="shared" ca="1" si="2549"/>
        <v>66</v>
      </c>
      <c r="AR147" s="107">
        <f t="shared" ca="1" si="2549"/>
        <v>80</v>
      </c>
      <c r="AS147" s="107">
        <f t="shared" ca="1" si="2549"/>
        <v>56</v>
      </c>
      <c r="AT147" s="107">
        <f t="shared" ref="AT147" ca="1" si="2550">IF($C147="","",SUM(AP147:AS147))</f>
        <v>256</v>
      </c>
      <c r="AU147" s="150">
        <f t="shared" ref="AU147" ca="1" si="2551">IF($C147="","",VLOOKUP($A147,INDIRECT("data"&amp;$AX$3),AU$8,FALSE))</f>
        <v>193</v>
      </c>
      <c r="AV147" s="150">
        <f ca="1">IF($C147="","",ROUND(AU147/NoW%,0))</f>
        <v>85</v>
      </c>
      <c r="AW147" s="150" t="str">
        <f ca="1">IF($C147="","",VLOOKUP(AO148,Gc,2,FALSE))</f>
        <v>Good</v>
      </c>
      <c r="AX147" s="150"/>
    </row>
    <row r="148" spans="1:50" s="96" customFormat="1" ht="15" customHeight="1">
      <c r="A148" s="96">
        <f t="shared" ref="A148" si="2552">A147</f>
        <v>70</v>
      </c>
      <c r="B148" s="167"/>
      <c r="C148" s="167"/>
      <c r="D148" s="107" t="str">
        <f t="shared" ref="D148" ca="1" si="2553">IF($C147="","",MID(TEXT(VLOOKUP($A148,INDIRECT("data"&amp;$AX$3),10,FALSE),"000000000000"),D$8,1))</f>
        <v>6</v>
      </c>
      <c r="E148" s="107" t="str">
        <f t="shared" ref="E148" ca="1" si="2554">IF($C147="","",MID(TEXT(VLOOKUP($A148,INDIRECT("data"&amp;$AX$3),10,FALSE),"000000000000"),E$8,1))</f>
        <v>7</v>
      </c>
      <c r="F148" s="107" t="str">
        <f t="shared" ref="F148" ca="1" si="2555">IF($C147="","",MID(TEXT(VLOOKUP($A148,INDIRECT("data"&amp;$AX$3),10,FALSE),"000000000000"),F$8,1))</f>
        <v>4</v>
      </c>
      <c r="G148" s="107" t="str">
        <f t="shared" ref="G148" ca="1" si="2556">IF($C147="","",MID(TEXT(VLOOKUP($A148,INDIRECT("data"&amp;$AX$3),10,FALSE),"000000000000"),G$8,1))</f>
        <v>4</v>
      </c>
      <c r="H148" s="107" t="str">
        <f t="shared" ref="H148" ca="1" si="2557">IF($C147="","",MID(TEXT(VLOOKUP($A148,INDIRECT("data"&amp;$AX$3),10,FALSE),"000000000000"),H$8,1))</f>
        <v>9</v>
      </c>
      <c r="I148" s="107" t="str">
        <f t="shared" ref="I148" ca="1" si="2558">IF($C147="","",MID(TEXT(VLOOKUP($A148,INDIRECT("data"&amp;$AX$3),10,FALSE),"000000000000"),I$8,1))</f>
        <v>1</v>
      </c>
      <c r="J148" s="107" t="str">
        <f t="shared" ref="J148" ca="1" si="2559">IF($C147="","",MID(TEXT(VLOOKUP($A148,INDIRECT("data"&amp;$AX$3),10,FALSE),"000000000000"),J$8,1))</f>
        <v>8</v>
      </c>
      <c r="K148" s="107" t="str">
        <f t="shared" ref="K148" ca="1" si="2560">IF($C147="","",MID(TEXT(VLOOKUP($A148,INDIRECT("data"&amp;$AX$3),10,FALSE),"000000000000"),K$8,1))</f>
        <v>5</v>
      </c>
      <c r="L148" s="107" t="str">
        <f t="shared" ref="L148" ca="1" si="2561">IF($C147="","",MID(TEXT(VLOOKUP($A148,INDIRECT("data"&amp;$AX$3),10,FALSE),"000000000000"),L$8,1))</f>
        <v>3</v>
      </c>
      <c r="M148" s="107" t="str">
        <f t="shared" ref="M148" ca="1" si="2562">IF($C147="","",MID(TEXT(VLOOKUP($A148,INDIRECT("data"&amp;$AX$3),10,FALSE),"000000000000"),M$8,1))</f>
        <v>4</v>
      </c>
      <c r="N148" s="107" t="str">
        <f t="shared" ref="N148" ca="1" si="2563">IF($C147="","",MID(TEXT(VLOOKUP($A148,INDIRECT("data"&amp;$AX$3),10,FALSE),"000000000000"),N$8,1))</f>
        <v>3</v>
      </c>
      <c r="O148" s="107" t="str">
        <f t="shared" ref="O148" ca="1" si="2564">IF($C147="","",MID(TEXT(VLOOKUP($A148,INDIRECT("data"&amp;$AX$3),10,FALSE),"000000000000"),O$8,1))</f>
        <v>9</v>
      </c>
      <c r="P148" s="150"/>
      <c r="Q148" s="150"/>
      <c r="R148" s="97">
        <f t="shared" ref="R148" ca="1" si="2565">IF($C147="","",VLOOKUP(A148,INDIRECT("data"&amp;$AX$3),9,FALSE))</f>
        <v>41820</v>
      </c>
      <c r="S148" s="98" t="s">
        <v>21</v>
      </c>
      <c r="T148" s="107" t="str">
        <f ca="1">IF($C147="","",VLOOKUP(T147*2,Gr,2))</f>
        <v>B+</v>
      </c>
      <c r="U148" s="107" t="str">
        <f ca="1">IF($C147="","",VLOOKUP(U147*2,Gr,2))</f>
        <v>B+</v>
      </c>
      <c r="V148" s="107" t="str">
        <f ca="1">IF($C147="","",VLOOKUP(V147,Gr,2))</f>
        <v>B+</v>
      </c>
      <c r="W148" s="107" t="str">
        <f ca="1">IF($C147="","",VLOOKUP(W147*2,Gr,2))</f>
        <v>B+</v>
      </c>
      <c r="X148" s="107" t="str">
        <f ca="1">IF($C147="","",VLOOKUP(X147*2,Gr,2))</f>
        <v>B+</v>
      </c>
      <c r="Y148" s="107" t="str">
        <f ca="1">IF($C147="","",VLOOKUP(Y147,Gr,2))</f>
        <v>B+</v>
      </c>
      <c r="Z148" s="107" t="str">
        <f ca="1">IF($C147="","",VLOOKUP(Z147*2,Gr,2))</f>
        <v>A</v>
      </c>
      <c r="AA148" s="107" t="str">
        <f ca="1">IF($C147="","",VLOOKUP(AA147*2,Gr,2))</f>
        <v>B+</v>
      </c>
      <c r="AB148" s="107" t="str">
        <f ca="1">IF($C147="","",VLOOKUP(AB147,Gr,2))</f>
        <v>A</v>
      </c>
      <c r="AC148" s="107" t="str">
        <f ca="1">IF($C147="","",VLOOKUP(AC147*2,Gr,2))</f>
        <v>B+</v>
      </c>
      <c r="AD148" s="107" t="str">
        <f ca="1">IF($C147="","",VLOOKUP(AD147*2,Gr,2))</f>
        <v>A</v>
      </c>
      <c r="AE148" s="107" t="str">
        <f ca="1">IF($C147="","",VLOOKUP(AE147,Gr,2))</f>
        <v>B+</v>
      </c>
      <c r="AF148" s="107" t="str">
        <f ca="1">IF($C147="","",VLOOKUP(AF147*2,Gr,2))</f>
        <v>B+</v>
      </c>
      <c r="AG148" s="107" t="str">
        <f ca="1">IF($C147="","",VLOOKUP(AG147*2,Gr,2))</f>
        <v>B+</v>
      </c>
      <c r="AH148" s="107" t="str">
        <f ca="1">IF($C147="","",VLOOKUP(AH147,Gr,2))</f>
        <v>B+</v>
      </c>
      <c r="AI148" s="107"/>
      <c r="AJ148" s="107"/>
      <c r="AK148" s="107"/>
      <c r="AL148" s="107" t="str">
        <f ca="1">IF($C147="","",VLOOKUP(AL147*2,Gr,2))</f>
        <v>A</v>
      </c>
      <c r="AM148" s="107" t="str">
        <f ca="1">IF($C147="","",VLOOKUP(AM147*2,Gr,2))</f>
        <v>B+</v>
      </c>
      <c r="AN148" s="107" t="str">
        <f ca="1">IF($C147="","",VLOOKUP(AN147,Gr,2))</f>
        <v>B+</v>
      </c>
      <c r="AO148" s="107" t="str">
        <f ca="1">IF($C147="","",VLOOKUP(AO147/AO$7%,Gr,2))</f>
        <v>B+</v>
      </c>
      <c r="AP148" s="107" t="str">
        <f ca="1">IF($C147="","",VLOOKUP(AP147,Gr,2))</f>
        <v>B+</v>
      </c>
      <c r="AQ148" s="107" t="str">
        <f ca="1">IF($C147="","",VLOOKUP(AQ147,Gr,2))</f>
        <v>B+</v>
      </c>
      <c r="AR148" s="107" t="str">
        <f ca="1">IF($C147="","",VLOOKUP(AR147,Gr,2))</f>
        <v>A</v>
      </c>
      <c r="AS148" s="107" t="str">
        <f ca="1">IF($C147="","",VLOOKUP(AS147,Gr,2))</f>
        <v>B+</v>
      </c>
      <c r="AT148" s="107" t="str">
        <f ca="1">IF($C147="","",VLOOKUP(AT147/AT$7%,Gr,2))</f>
        <v>B+</v>
      </c>
      <c r="AU148" s="150"/>
      <c r="AV148" s="150"/>
      <c r="AW148" s="150"/>
      <c r="AX148" s="150"/>
    </row>
    <row r="149" spans="1:50" s="96" customFormat="1" ht="15" customHeight="1">
      <c r="A149" s="96">
        <f t="shared" ref="A149" si="2566">A148+1</f>
        <v>71</v>
      </c>
      <c r="B149" s="166">
        <f t="shared" ref="B149" si="2567">A149</f>
        <v>71</v>
      </c>
      <c r="C149" s="166">
        <f t="shared" ref="C149" ca="1" si="2568">IFERROR(VLOOKUP(A149,INDIRECT("data"&amp;$AX$3),2,FALSE),"")</f>
        <v>1216</v>
      </c>
      <c r="D149" s="168" t="str">
        <f t="shared" ref="D149" ca="1" si="2569">IF(C149="","",VLOOKUP(A149,INDIRECT("data"&amp;$AX$3),3,FALSE))</f>
        <v>Apple</v>
      </c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50" t="str">
        <f t="shared" ref="P149" ca="1" si="2570">IF($C149="","",VLOOKUP($A149,INDIRECT("data"&amp;$AX$3),4,FALSE))</f>
        <v>G</v>
      </c>
      <c r="Q149" s="150" t="str">
        <f t="shared" ref="Q149" ca="1" si="2571">IF($C149="","",VLOOKUP($A149,INDIRECT("data"&amp;$AX$3),5,FALSE))</f>
        <v>SC</v>
      </c>
      <c r="R149" s="97">
        <f t="shared" ref="R149" ca="1" si="2572">IF($C149="","",VLOOKUP(A149,INDIRECT("data"&amp;$AX$3),8,FALSE))</f>
        <v>37707</v>
      </c>
      <c r="S149" s="98" t="s">
        <v>20</v>
      </c>
      <c r="T149" s="107">
        <f t="shared" ref="T149:U149" ca="1" si="2573">IF($C149="","",VLOOKUP($A149,INDIRECT("data"&amp;$AX$3),T$8,FALSE))</f>
        <v>50</v>
      </c>
      <c r="U149" s="107">
        <f t="shared" ca="1" si="2573"/>
        <v>39</v>
      </c>
      <c r="V149" s="107">
        <f t="shared" ref="V149" ca="1" si="2574">IF($C149="","",SUM(T149:U149))</f>
        <v>89</v>
      </c>
      <c r="W149" s="107">
        <f t="shared" ref="W149:X149" ca="1" si="2575">IF($C149="","",VLOOKUP($A149,INDIRECT("data"&amp;$AX$3),W$8,FALSE))</f>
        <v>21</v>
      </c>
      <c r="X149" s="107">
        <f t="shared" ca="1" si="2575"/>
        <v>50</v>
      </c>
      <c r="Y149" s="107">
        <f t="shared" ref="Y149" ca="1" si="2576">IF($C149="","",SUM(W149:X149))</f>
        <v>71</v>
      </c>
      <c r="Z149" s="107">
        <f t="shared" ref="Z149:AA149" ca="1" si="2577">IF($C149="","",VLOOKUP($A149,INDIRECT("data"&amp;$AX$3),Z$8,FALSE))</f>
        <v>40</v>
      </c>
      <c r="AA149" s="107">
        <f t="shared" ca="1" si="2577"/>
        <v>21</v>
      </c>
      <c r="AB149" s="107">
        <f t="shared" ref="AB149" ca="1" si="2578">IF($C149="","",SUM(Z149:AA149))</f>
        <v>61</v>
      </c>
      <c r="AC149" s="107">
        <f t="shared" ref="AC149:AD149" ca="1" si="2579">IF($C149="","",VLOOKUP($A149,INDIRECT("data"&amp;$AX$3),AC$8,FALSE))</f>
        <v>39</v>
      </c>
      <c r="AD149" s="107">
        <f t="shared" ca="1" si="2579"/>
        <v>40</v>
      </c>
      <c r="AE149" s="107">
        <f t="shared" ref="AE149" ca="1" si="2580">IF($C149="","",SUM(AC149:AD149))</f>
        <v>79</v>
      </c>
      <c r="AF149" s="107">
        <f t="shared" ref="AF149:AG149" ca="1" si="2581">IF($C149="","",VLOOKUP($A149,INDIRECT("data"&amp;$AX$3),AF$8,FALSE))</f>
        <v>50</v>
      </c>
      <c r="AG149" s="107">
        <f t="shared" ca="1" si="2581"/>
        <v>39</v>
      </c>
      <c r="AH149" s="107">
        <f t="shared" ref="AH149" ca="1" si="2582">IF($C149="","",SUM(AF149:AG149))</f>
        <v>89</v>
      </c>
      <c r="AI149" s="107"/>
      <c r="AJ149" s="107"/>
      <c r="AK149" s="107"/>
      <c r="AL149" s="107">
        <f t="shared" ref="AL149:AM149" ca="1" si="2583">IF($C149="","",VLOOKUP($A149,INDIRECT("data"&amp;$AX$3),AL$8,FALSE))</f>
        <v>40</v>
      </c>
      <c r="AM149" s="107">
        <f t="shared" ca="1" si="2583"/>
        <v>39</v>
      </c>
      <c r="AN149" s="107">
        <f t="shared" ref="AN149" ca="1" si="2584">IF($C149="","",SUM(AL149:AM149))</f>
        <v>79</v>
      </c>
      <c r="AO149" s="95">
        <f t="shared" ref="AO149" ca="1" si="2585">IF($C149="","",V149+Y149+AB149+AE149+AH149+AK149+AN149)</f>
        <v>468</v>
      </c>
      <c r="AP149" s="107">
        <f t="shared" ref="AP149:AS149" ca="1" si="2586">IF($C149="","",VLOOKUP($A149,INDIRECT("data"&amp;$AX$3),AP$8,FALSE))</f>
        <v>100</v>
      </c>
      <c r="AQ149" s="107">
        <f t="shared" ca="1" si="2586"/>
        <v>42</v>
      </c>
      <c r="AR149" s="107">
        <f t="shared" ca="1" si="2586"/>
        <v>80</v>
      </c>
      <c r="AS149" s="107">
        <f t="shared" ca="1" si="2586"/>
        <v>78</v>
      </c>
      <c r="AT149" s="107">
        <f t="shared" ref="AT149" ca="1" si="2587">IF($C149="","",SUM(AP149:AS149))</f>
        <v>300</v>
      </c>
      <c r="AU149" s="150">
        <f t="shared" ref="AU149" ca="1" si="2588">IF($C149="","",VLOOKUP($A149,INDIRECT("data"&amp;$AX$3),AU$8,FALSE))</f>
        <v>164</v>
      </c>
      <c r="AV149" s="150">
        <f ca="1">IF($C149="","",ROUND(AU149/NoW%,0))</f>
        <v>72</v>
      </c>
      <c r="AW149" s="150" t="str">
        <f ca="1">IF($C149="","",VLOOKUP(AO150,Gc,2,FALSE))</f>
        <v>Very Good</v>
      </c>
      <c r="AX149" s="150"/>
    </row>
    <row r="150" spans="1:50" s="96" customFormat="1" ht="15" customHeight="1">
      <c r="A150" s="96">
        <f t="shared" ref="A150" si="2589">A149</f>
        <v>71</v>
      </c>
      <c r="B150" s="167"/>
      <c r="C150" s="167"/>
      <c r="D150" s="107" t="str">
        <f t="shared" ref="D150" ca="1" si="2590">IF($C149="","",MID(TEXT(VLOOKUP($A150,INDIRECT("data"&amp;$AX$3),10,FALSE),"000000000000"),D$8,1))</f>
        <v>5</v>
      </c>
      <c r="E150" s="107" t="str">
        <f t="shared" ref="E150" ca="1" si="2591">IF($C149="","",MID(TEXT(VLOOKUP($A150,INDIRECT("data"&amp;$AX$3),10,FALSE),"000000000000"),E$8,1))</f>
        <v>6</v>
      </c>
      <c r="F150" s="107" t="str">
        <f t="shared" ref="F150" ca="1" si="2592">IF($C149="","",MID(TEXT(VLOOKUP($A150,INDIRECT("data"&amp;$AX$3),10,FALSE),"000000000000"),F$8,1))</f>
        <v>7</v>
      </c>
      <c r="G150" s="107" t="str">
        <f t="shared" ref="G150" ca="1" si="2593">IF($C149="","",MID(TEXT(VLOOKUP($A150,INDIRECT("data"&amp;$AX$3),10,FALSE),"000000000000"),G$8,1))</f>
        <v>3</v>
      </c>
      <c r="H150" s="107" t="str">
        <f t="shared" ref="H150" ca="1" si="2594">IF($C149="","",MID(TEXT(VLOOKUP($A150,INDIRECT("data"&amp;$AX$3),10,FALSE),"000000000000"),H$8,1))</f>
        <v>9</v>
      </c>
      <c r="I150" s="107" t="str">
        <f t="shared" ref="I150" ca="1" si="2595">IF($C149="","",MID(TEXT(VLOOKUP($A150,INDIRECT("data"&amp;$AX$3),10,FALSE),"000000000000"),I$8,1))</f>
        <v>8</v>
      </c>
      <c r="J150" s="107" t="str">
        <f t="shared" ref="J150" ca="1" si="2596">IF($C149="","",MID(TEXT(VLOOKUP($A150,INDIRECT("data"&amp;$AX$3),10,FALSE),"000000000000"),J$8,1))</f>
        <v>2</v>
      </c>
      <c r="K150" s="107" t="str">
        <f t="shared" ref="K150" ca="1" si="2597">IF($C149="","",MID(TEXT(VLOOKUP($A150,INDIRECT("data"&amp;$AX$3),10,FALSE),"000000000000"),K$8,1))</f>
        <v>8</v>
      </c>
      <c r="L150" s="107" t="str">
        <f t="shared" ref="L150" ca="1" si="2598">IF($C149="","",MID(TEXT(VLOOKUP($A150,INDIRECT("data"&amp;$AX$3),10,FALSE),"000000000000"),L$8,1))</f>
        <v>3</v>
      </c>
      <c r="M150" s="107" t="str">
        <f t="shared" ref="M150" ca="1" si="2599">IF($C149="","",MID(TEXT(VLOOKUP($A150,INDIRECT("data"&amp;$AX$3),10,FALSE),"000000000000"),M$8,1))</f>
        <v>3</v>
      </c>
      <c r="N150" s="107" t="str">
        <f t="shared" ref="N150" ca="1" si="2600">IF($C149="","",MID(TEXT(VLOOKUP($A150,INDIRECT("data"&amp;$AX$3),10,FALSE),"000000000000"),N$8,1))</f>
        <v>9</v>
      </c>
      <c r="O150" s="107" t="str">
        <f t="shared" ref="O150" ca="1" si="2601">IF($C149="","",MID(TEXT(VLOOKUP($A150,INDIRECT("data"&amp;$AX$3),10,FALSE),"000000000000"),O$8,1))</f>
        <v>5</v>
      </c>
      <c r="P150" s="150"/>
      <c r="Q150" s="150"/>
      <c r="R150" s="97">
        <f t="shared" ref="R150" ca="1" si="2602">IF($C149="","",VLOOKUP(A150,INDIRECT("data"&amp;$AX$3),9,FALSE))</f>
        <v>41822</v>
      </c>
      <c r="S150" s="98" t="s">
        <v>21</v>
      </c>
      <c r="T150" s="107" t="str">
        <f ca="1">IF($C149="","",VLOOKUP(T149*2,Gr,2))</f>
        <v>A+</v>
      </c>
      <c r="U150" s="107" t="str">
        <f ca="1">IF($C149="","",VLOOKUP(U149*2,Gr,2))</f>
        <v>A</v>
      </c>
      <c r="V150" s="107" t="str">
        <f ca="1">IF($C149="","",VLOOKUP(V149,Gr,2))</f>
        <v>A</v>
      </c>
      <c r="W150" s="107" t="str">
        <f ca="1">IF($C149="","",VLOOKUP(W149*2,Gr,2))</f>
        <v>B</v>
      </c>
      <c r="X150" s="107" t="str">
        <f ca="1">IF($C149="","",VLOOKUP(X149*2,Gr,2))</f>
        <v>A+</v>
      </c>
      <c r="Y150" s="107" t="str">
        <f ca="1">IF($C149="","",VLOOKUP(Y149,Gr,2))</f>
        <v>A</v>
      </c>
      <c r="Z150" s="107" t="str">
        <f ca="1">IF($C149="","",VLOOKUP(Z149*2,Gr,2))</f>
        <v>A</v>
      </c>
      <c r="AA150" s="107" t="str">
        <f ca="1">IF($C149="","",VLOOKUP(AA149*2,Gr,2))</f>
        <v>B</v>
      </c>
      <c r="AB150" s="107" t="str">
        <f ca="1">IF($C149="","",VLOOKUP(AB149,Gr,2))</f>
        <v>B+</v>
      </c>
      <c r="AC150" s="107" t="str">
        <f ca="1">IF($C149="","",VLOOKUP(AC149*2,Gr,2))</f>
        <v>A</v>
      </c>
      <c r="AD150" s="107" t="str">
        <f ca="1">IF($C149="","",VLOOKUP(AD149*2,Gr,2))</f>
        <v>A</v>
      </c>
      <c r="AE150" s="107" t="str">
        <f ca="1">IF($C149="","",VLOOKUP(AE149,Gr,2))</f>
        <v>A</v>
      </c>
      <c r="AF150" s="107" t="str">
        <f ca="1">IF($C149="","",VLOOKUP(AF149*2,Gr,2))</f>
        <v>A+</v>
      </c>
      <c r="AG150" s="107" t="str">
        <f ca="1">IF($C149="","",VLOOKUP(AG149*2,Gr,2))</f>
        <v>A</v>
      </c>
      <c r="AH150" s="107" t="str">
        <f ca="1">IF($C149="","",VLOOKUP(AH149,Gr,2))</f>
        <v>A</v>
      </c>
      <c r="AI150" s="107"/>
      <c r="AJ150" s="107"/>
      <c r="AK150" s="107"/>
      <c r="AL150" s="107" t="str">
        <f ca="1">IF($C149="","",VLOOKUP(AL149*2,Gr,2))</f>
        <v>A</v>
      </c>
      <c r="AM150" s="107" t="str">
        <f ca="1">IF($C149="","",VLOOKUP(AM149*2,Gr,2))</f>
        <v>A</v>
      </c>
      <c r="AN150" s="107" t="str">
        <f ca="1">IF($C149="","",VLOOKUP(AN149,Gr,2))</f>
        <v>A</v>
      </c>
      <c r="AO150" s="107" t="str">
        <f ca="1">IF($C149="","",VLOOKUP(AO149/AO$7%,Gr,2))</f>
        <v>A</v>
      </c>
      <c r="AP150" s="107" t="str">
        <f ca="1">IF($C149="","",VLOOKUP(AP149,Gr,2))</f>
        <v>A+</v>
      </c>
      <c r="AQ150" s="107" t="str">
        <f ca="1">IF($C149="","",VLOOKUP(AQ149,Gr,2))</f>
        <v>B</v>
      </c>
      <c r="AR150" s="107" t="str">
        <f ca="1">IF($C149="","",VLOOKUP(AR149,Gr,2))</f>
        <v>A</v>
      </c>
      <c r="AS150" s="107" t="str">
        <f ca="1">IF($C149="","",VLOOKUP(AS149,Gr,2))</f>
        <v>A</v>
      </c>
      <c r="AT150" s="107" t="str">
        <f ca="1">IF($C149="","",VLOOKUP(AT149/AT$7%,Gr,2))</f>
        <v>A</v>
      </c>
      <c r="AU150" s="150"/>
      <c r="AV150" s="150"/>
      <c r="AW150" s="150"/>
      <c r="AX150" s="150"/>
    </row>
    <row r="151" spans="1:50" s="96" customFormat="1" ht="15" customHeight="1">
      <c r="A151" s="96">
        <f t="shared" ref="A151" si="2603">A150+1</f>
        <v>72</v>
      </c>
      <c r="B151" s="166">
        <f t="shared" ref="B151" si="2604">A151</f>
        <v>72</v>
      </c>
      <c r="C151" s="166">
        <f t="shared" ref="C151" ca="1" si="2605">IFERROR(VLOOKUP(A151,INDIRECT("data"&amp;$AX$3),2,FALSE),"")</f>
        <v>1196</v>
      </c>
      <c r="D151" s="168" t="str">
        <f t="shared" ref="D151" ca="1" si="2606">IF(C151="","",VLOOKUP(A151,INDIRECT("data"&amp;$AX$3),3,FALSE))</f>
        <v>Kiran Ketha</v>
      </c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50" t="str">
        <f t="shared" ref="P151" ca="1" si="2607">IF($C151="","",VLOOKUP($A151,INDIRECT("data"&amp;$AX$3),4,FALSE))</f>
        <v>G</v>
      </c>
      <c r="Q151" s="150" t="str">
        <f t="shared" ref="Q151" ca="1" si="2608">IF($C151="","",VLOOKUP($A151,INDIRECT("data"&amp;$AX$3),5,FALSE))</f>
        <v>BC</v>
      </c>
      <c r="R151" s="97">
        <f t="shared" ref="R151" ca="1" si="2609">IF($C151="","",VLOOKUP(A151,INDIRECT("data"&amp;$AX$3),8,FALSE))</f>
        <v>37774</v>
      </c>
      <c r="S151" s="98" t="s">
        <v>20</v>
      </c>
      <c r="T151" s="107">
        <f t="shared" ref="T151:U151" ca="1" si="2610">IF($C151="","",VLOOKUP($A151,INDIRECT("data"&amp;$AX$3),T$8,FALSE))</f>
        <v>44</v>
      </c>
      <c r="U151" s="107">
        <f t="shared" ca="1" si="2610"/>
        <v>48</v>
      </c>
      <c r="V151" s="107">
        <f t="shared" ref="V151" ca="1" si="2611">IF($C151="","",SUM(T151:U151))</f>
        <v>92</v>
      </c>
      <c r="W151" s="107">
        <f t="shared" ref="W151:X151" ca="1" si="2612">IF($C151="","",VLOOKUP($A151,INDIRECT("data"&amp;$AX$3),W$8,FALSE))</f>
        <v>43</v>
      </c>
      <c r="X151" s="107">
        <f t="shared" ca="1" si="2612"/>
        <v>44</v>
      </c>
      <c r="Y151" s="107">
        <f t="shared" ref="Y151" ca="1" si="2613">IF($C151="","",SUM(W151:X151))</f>
        <v>87</v>
      </c>
      <c r="Z151" s="107">
        <f t="shared" ref="Z151:AA151" ca="1" si="2614">IF($C151="","",VLOOKUP($A151,INDIRECT("data"&amp;$AX$3),Z$8,FALSE))</f>
        <v>48</v>
      </c>
      <c r="AA151" s="107">
        <f t="shared" ca="1" si="2614"/>
        <v>43</v>
      </c>
      <c r="AB151" s="107">
        <f t="shared" ref="AB151" ca="1" si="2615">IF($C151="","",SUM(Z151:AA151))</f>
        <v>91</v>
      </c>
      <c r="AC151" s="107">
        <f t="shared" ref="AC151:AD151" ca="1" si="2616">IF($C151="","",VLOOKUP($A151,INDIRECT("data"&amp;$AX$3),AC$8,FALSE))</f>
        <v>48</v>
      </c>
      <c r="AD151" s="107">
        <f t="shared" ca="1" si="2616"/>
        <v>48</v>
      </c>
      <c r="AE151" s="107">
        <f t="shared" ref="AE151" ca="1" si="2617">IF($C151="","",SUM(AC151:AD151))</f>
        <v>96</v>
      </c>
      <c r="AF151" s="107">
        <f t="shared" ref="AF151:AG151" ca="1" si="2618">IF($C151="","",VLOOKUP($A151,INDIRECT("data"&amp;$AX$3),AF$8,FALSE))</f>
        <v>44</v>
      </c>
      <c r="AG151" s="107">
        <f t="shared" ca="1" si="2618"/>
        <v>48</v>
      </c>
      <c r="AH151" s="107">
        <f t="shared" ref="AH151" ca="1" si="2619">IF($C151="","",SUM(AF151:AG151))</f>
        <v>92</v>
      </c>
      <c r="AI151" s="107"/>
      <c r="AJ151" s="107"/>
      <c r="AK151" s="107"/>
      <c r="AL151" s="107">
        <f t="shared" ref="AL151:AM151" ca="1" si="2620">IF($C151="","",VLOOKUP($A151,INDIRECT("data"&amp;$AX$3),AL$8,FALSE))</f>
        <v>48</v>
      </c>
      <c r="AM151" s="107">
        <f t="shared" ca="1" si="2620"/>
        <v>48</v>
      </c>
      <c r="AN151" s="107">
        <f t="shared" ref="AN151" ca="1" si="2621">IF($C151="","",SUM(AL151:AM151))</f>
        <v>96</v>
      </c>
      <c r="AO151" s="95">
        <f t="shared" ref="AO151" ca="1" si="2622">IF($C151="","",V151+Y151+AB151+AE151+AH151+AK151+AN151)</f>
        <v>554</v>
      </c>
      <c r="AP151" s="107">
        <f t="shared" ref="AP151:AS151" ca="1" si="2623">IF($C151="","",VLOOKUP($A151,INDIRECT("data"&amp;$AX$3),AP$8,FALSE))</f>
        <v>88</v>
      </c>
      <c r="AQ151" s="107">
        <f t="shared" ca="1" si="2623"/>
        <v>86</v>
      </c>
      <c r="AR151" s="107">
        <f t="shared" ca="1" si="2623"/>
        <v>96</v>
      </c>
      <c r="AS151" s="107">
        <f t="shared" ca="1" si="2623"/>
        <v>96</v>
      </c>
      <c r="AT151" s="107">
        <f t="shared" ref="AT151" ca="1" si="2624">IF($C151="","",SUM(AP151:AS151))</f>
        <v>366</v>
      </c>
      <c r="AU151" s="150">
        <f t="shared" ref="AU151" ca="1" si="2625">IF($C151="","",VLOOKUP($A151,INDIRECT("data"&amp;$AX$3),AU$8,FALSE))</f>
        <v>188</v>
      </c>
      <c r="AV151" s="150">
        <f ca="1">IF($C151="","",ROUND(AU151/NoW%,0))</f>
        <v>83</v>
      </c>
      <c r="AW151" s="150" t="str">
        <f ca="1">IF($C151="","",VLOOKUP(AO152,Gc,2,FALSE))</f>
        <v>Excellent</v>
      </c>
      <c r="AX151" s="150"/>
    </row>
    <row r="152" spans="1:50" s="96" customFormat="1" ht="15" customHeight="1">
      <c r="A152" s="96">
        <f t="shared" ref="A152" si="2626">A151</f>
        <v>72</v>
      </c>
      <c r="B152" s="167"/>
      <c r="C152" s="167"/>
      <c r="D152" s="107" t="str">
        <f t="shared" ref="D152" ca="1" si="2627">IF($C151="","",MID(TEXT(VLOOKUP($A152,INDIRECT("data"&amp;$AX$3),10,FALSE),"000000000000"),D$8,1))</f>
        <v>6</v>
      </c>
      <c r="E152" s="107" t="str">
        <f t="shared" ref="E152" ca="1" si="2628">IF($C151="","",MID(TEXT(VLOOKUP($A152,INDIRECT("data"&amp;$AX$3),10,FALSE),"000000000000"),E$8,1))</f>
        <v>0</v>
      </c>
      <c r="F152" s="107" t="str">
        <f t="shared" ref="F152" ca="1" si="2629">IF($C151="","",MID(TEXT(VLOOKUP($A152,INDIRECT("data"&amp;$AX$3),10,FALSE),"000000000000"),F$8,1))</f>
        <v>4</v>
      </c>
      <c r="G152" s="107" t="str">
        <f t="shared" ref="G152" ca="1" si="2630">IF($C151="","",MID(TEXT(VLOOKUP($A152,INDIRECT("data"&amp;$AX$3),10,FALSE),"000000000000"),G$8,1))</f>
        <v>0</v>
      </c>
      <c r="H152" s="107" t="str">
        <f t="shared" ref="H152" ca="1" si="2631">IF($C151="","",MID(TEXT(VLOOKUP($A152,INDIRECT("data"&amp;$AX$3),10,FALSE),"000000000000"),H$8,1))</f>
        <v>8</v>
      </c>
      <c r="I152" s="107" t="str">
        <f t="shared" ref="I152" ca="1" si="2632">IF($C151="","",MID(TEXT(VLOOKUP($A152,INDIRECT("data"&amp;$AX$3),10,FALSE),"000000000000"),I$8,1))</f>
        <v>6</v>
      </c>
      <c r="J152" s="107" t="str">
        <f t="shared" ref="J152" ca="1" si="2633">IF($C151="","",MID(TEXT(VLOOKUP($A152,INDIRECT("data"&amp;$AX$3),10,FALSE),"000000000000"),J$8,1))</f>
        <v>7</v>
      </c>
      <c r="K152" s="107" t="str">
        <f t="shared" ref="K152" ca="1" si="2634">IF($C151="","",MID(TEXT(VLOOKUP($A152,INDIRECT("data"&amp;$AX$3),10,FALSE),"000000000000"),K$8,1))</f>
        <v>2</v>
      </c>
      <c r="L152" s="107" t="str">
        <f t="shared" ref="L152" ca="1" si="2635">IF($C151="","",MID(TEXT(VLOOKUP($A152,INDIRECT("data"&amp;$AX$3),10,FALSE),"000000000000"),L$8,1))</f>
        <v>6</v>
      </c>
      <c r="M152" s="107" t="str">
        <f t="shared" ref="M152" ca="1" si="2636">IF($C151="","",MID(TEXT(VLOOKUP($A152,INDIRECT("data"&amp;$AX$3),10,FALSE),"000000000000"),M$8,1))</f>
        <v>3</v>
      </c>
      <c r="N152" s="107" t="str">
        <f t="shared" ref="N152" ca="1" si="2637">IF($C151="","",MID(TEXT(VLOOKUP($A152,INDIRECT("data"&amp;$AX$3),10,FALSE),"000000000000"),N$8,1))</f>
        <v>2</v>
      </c>
      <c r="O152" s="107" t="str">
        <f t="shared" ref="O152" ca="1" si="2638">IF($C151="","",MID(TEXT(VLOOKUP($A152,INDIRECT("data"&amp;$AX$3),10,FALSE),"000000000000"),O$8,1))</f>
        <v>0</v>
      </c>
      <c r="P152" s="150"/>
      <c r="Q152" s="150"/>
      <c r="R152" s="97">
        <f t="shared" ref="R152" ca="1" si="2639">IF($C151="","",VLOOKUP(A152,INDIRECT("data"&amp;$AX$3),9,FALSE))</f>
        <v>41813</v>
      </c>
      <c r="S152" s="98" t="s">
        <v>21</v>
      </c>
      <c r="T152" s="107" t="str">
        <f ca="1">IF($C151="","",VLOOKUP(T151*2,Gr,2))</f>
        <v>A</v>
      </c>
      <c r="U152" s="107" t="str">
        <f ca="1">IF($C151="","",VLOOKUP(U151*2,Gr,2))</f>
        <v>A+</v>
      </c>
      <c r="V152" s="107" t="str">
        <f ca="1">IF($C151="","",VLOOKUP(V151,Gr,2))</f>
        <v>A+</v>
      </c>
      <c r="W152" s="107" t="str">
        <f ca="1">IF($C151="","",VLOOKUP(W151*2,Gr,2))</f>
        <v>A</v>
      </c>
      <c r="X152" s="107" t="str">
        <f ca="1">IF($C151="","",VLOOKUP(X151*2,Gr,2))</f>
        <v>A</v>
      </c>
      <c r="Y152" s="107" t="str">
        <f ca="1">IF($C151="","",VLOOKUP(Y151,Gr,2))</f>
        <v>A</v>
      </c>
      <c r="Z152" s="107" t="str">
        <f ca="1">IF($C151="","",VLOOKUP(Z151*2,Gr,2))</f>
        <v>A+</v>
      </c>
      <c r="AA152" s="107" t="str">
        <f ca="1">IF($C151="","",VLOOKUP(AA151*2,Gr,2))</f>
        <v>A</v>
      </c>
      <c r="AB152" s="107" t="str">
        <f ca="1">IF($C151="","",VLOOKUP(AB151,Gr,2))</f>
        <v>A+</v>
      </c>
      <c r="AC152" s="107" t="str">
        <f ca="1">IF($C151="","",VLOOKUP(AC151*2,Gr,2))</f>
        <v>A+</v>
      </c>
      <c r="AD152" s="107" t="str">
        <f ca="1">IF($C151="","",VLOOKUP(AD151*2,Gr,2))</f>
        <v>A+</v>
      </c>
      <c r="AE152" s="107" t="str">
        <f ca="1">IF($C151="","",VLOOKUP(AE151,Gr,2))</f>
        <v>A+</v>
      </c>
      <c r="AF152" s="107" t="str">
        <f ca="1">IF($C151="","",VLOOKUP(AF151*2,Gr,2))</f>
        <v>A</v>
      </c>
      <c r="AG152" s="107" t="str">
        <f ca="1">IF($C151="","",VLOOKUP(AG151*2,Gr,2))</f>
        <v>A+</v>
      </c>
      <c r="AH152" s="107" t="str">
        <f ca="1">IF($C151="","",VLOOKUP(AH151,Gr,2))</f>
        <v>A+</v>
      </c>
      <c r="AI152" s="107"/>
      <c r="AJ152" s="107"/>
      <c r="AK152" s="107"/>
      <c r="AL152" s="107" t="str">
        <f ca="1">IF($C151="","",VLOOKUP(AL151*2,Gr,2))</f>
        <v>A+</v>
      </c>
      <c r="AM152" s="107" t="str">
        <f ca="1">IF($C151="","",VLOOKUP(AM151*2,Gr,2))</f>
        <v>A+</v>
      </c>
      <c r="AN152" s="107" t="str">
        <f ca="1">IF($C151="","",VLOOKUP(AN151,Gr,2))</f>
        <v>A+</v>
      </c>
      <c r="AO152" s="107" t="str">
        <f ca="1">IF($C151="","",VLOOKUP(AO151/AO$7%,Gr,2))</f>
        <v>A+</v>
      </c>
      <c r="AP152" s="107" t="str">
        <f ca="1">IF($C151="","",VLOOKUP(AP151,Gr,2))</f>
        <v>A</v>
      </c>
      <c r="AQ152" s="107" t="str">
        <f ca="1">IF($C151="","",VLOOKUP(AQ151,Gr,2))</f>
        <v>A</v>
      </c>
      <c r="AR152" s="107" t="str">
        <f ca="1">IF($C151="","",VLOOKUP(AR151,Gr,2))</f>
        <v>A+</v>
      </c>
      <c r="AS152" s="107" t="str">
        <f ca="1">IF($C151="","",VLOOKUP(AS151,Gr,2))</f>
        <v>A+</v>
      </c>
      <c r="AT152" s="107" t="str">
        <f ca="1">IF($C151="","",VLOOKUP(AT151/AT$7%,Gr,2))</f>
        <v>A+</v>
      </c>
      <c r="AU152" s="150"/>
      <c r="AV152" s="150"/>
      <c r="AW152" s="150"/>
      <c r="AX152" s="150"/>
    </row>
    <row r="153" spans="1:50" s="96" customFormat="1" ht="15" customHeight="1">
      <c r="A153" s="96">
        <f t="shared" ref="A153" si="2640">A152+1</f>
        <v>73</v>
      </c>
      <c r="B153" s="166">
        <f t="shared" ref="B153" si="2641">A153</f>
        <v>73</v>
      </c>
      <c r="C153" s="166">
        <f t="shared" ref="C153" ca="1" si="2642">IFERROR(VLOOKUP(A153,INDIRECT("data"&amp;$AX$3),2,FALSE),"")</f>
        <v>1218</v>
      </c>
      <c r="D153" s="168" t="str">
        <f t="shared" ref="D153" ca="1" si="2643">IF(C153="","",VLOOKUP(A153,INDIRECT("data"&amp;$AX$3),3,FALSE))</f>
        <v>Kishore Beera</v>
      </c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50" t="str">
        <f t="shared" ref="P153" ca="1" si="2644">IF($C153="","",VLOOKUP($A153,INDIRECT("data"&amp;$AX$3),4,FALSE))</f>
        <v>G</v>
      </c>
      <c r="Q153" s="150" t="str">
        <f t="shared" ref="Q153" ca="1" si="2645">IF($C153="","",VLOOKUP($A153,INDIRECT("data"&amp;$AX$3),5,FALSE))</f>
        <v>SC</v>
      </c>
      <c r="R153" s="97">
        <f t="shared" ref="R153" ca="1" si="2646">IF($C153="","",VLOOKUP(A153,INDIRECT("data"&amp;$AX$3),8,FALSE))</f>
        <v>38203</v>
      </c>
      <c r="S153" s="98" t="s">
        <v>20</v>
      </c>
      <c r="T153" s="107">
        <f t="shared" ref="T153:U153" ca="1" si="2647">IF($C153="","",VLOOKUP($A153,INDIRECT("data"&amp;$AX$3),T$8,FALSE))</f>
        <v>46</v>
      </c>
      <c r="U153" s="107">
        <f t="shared" ca="1" si="2647"/>
        <v>36</v>
      </c>
      <c r="V153" s="107">
        <f t="shared" ref="V153" ca="1" si="2648">IF($C153="","",SUM(T153:U153))</f>
        <v>82</v>
      </c>
      <c r="W153" s="107">
        <f t="shared" ref="W153:X153" ca="1" si="2649">IF($C153="","",VLOOKUP($A153,INDIRECT("data"&amp;$AX$3),W$8,FALSE))</f>
        <v>38</v>
      </c>
      <c r="X153" s="107">
        <f t="shared" ca="1" si="2649"/>
        <v>46</v>
      </c>
      <c r="Y153" s="107">
        <f t="shared" ref="Y153" ca="1" si="2650">IF($C153="","",SUM(W153:X153))</f>
        <v>84</v>
      </c>
      <c r="Z153" s="107">
        <f t="shared" ref="Z153:AA153" ca="1" si="2651">IF($C153="","",VLOOKUP($A153,INDIRECT("data"&amp;$AX$3),Z$8,FALSE))</f>
        <v>45</v>
      </c>
      <c r="AA153" s="107">
        <f t="shared" ca="1" si="2651"/>
        <v>38</v>
      </c>
      <c r="AB153" s="107">
        <f t="shared" ref="AB153" ca="1" si="2652">IF($C153="","",SUM(Z153:AA153))</f>
        <v>83</v>
      </c>
      <c r="AC153" s="107">
        <f t="shared" ref="AC153:AD153" ca="1" si="2653">IF($C153="","",VLOOKUP($A153,INDIRECT("data"&amp;$AX$3),AC$8,FALSE))</f>
        <v>36</v>
      </c>
      <c r="AD153" s="107">
        <f t="shared" ca="1" si="2653"/>
        <v>45</v>
      </c>
      <c r="AE153" s="107">
        <f t="shared" ref="AE153" ca="1" si="2654">IF($C153="","",SUM(AC153:AD153))</f>
        <v>81</v>
      </c>
      <c r="AF153" s="107">
        <f t="shared" ref="AF153:AG153" ca="1" si="2655">IF($C153="","",VLOOKUP($A153,INDIRECT("data"&amp;$AX$3),AF$8,FALSE))</f>
        <v>46</v>
      </c>
      <c r="AG153" s="107">
        <f t="shared" ca="1" si="2655"/>
        <v>36</v>
      </c>
      <c r="AH153" s="107">
        <f t="shared" ref="AH153" ca="1" si="2656">IF($C153="","",SUM(AF153:AG153))</f>
        <v>82</v>
      </c>
      <c r="AI153" s="107"/>
      <c r="AJ153" s="107"/>
      <c r="AK153" s="107"/>
      <c r="AL153" s="107">
        <f t="shared" ref="AL153:AM153" ca="1" si="2657">IF($C153="","",VLOOKUP($A153,INDIRECT("data"&amp;$AX$3),AL$8,FALSE))</f>
        <v>45</v>
      </c>
      <c r="AM153" s="107">
        <f t="shared" ca="1" si="2657"/>
        <v>36</v>
      </c>
      <c r="AN153" s="107">
        <f t="shared" ref="AN153" ca="1" si="2658">IF($C153="","",SUM(AL153:AM153))</f>
        <v>81</v>
      </c>
      <c r="AO153" s="95">
        <f t="shared" ref="AO153" ca="1" si="2659">IF($C153="","",V153+Y153+AB153+AE153+AH153+AK153+AN153)</f>
        <v>493</v>
      </c>
      <c r="AP153" s="107">
        <f t="shared" ref="AP153:AS153" ca="1" si="2660">IF($C153="","",VLOOKUP($A153,INDIRECT("data"&amp;$AX$3),AP$8,FALSE))</f>
        <v>92</v>
      </c>
      <c r="AQ153" s="107">
        <f t="shared" ca="1" si="2660"/>
        <v>76</v>
      </c>
      <c r="AR153" s="107">
        <f t="shared" ca="1" si="2660"/>
        <v>90</v>
      </c>
      <c r="AS153" s="107">
        <f t="shared" ca="1" si="2660"/>
        <v>72</v>
      </c>
      <c r="AT153" s="107">
        <f t="shared" ref="AT153" ca="1" si="2661">IF($C153="","",SUM(AP153:AS153))</f>
        <v>330</v>
      </c>
      <c r="AU153" s="150">
        <f t="shared" ref="AU153" ca="1" si="2662">IF($C153="","",VLOOKUP($A153,INDIRECT("data"&amp;$AX$3),AU$8,FALSE))</f>
        <v>203</v>
      </c>
      <c r="AV153" s="150">
        <f ca="1">IF($C153="","",ROUND(AU153/NoW%,0))</f>
        <v>89</v>
      </c>
      <c r="AW153" s="150" t="str">
        <f ca="1">IF($C153="","",VLOOKUP(AO154,Gc,2,FALSE))</f>
        <v>Very Good</v>
      </c>
      <c r="AX153" s="150"/>
    </row>
    <row r="154" spans="1:50" s="96" customFormat="1" ht="15" customHeight="1">
      <c r="A154" s="96">
        <f t="shared" ref="A154" si="2663">A153</f>
        <v>73</v>
      </c>
      <c r="B154" s="167"/>
      <c r="C154" s="167"/>
      <c r="D154" s="107" t="str">
        <f t="shared" ref="D154" ca="1" si="2664">IF($C153="","",MID(TEXT(VLOOKUP($A154,INDIRECT("data"&amp;$AX$3),10,FALSE),"000000000000"),D$8,1))</f>
        <v>2</v>
      </c>
      <c r="E154" s="107" t="str">
        <f t="shared" ref="E154" ca="1" si="2665">IF($C153="","",MID(TEXT(VLOOKUP($A154,INDIRECT("data"&amp;$AX$3),10,FALSE),"000000000000"),E$8,1))</f>
        <v>2</v>
      </c>
      <c r="F154" s="107" t="str">
        <f t="shared" ref="F154" ca="1" si="2666">IF($C153="","",MID(TEXT(VLOOKUP($A154,INDIRECT("data"&amp;$AX$3),10,FALSE),"000000000000"),F$8,1))</f>
        <v>1</v>
      </c>
      <c r="G154" s="107" t="str">
        <f t="shared" ref="G154" ca="1" si="2667">IF($C153="","",MID(TEXT(VLOOKUP($A154,INDIRECT("data"&amp;$AX$3),10,FALSE),"000000000000"),G$8,1))</f>
        <v>7</v>
      </c>
      <c r="H154" s="107" t="str">
        <f t="shared" ref="H154" ca="1" si="2668">IF($C153="","",MID(TEXT(VLOOKUP($A154,INDIRECT("data"&amp;$AX$3),10,FALSE),"000000000000"),H$8,1))</f>
        <v>3</v>
      </c>
      <c r="I154" s="107" t="str">
        <f t="shared" ref="I154" ca="1" si="2669">IF($C153="","",MID(TEXT(VLOOKUP($A154,INDIRECT("data"&amp;$AX$3),10,FALSE),"000000000000"),I$8,1))</f>
        <v>5</v>
      </c>
      <c r="J154" s="107" t="str">
        <f t="shared" ref="J154" ca="1" si="2670">IF($C153="","",MID(TEXT(VLOOKUP($A154,INDIRECT("data"&amp;$AX$3),10,FALSE),"000000000000"),J$8,1))</f>
        <v>1</v>
      </c>
      <c r="K154" s="107" t="str">
        <f t="shared" ref="K154" ca="1" si="2671">IF($C153="","",MID(TEXT(VLOOKUP($A154,INDIRECT("data"&amp;$AX$3),10,FALSE),"000000000000"),K$8,1))</f>
        <v>7</v>
      </c>
      <c r="L154" s="107" t="str">
        <f t="shared" ref="L154" ca="1" si="2672">IF($C153="","",MID(TEXT(VLOOKUP($A154,INDIRECT("data"&amp;$AX$3),10,FALSE),"000000000000"),L$8,1))</f>
        <v>4</v>
      </c>
      <c r="M154" s="107" t="str">
        <f t="shared" ref="M154" ca="1" si="2673">IF($C153="","",MID(TEXT(VLOOKUP($A154,INDIRECT("data"&amp;$AX$3),10,FALSE),"000000000000"),M$8,1))</f>
        <v>0</v>
      </c>
      <c r="N154" s="107" t="str">
        <f t="shared" ref="N154" ca="1" si="2674">IF($C153="","",MID(TEXT(VLOOKUP($A154,INDIRECT("data"&amp;$AX$3),10,FALSE),"000000000000"),N$8,1))</f>
        <v>9</v>
      </c>
      <c r="O154" s="107" t="str">
        <f t="shared" ref="O154" ca="1" si="2675">IF($C153="","",MID(TEXT(VLOOKUP($A154,INDIRECT("data"&amp;$AX$3),10,FALSE),"000000000000"),O$8,1))</f>
        <v>6</v>
      </c>
      <c r="P154" s="150"/>
      <c r="Q154" s="150"/>
      <c r="R154" s="97">
        <f t="shared" ref="R154" ca="1" si="2676">IF($C153="","",VLOOKUP(A154,INDIRECT("data"&amp;$AX$3),9,FALSE))</f>
        <v>41835</v>
      </c>
      <c r="S154" s="98" t="s">
        <v>21</v>
      </c>
      <c r="T154" s="107" t="str">
        <f ca="1">IF($C153="","",VLOOKUP(T153*2,Gr,2))</f>
        <v>A+</v>
      </c>
      <c r="U154" s="107" t="str">
        <f ca="1">IF($C153="","",VLOOKUP(U153*2,Gr,2))</f>
        <v>A</v>
      </c>
      <c r="V154" s="107" t="str">
        <f ca="1">IF($C153="","",VLOOKUP(V153,Gr,2))</f>
        <v>A</v>
      </c>
      <c r="W154" s="107" t="str">
        <f ca="1">IF($C153="","",VLOOKUP(W153*2,Gr,2))</f>
        <v>A</v>
      </c>
      <c r="X154" s="107" t="str">
        <f ca="1">IF($C153="","",VLOOKUP(X153*2,Gr,2))</f>
        <v>A+</v>
      </c>
      <c r="Y154" s="107" t="str">
        <f ca="1">IF($C153="","",VLOOKUP(Y153,Gr,2))</f>
        <v>A</v>
      </c>
      <c r="Z154" s="107" t="str">
        <f ca="1">IF($C153="","",VLOOKUP(Z153*2,Gr,2))</f>
        <v>A</v>
      </c>
      <c r="AA154" s="107" t="str">
        <f ca="1">IF($C153="","",VLOOKUP(AA153*2,Gr,2))</f>
        <v>A</v>
      </c>
      <c r="AB154" s="107" t="str">
        <f ca="1">IF($C153="","",VLOOKUP(AB153,Gr,2))</f>
        <v>A</v>
      </c>
      <c r="AC154" s="107" t="str">
        <f ca="1">IF($C153="","",VLOOKUP(AC153*2,Gr,2))</f>
        <v>A</v>
      </c>
      <c r="AD154" s="107" t="str">
        <f ca="1">IF($C153="","",VLOOKUP(AD153*2,Gr,2))</f>
        <v>A</v>
      </c>
      <c r="AE154" s="107" t="str">
        <f ca="1">IF($C153="","",VLOOKUP(AE153,Gr,2))</f>
        <v>A</v>
      </c>
      <c r="AF154" s="107" t="str">
        <f ca="1">IF($C153="","",VLOOKUP(AF153*2,Gr,2))</f>
        <v>A+</v>
      </c>
      <c r="AG154" s="107" t="str">
        <f ca="1">IF($C153="","",VLOOKUP(AG153*2,Gr,2))</f>
        <v>A</v>
      </c>
      <c r="AH154" s="107" t="str">
        <f ca="1">IF($C153="","",VLOOKUP(AH153,Gr,2))</f>
        <v>A</v>
      </c>
      <c r="AI154" s="107"/>
      <c r="AJ154" s="107"/>
      <c r="AK154" s="107"/>
      <c r="AL154" s="107" t="str">
        <f ca="1">IF($C153="","",VLOOKUP(AL153*2,Gr,2))</f>
        <v>A</v>
      </c>
      <c r="AM154" s="107" t="str">
        <f ca="1">IF($C153="","",VLOOKUP(AM153*2,Gr,2))</f>
        <v>A</v>
      </c>
      <c r="AN154" s="107" t="str">
        <f ca="1">IF($C153="","",VLOOKUP(AN153,Gr,2))</f>
        <v>A</v>
      </c>
      <c r="AO154" s="107" t="str">
        <f ca="1">IF($C153="","",VLOOKUP(AO153/AO$7%,Gr,2))</f>
        <v>A</v>
      </c>
      <c r="AP154" s="107" t="str">
        <f ca="1">IF($C153="","",VLOOKUP(AP153,Gr,2))</f>
        <v>A+</v>
      </c>
      <c r="AQ154" s="107" t="str">
        <f ca="1">IF($C153="","",VLOOKUP(AQ153,Gr,2))</f>
        <v>A</v>
      </c>
      <c r="AR154" s="107" t="str">
        <f ca="1">IF($C153="","",VLOOKUP(AR153,Gr,2))</f>
        <v>A</v>
      </c>
      <c r="AS154" s="107" t="str">
        <f ca="1">IF($C153="","",VLOOKUP(AS153,Gr,2))</f>
        <v>A</v>
      </c>
      <c r="AT154" s="107" t="str">
        <f ca="1">IF($C153="","",VLOOKUP(AT153/AT$7%,Gr,2))</f>
        <v>A</v>
      </c>
      <c r="AU154" s="150"/>
      <c r="AV154" s="150"/>
      <c r="AW154" s="150"/>
      <c r="AX154" s="150"/>
    </row>
    <row r="155" spans="1:50" s="96" customFormat="1" ht="15" customHeight="1">
      <c r="A155" s="96">
        <f t="shared" ref="A155" si="2677">A154+1</f>
        <v>74</v>
      </c>
      <c r="B155" s="166">
        <f t="shared" ref="B155" si="2678">A155</f>
        <v>74</v>
      </c>
      <c r="C155" s="166">
        <f t="shared" ref="C155" ca="1" si="2679">IFERROR(VLOOKUP(A155,INDIRECT("data"&amp;$AX$3),2,FALSE),"")</f>
        <v>1198</v>
      </c>
      <c r="D155" s="168" t="str">
        <f t="shared" ref="D155" ca="1" si="2680">IF(C155="","",VLOOKUP(A155,INDIRECT("data"&amp;$AX$3),3,FALSE))</f>
        <v>Krishna Chintham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50" t="str">
        <f t="shared" ref="P155" ca="1" si="2681">IF($C155="","",VLOOKUP($A155,INDIRECT("data"&amp;$AX$3),4,FALSE))</f>
        <v>G</v>
      </c>
      <c r="Q155" s="150" t="str">
        <f t="shared" ref="Q155" ca="1" si="2682">IF($C155="","",VLOOKUP($A155,INDIRECT("data"&amp;$AX$3),5,FALSE))</f>
        <v>OC</v>
      </c>
      <c r="R155" s="97">
        <f t="shared" ref="R155" ca="1" si="2683">IF($C155="","",VLOOKUP(A155,INDIRECT("data"&amp;$AX$3),8,FALSE))</f>
        <v>38062</v>
      </c>
      <c r="S155" s="98" t="s">
        <v>20</v>
      </c>
      <c r="T155" s="107">
        <f t="shared" ref="T155:U155" ca="1" si="2684">IF($C155="","",VLOOKUP($A155,INDIRECT("data"&amp;$AX$3),T$8,FALSE))</f>
        <v>32</v>
      </c>
      <c r="U155" s="107">
        <f t="shared" ca="1" si="2684"/>
        <v>38</v>
      </c>
      <c r="V155" s="107">
        <f t="shared" ref="V155" ca="1" si="2685">IF($C155="","",SUM(T155:U155))</f>
        <v>70</v>
      </c>
      <c r="W155" s="107">
        <f t="shared" ref="W155:X155" ca="1" si="2686">IF($C155="","",VLOOKUP($A155,INDIRECT("data"&amp;$AX$3),W$8,FALSE))</f>
        <v>34</v>
      </c>
      <c r="X155" s="107">
        <f t="shared" ca="1" si="2686"/>
        <v>32</v>
      </c>
      <c r="Y155" s="107">
        <f t="shared" ref="Y155" ca="1" si="2687">IF($C155="","",SUM(W155:X155))</f>
        <v>66</v>
      </c>
      <c r="Z155" s="107">
        <f t="shared" ref="Z155:AA155" ca="1" si="2688">IF($C155="","",VLOOKUP($A155,INDIRECT("data"&amp;$AX$3),Z$8,FALSE))</f>
        <v>38</v>
      </c>
      <c r="AA155" s="107">
        <f t="shared" ca="1" si="2688"/>
        <v>34</v>
      </c>
      <c r="AB155" s="107">
        <f t="shared" ref="AB155" ca="1" si="2689">IF($C155="","",SUM(Z155:AA155))</f>
        <v>72</v>
      </c>
      <c r="AC155" s="107">
        <f t="shared" ref="AC155:AD155" ca="1" si="2690">IF($C155="","",VLOOKUP($A155,INDIRECT("data"&amp;$AX$3),AC$8,FALSE))</f>
        <v>38</v>
      </c>
      <c r="AD155" s="107">
        <f t="shared" ca="1" si="2690"/>
        <v>38</v>
      </c>
      <c r="AE155" s="107">
        <f t="shared" ref="AE155" ca="1" si="2691">IF($C155="","",SUM(AC155:AD155))</f>
        <v>76</v>
      </c>
      <c r="AF155" s="107">
        <f t="shared" ref="AF155:AG155" ca="1" si="2692">IF($C155="","",VLOOKUP($A155,INDIRECT("data"&amp;$AX$3),AF$8,FALSE))</f>
        <v>32</v>
      </c>
      <c r="AG155" s="107">
        <f t="shared" ca="1" si="2692"/>
        <v>38</v>
      </c>
      <c r="AH155" s="107">
        <f t="shared" ref="AH155" ca="1" si="2693">IF($C155="","",SUM(AF155:AG155))</f>
        <v>70</v>
      </c>
      <c r="AI155" s="107"/>
      <c r="AJ155" s="107"/>
      <c r="AK155" s="107"/>
      <c r="AL155" s="107">
        <f t="shared" ref="AL155:AM155" ca="1" si="2694">IF($C155="","",VLOOKUP($A155,INDIRECT("data"&amp;$AX$3),AL$8,FALSE))</f>
        <v>38</v>
      </c>
      <c r="AM155" s="107">
        <f t="shared" ca="1" si="2694"/>
        <v>38</v>
      </c>
      <c r="AN155" s="107">
        <f t="shared" ref="AN155" ca="1" si="2695">IF($C155="","",SUM(AL155:AM155))</f>
        <v>76</v>
      </c>
      <c r="AO155" s="95">
        <f t="shared" ref="AO155" ca="1" si="2696">IF($C155="","",V155+Y155+AB155+AE155+AH155+AK155+AN155)</f>
        <v>430</v>
      </c>
      <c r="AP155" s="107">
        <f t="shared" ref="AP155:AS155" ca="1" si="2697">IF($C155="","",VLOOKUP($A155,INDIRECT("data"&amp;$AX$3),AP$8,FALSE))</f>
        <v>64</v>
      </c>
      <c r="AQ155" s="107">
        <f t="shared" ca="1" si="2697"/>
        <v>68</v>
      </c>
      <c r="AR155" s="107">
        <f t="shared" ca="1" si="2697"/>
        <v>76</v>
      </c>
      <c r="AS155" s="107">
        <f t="shared" ca="1" si="2697"/>
        <v>76</v>
      </c>
      <c r="AT155" s="107">
        <f t="shared" ref="AT155" ca="1" si="2698">IF($C155="","",SUM(AP155:AS155))</f>
        <v>284</v>
      </c>
      <c r="AU155" s="150">
        <f t="shared" ref="AU155" ca="1" si="2699">IF($C155="","",VLOOKUP($A155,INDIRECT("data"&amp;$AX$3),AU$8,FALSE))</f>
        <v>172</v>
      </c>
      <c r="AV155" s="150">
        <f ca="1">IF($C155="","",ROUND(AU155/NoW%,0))</f>
        <v>76</v>
      </c>
      <c r="AW155" s="150" t="str">
        <f ca="1">IF($C155="","",VLOOKUP(AO156,Gc,2,FALSE))</f>
        <v>Very Good</v>
      </c>
      <c r="AX155" s="150"/>
    </row>
    <row r="156" spans="1:50" s="96" customFormat="1" ht="15" customHeight="1">
      <c r="A156" s="96">
        <f t="shared" ref="A156" si="2700">A155</f>
        <v>74</v>
      </c>
      <c r="B156" s="167"/>
      <c r="C156" s="167"/>
      <c r="D156" s="107" t="str">
        <f t="shared" ref="D156" ca="1" si="2701">IF($C155="","",MID(TEXT(VLOOKUP($A156,INDIRECT("data"&amp;$AX$3),10,FALSE),"000000000000"),D$8,1))</f>
        <v>8</v>
      </c>
      <c r="E156" s="107" t="str">
        <f t="shared" ref="E156" ca="1" si="2702">IF($C155="","",MID(TEXT(VLOOKUP($A156,INDIRECT("data"&amp;$AX$3),10,FALSE),"000000000000"),E$8,1))</f>
        <v>4</v>
      </c>
      <c r="F156" s="107" t="str">
        <f t="shared" ref="F156" ca="1" si="2703">IF($C155="","",MID(TEXT(VLOOKUP($A156,INDIRECT("data"&amp;$AX$3),10,FALSE),"000000000000"),F$8,1))</f>
        <v>6</v>
      </c>
      <c r="G156" s="107" t="str">
        <f t="shared" ref="G156" ca="1" si="2704">IF($C155="","",MID(TEXT(VLOOKUP($A156,INDIRECT("data"&amp;$AX$3),10,FALSE),"000000000000"),G$8,1))</f>
        <v>4</v>
      </c>
      <c r="H156" s="107" t="str">
        <f t="shared" ref="H156" ca="1" si="2705">IF($C155="","",MID(TEXT(VLOOKUP($A156,INDIRECT("data"&amp;$AX$3),10,FALSE),"000000000000"),H$8,1))</f>
        <v>2</v>
      </c>
      <c r="I156" s="107" t="str">
        <f t="shared" ref="I156" ca="1" si="2706">IF($C155="","",MID(TEXT(VLOOKUP($A156,INDIRECT("data"&amp;$AX$3),10,FALSE),"000000000000"),I$8,1))</f>
        <v>0</v>
      </c>
      <c r="J156" s="107" t="str">
        <f t="shared" ref="J156" ca="1" si="2707">IF($C155="","",MID(TEXT(VLOOKUP($A156,INDIRECT("data"&amp;$AX$3),10,FALSE),"000000000000"),J$8,1))</f>
        <v>6</v>
      </c>
      <c r="K156" s="107" t="str">
        <f t="shared" ref="K156" ca="1" si="2708">IF($C155="","",MID(TEXT(VLOOKUP($A156,INDIRECT("data"&amp;$AX$3),10,FALSE),"000000000000"),K$8,1))</f>
        <v>8</v>
      </c>
      <c r="L156" s="107" t="str">
        <f t="shared" ref="L156" ca="1" si="2709">IF($C155="","",MID(TEXT(VLOOKUP($A156,INDIRECT("data"&amp;$AX$3),10,FALSE),"000000000000"),L$8,1))</f>
        <v>3</v>
      </c>
      <c r="M156" s="107" t="str">
        <f t="shared" ref="M156" ca="1" si="2710">IF($C155="","",MID(TEXT(VLOOKUP($A156,INDIRECT("data"&amp;$AX$3),10,FALSE),"000000000000"),M$8,1))</f>
        <v>8</v>
      </c>
      <c r="N156" s="107" t="str">
        <f t="shared" ref="N156" ca="1" si="2711">IF($C155="","",MID(TEXT(VLOOKUP($A156,INDIRECT("data"&amp;$AX$3),10,FALSE),"000000000000"),N$8,1))</f>
        <v>7</v>
      </c>
      <c r="O156" s="107" t="str">
        <f t="shared" ref="O156" ca="1" si="2712">IF($C155="","",MID(TEXT(VLOOKUP($A156,INDIRECT("data"&amp;$AX$3),10,FALSE),"000000000000"),O$8,1))</f>
        <v>9</v>
      </c>
      <c r="P156" s="150"/>
      <c r="Q156" s="150"/>
      <c r="R156" s="97">
        <f t="shared" ref="R156" ca="1" si="2713">IF($C155="","",VLOOKUP(A156,INDIRECT("data"&amp;$AX$3),9,FALSE))</f>
        <v>41813</v>
      </c>
      <c r="S156" s="98" t="s">
        <v>21</v>
      </c>
      <c r="T156" s="107" t="str">
        <f ca="1">IF($C155="","",VLOOKUP(T155*2,Gr,2))</f>
        <v>B+</v>
      </c>
      <c r="U156" s="107" t="str">
        <f ca="1">IF($C155="","",VLOOKUP(U155*2,Gr,2))</f>
        <v>A</v>
      </c>
      <c r="V156" s="107" t="str">
        <f ca="1">IF($C155="","",VLOOKUP(V155,Gr,2))</f>
        <v>B+</v>
      </c>
      <c r="W156" s="107" t="str">
        <f ca="1">IF($C155="","",VLOOKUP(W155*2,Gr,2))</f>
        <v>B+</v>
      </c>
      <c r="X156" s="107" t="str">
        <f ca="1">IF($C155="","",VLOOKUP(X155*2,Gr,2))</f>
        <v>B+</v>
      </c>
      <c r="Y156" s="107" t="str">
        <f ca="1">IF($C155="","",VLOOKUP(Y155,Gr,2))</f>
        <v>B+</v>
      </c>
      <c r="Z156" s="107" t="str">
        <f ca="1">IF($C155="","",VLOOKUP(Z155*2,Gr,2))</f>
        <v>A</v>
      </c>
      <c r="AA156" s="107" t="str">
        <f ca="1">IF($C155="","",VLOOKUP(AA155*2,Gr,2))</f>
        <v>B+</v>
      </c>
      <c r="AB156" s="107" t="str">
        <f ca="1">IF($C155="","",VLOOKUP(AB155,Gr,2))</f>
        <v>A</v>
      </c>
      <c r="AC156" s="107" t="str">
        <f ca="1">IF($C155="","",VLOOKUP(AC155*2,Gr,2))</f>
        <v>A</v>
      </c>
      <c r="AD156" s="107" t="str">
        <f ca="1">IF($C155="","",VLOOKUP(AD155*2,Gr,2))</f>
        <v>A</v>
      </c>
      <c r="AE156" s="107" t="str">
        <f ca="1">IF($C155="","",VLOOKUP(AE155,Gr,2))</f>
        <v>A</v>
      </c>
      <c r="AF156" s="107" t="str">
        <f ca="1">IF($C155="","",VLOOKUP(AF155*2,Gr,2))</f>
        <v>B+</v>
      </c>
      <c r="AG156" s="107" t="str">
        <f ca="1">IF($C155="","",VLOOKUP(AG155*2,Gr,2))</f>
        <v>A</v>
      </c>
      <c r="AH156" s="107" t="str">
        <f ca="1">IF($C155="","",VLOOKUP(AH155,Gr,2))</f>
        <v>B+</v>
      </c>
      <c r="AI156" s="107"/>
      <c r="AJ156" s="107"/>
      <c r="AK156" s="107"/>
      <c r="AL156" s="107" t="str">
        <f ca="1">IF($C155="","",VLOOKUP(AL155*2,Gr,2))</f>
        <v>A</v>
      </c>
      <c r="AM156" s="107" t="str">
        <f ca="1">IF($C155="","",VLOOKUP(AM155*2,Gr,2))</f>
        <v>A</v>
      </c>
      <c r="AN156" s="107" t="str">
        <f ca="1">IF($C155="","",VLOOKUP(AN155,Gr,2))</f>
        <v>A</v>
      </c>
      <c r="AO156" s="107" t="str">
        <f ca="1">IF($C155="","",VLOOKUP(AO155/AO$7%,Gr,2))</f>
        <v>A</v>
      </c>
      <c r="AP156" s="107" t="str">
        <f ca="1">IF($C155="","",VLOOKUP(AP155,Gr,2))</f>
        <v>B+</v>
      </c>
      <c r="AQ156" s="107" t="str">
        <f ca="1">IF($C155="","",VLOOKUP(AQ155,Gr,2))</f>
        <v>B+</v>
      </c>
      <c r="AR156" s="107" t="str">
        <f ca="1">IF($C155="","",VLOOKUP(AR155,Gr,2))</f>
        <v>A</v>
      </c>
      <c r="AS156" s="107" t="str">
        <f ca="1">IF($C155="","",VLOOKUP(AS155,Gr,2))</f>
        <v>A</v>
      </c>
      <c r="AT156" s="107" t="str">
        <f ca="1">IF($C155="","",VLOOKUP(AT155/AT$7%,Gr,2))</f>
        <v>A</v>
      </c>
      <c r="AU156" s="150"/>
      <c r="AV156" s="150"/>
      <c r="AW156" s="150"/>
      <c r="AX156" s="150"/>
    </row>
    <row r="157" spans="1:50" s="96" customFormat="1" ht="15" customHeight="1">
      <c r="A157" s="96">
        <f t="shared" ref="A157" si="2714">A156+1</f>
        <v>75</v>
      </c>
      <c r="B157" s="166">
        <f t="shared" ref="B157" si="2715">A157</f>
        <v>75</v>
      </c>
      <c r="C157" s="166">
        <f t="shared" ref="C157" ca="1" si="2716">IFERROR(VLOOKUP(A157,INDIRECT("data"&amp;$AX$3),2,FALSE),"")</f>
        <v>1209</v>
      </c>
      <c r="D157" s="168" t="str">
        <f t="shared" ref="D157" ca="1" si="2717">IF(C157="","",VLOOKUP(A157,INDIRECT("data"&amp;$AX$3),3,FALSE))</f>
        <v>Lakshmi Srinivasa Rao Guttula</v>
      </c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50" t="str">
        <f t="shared" ref="P157" ca="1" si="2718">IF($C157="","",VLOOKUP($A157,INDIRECT("data"&amp;$AX$3),4,FALSE))</f>
        <v>G</v>
      </c>
      <c r="Q157" s="150" t="str">
        <f t="shared" ref="Q157" ca="1" si="2719">IF($C157="","",VLOOKUP($A157,INDIRECT("data"&amp;$AX$3),5,FALSE))</f>
        <v>BC</v>
      </c>
      <c r="R157" s="97">
        <f t="shared" ref="R157" ca="1" si="2720">IF($C157="","",VLOOKUP(A157,INDIRECT("data"&amp;$AX$3),8,FALSE))</f>
        <v>37958</v>
      </c>
      <c r="S157" s="98" t="s">
        <v>20</v>
      </c>
      <c r="T157" s="107">
        <f t="shared" ref="T157:U157" ca="1" si="2721">IF($C157="","",VLOOKUP($A157,INDIRECT("data"&amp;$AX$3),T$8,FALSE))</f>
        <v>22</v>
      </c>
      <c r="U157" s="107">
        <f t="shared" ca="1" si="2721"/>
        <v>46</v>
      </c>
      <c r="V157" s="107">
        <f t="shared" ref="V157" ca="1" si="2722">IF($C157="","",SUM(T157:U157))</f>
        <v>68</v>
      </c>
      <c r="W157" s="107">
        <f t="shared" ref="W157:X157" ca="1" si="2723">IF($C157="","",VLOOKUP($A157,INDIRECT("data"&amp;$AX$3),W$8,FALSE))</f>
        <v>44</v>
      </c>
      <c r="X157" s="107">
        <f t="shared" ca="1" si="2723"/>
        <v>22</v>
      </c>
      <c r="Y157" s="107">
        <f t="shared" ref="Y157" ca="1" si="2724">IF($C157="","",SUM(W157:X157))</f>
        <v>66</v>
      </c>
      <c r="Z157" s="107">
        <f t="shared" ref="Z157:AA157" ca="1" si="2725">IF($C157="","",VLOOKUP($A157,INDIRECT("data"&amp;$AX$3),Z$8,FALSE))</f>
        <v>43</v>
      </c>
      <c r="AA157" s="107">
        <f t="shared" ca="1" si="2725"/>
        <v>44</v>
      </c>
      <c r="AB157" s="107">
        <f t="shared" ref="AB157" ca="1" si="2726">IF($C157="","",SUM(Z157:AA157))</f>
        <v>87</v>
      </c>
      <c r="AC157" s="107">
        <f t="shared" ref="AC157:AD157" ca="1" si="2727">IF($C157="","",VLOOKUP($A157,INDIRECT("data"&amp;$AX$3),AC$8,FALSE))</f>
        <v>46</v>
      </c>
      <c r="AD157" s="107">
        <f t="shared" ca="1" si="2727"/>
        <v>43</v>
      </c>
      <c r="AE157" s="107">
        <f t="shared" ref="AE157" ca="1" si="2728">IF($C157="","",SUM(AC157:AD157))</f>
        <v>89</v>
      </c>
      <c r="AF157" s="107">
        <f t="shared" ref="AF157:AG157" ca="1" si="2729">IF($C157="","",VLOOKUP($A157,INDIRECT("data"&amp;$AX$3),AF$8,FALSE))</f>
        <v>22</v>
      </c>
      <c r="AG157" s="107">
        <f t="shared" ca="1" si="2729"/>
        <v>46</v>
      </c>
      <c r="AH157" s="107">
        <f t="shared" ref="AH157" ca="1" si="2730">IF($C157="","",SUM(AF157:AG157))</f>
        <v>68</v>
      </c>
      <c r="AI157" s="107"/>
      <c r="AJ157" s="107"/>
      <c r="AK157" s="107"/>
      <c r="AL157" s="107">
        <f t="shared" ref="AL157:AM157" ca="1" si="2731">IF($C157="","",VLOOKUP($A157,INDIRECT("data"&amp;$AX$3),AL$8,FALSE))</f>
        <v>43</v>
      </c>
      <c r="AM157" s="107">
        <f t="shared" ca="1" si="2731"/>
        <v>46</v>
      </c>
      <c r="AN157" s="107">
        <f t="shared" ref="AN157" ca="1" si="2732">IF($C157="","",SUM(AL157:AM157))</f>
        <v>89</v>
      </c>
      <c r="AO157" s="95">
        <f t="shared" ref="AO157" ca="1" si="2733">IF($C157="","",V157+Y157+AB157+AE157+AH157+AK157+AN157)</f>
        <v>467</v>
      </c>
      <c r="AP157" s="107">
        <f t="shared" ref="AP157:AS157" ca="1" si="2734">IF($C157="","",VLOOKUP($A157,INDIRECT("data"&amp;$AX$3),AP$8,FALSE))</f>
        <v>44</v>
      </c>
      <c r="AQ157" s="107">
        <f t="shared" ca="1" si="2734"/>
        <v>88</v>
      </c>
      <c r="AR157" s="107">
        <f t="shared" ca="1" si="2734"/>
        <v>86</v>
      </c>
      <c r="AS157" s="107">
        <f t="shared" ca="1" si="2734"/>
        <v>92</v>
      </c>
      <c r="AT157" s="107">
        <f t="shared" ref="AT157" ca="1" si="2735">IF($C157="","",SUM(AP157:AS157))</f>
        <v>310</v>
      </c>
      <c r="AU157" s="150">
        <f t="shared" ref="AU157" ca="1" si="2736">IF($C157="","",VLOOKUP($A157,INDIRECT("data"&amp;$AX$3),AU$8,FALSE))</f>
        <v>164</v>
      </c>
      <c r="AV157" s="150">
        <f ca="1">IF($C157="","",ROUND(AU157/NoW%,0))</f>
        <v>72</v>
      </c>
      <c r="AW157" s="150" t="str">
        <f ca="1">IF($C157="","",VLOOKUP(AO158,Gc,2,FALSE))</f>
        <v>Very Good</v>
      </c>
      <c r="AX157" s="150"/>
    </row>
    <row r="158" spans="1:50" s="96" customFormat="1" ht="15" customHeight="1">
      <c r="A158" s="96">
        <f t="shared" ref="A158" si="2737">A157</f>
        <v>75</v>
      </c>
      <c r="B158" s="167"/>
      <c r="C158" s="167"/>
      <c r="D158" s="107" t="str">
        <f t="shared" ref="D158" ca="1" si="2738">IF($C157="","",MID(TEXT(VLOOKUP($A158,INDIRECT("data"&amp;$AX$3),10,FALSE),"000000000000"),D$8,1))</f>
        <v>7</v>
      </c>
      <c r="E158" s="107" t="str">
        <f t="shared" ref="E158" ca="1" si="2739">IF($C157="","",MID(TEXT(VLOOKUP($A158,INDIRECT("data"&amp;$AX$3),10,FALSE),"000000000000"),E$8,1))</f>
        <v>3</v>
      </c>
      <c r="F158" s="107" t="str">
        <f t="shared" ref="F158" ca="1" si="2740">IF($C157="","",MID(TEXT(VLOOKUP($A158,INDIRECT("data"&amp;$AX$3),10,FALSE),"000000000000"),F$8,1))</f>
        <v>2</v>
      </c>
      <c r="G158" s="107" t="str">
        <f t="shared" ref="G158" ca="1" si="2741">IF($C157="","",MID(TEXT(VLOOKUP($A158,INDIRECT("data"&amp;$AX$3),10,FALSE),"000000000000"),G$8,1))</f>
        <v>6</v>
      </c>
      <c r="H158" s="107" t="str">
        <f t="shared" ref="H158" ca="1" si="2742">IF($C157="","",MID(TEXT(VLOOKUP($A158,INDIRECT("data"&amp;$AX$3),10,FALSE),"000000000000"),H$8,1))</f>
        <v>1</v>
      </c>
      <c r="I158" s="107" t="str">
        <f t="shared" ref="I158" ca="1" si="2743">IF($C157="","",MID(TEXT(VLOOKUP($A158,INDIRECT("data"&amp;$AX$3),10,FALSE),"000000000000"),I$8,1))</f>
        <v>2</v>
      </c>
      <c r="J158" s="107" t="str">
        <f t="shared" ref="J158" ca="1" si="2744">IF($C157="","",MID(TEXT(VLOOKUP($A158,INDIRECT("data"&amp;$AX$3),10,FALSE),"000000000000"),J$8,1))</f>
        <v>0</v>
      </c>
      <c r="K158" s="107" t="str">
        <f t="shared" ref="K158" ca="1" si="2745">IF($C157="","",MID(TEXT(VLOOKUP($A158,INDIRECT("data"&amp;$AX$3),10,FALSE),"000000000000"),K$8,1))</f>
        <v>8</v>
      </c>
      <c r="L158" s="107" t="str">
        <f t="shared" ref="L158" ca="1" si="2746">IF($C157="","",MID(TEXT(VLOOKUP($A158,INDIRECT("data"&amp;$AX$3),10,FALSE),"000000000000"),L$8,1))</f>
        <v>8</v>
      </c>
      <c r="M158" s="107" t="str">
        <f t="shared" ref="M158" ca="1" si="2747">IF($C157="","",MID(TEXT(VLOOKUP($A158,INDIRECT("data"&amp;$AX$3),10,FALSE),"000000000000"),M$8,1))</f>
        <v>4</v>
      </c>
      <c r="N158" s="107" t="str">
        <f t="shared" ref="N158" ca="1" si="2748">IF($C157="","",MID(TEXT(VLOOKUP($A158,INDIRECT("data"&amp;$AX$3),10,FALSE),"000000000000"),N$8,1))</f>
        <v>9</v>
      </c>
      <c r="O158" s="107" t="str">
        <f t="shared" ref="O158" ca="1" si="2749">IF($C157="","",MID(TEXT(VLOOKUP($A158,INDIRECT("data"&amp;$AX$3),10,FALSE),"000000000000"),O$8,1))</f>
        <v>2</v>
      </c>
      <c r="P158" s="150"/>
      <c r="Q158" s="150"/>
      <c r="R158" s="97">
        <f t="shared" ref="R158" ca="1" si="2750">IF($C157="","",VLOOKUP(A158,INDIRECT("data"&amp;$AX$3),9,FALSE))</f>
        <v>41820</v>
      </c>
      <c r="S158" s="98" t="s">
        <v>21</v>
      </c>
      <c r="T158" s="107" t="str">
        <f ca="1">IF($C157="","",VLOOKUP(T157*2,Gr,2))</f>
        <v>B</v>
      </c>
      <c r="U158" s="107" t="str">
        <f ca="1">IF($C157="","",VLOOKUP(U157*2,Gr,2))</f>
        <v>A+</v>
      </c>
      <c r="V158" s="107" t="str">
        <f ca="1">IF($C157="","",VLOOKUP(V157,Gr,2))</f>
        <v>B+</v>
      </c>
      <c r="W158" s="107" t="str">
        <f ca="1">IF($C157="","",VLOOKUP(W157*2,Gr,2))</f>
        <v>A</v>
      </c>
      <c r="X158" s="107" t="str">
        <f ca="1">IF($C157="","",VLOOKUP(X157*2,Gr,2))</f>
        <v>B</v>
      </c>
      <c r="Y158" s="107" t="str">
        <f ca="1">IF($C157="","",VLOOKUP(Y157,Gr,2))</f>
        <v>B+</v>
      </c>
      <c r="Z158" s="107" t="str">
        <f ca="1">IF($C157="","",VLOOKUP(Z157*2,Gr,2))</f>
        <v>A</v>
      </c>
      <c r="AA158" s="107" t="str">
        <f ca="1">IF($C157="","",VLOOKUP(AA157*2,Gr,2))</f>
        <v>A</v>
      </c>
      <c r="AB158" s="107" t="str">
        <f ca="1">IF($C157="","",VLOOKUP(AB157,Gr,2))</f>
        <v>A</v>
      </c>
      <c r="AC158" s="107" t="str">
        <f ca="1">IF($C157="","",VLOOKUP(AC157*2,Gr,2))</f>
        <v>A+</v>
      </c>
      <c r="AD158" s="107" t="str">
        <f ca="1">IF($C157="","",VLOOKUP(AD157*2,Gr,2))</f>
        <v>A</v>
      </c>
      <c r="AE158" s="107" t="str">
        <f ca="1">IF($C157="","",VLOOKUP(AE157,Gr,2))</f>
        <v>A</v>
      </c>
      <c r="AF158" s="107" t="str">
        <f ca="1">IF($C157="","",VLOOKUP(AF157*2,Gr,2))</f>
        <v>B</v>
      </c>
      <c r="AG158" s="107" t="str">
        <f ca="1">IF($C157="","",VLOOKUP(AG157*2,Gr,2))</f>
        <v>A+</v>
      </c>
      <c r="AH158" s="107" t="str">
        <f ca="1">IF($C157="","",VLOOKUP(AH157,Gr,2))</f>
        <v>B+</v>
      </c>
      <c r="AI158" s="107"/>
      <c r="AJ158" s="107"/>
      <c r="AK158" s="107"/>
      <c r="AL158" s="107" t="str">
        <f ca="1">IF($C157="","",VLOOKUP(AL157*2,Gr,2))</f>
        <v>A</v>
      </c>
      <c r="AM158" s="107" t="str">
        <f ca="1">IF($C157="","",VLOOKUP(AM157*2,Gr,2))</f>
        <v>A+</v>
      </c>
      <c r="AN158" s="107" t="str">
        <f ca="1">IF($C157="","",VLOOKUP(AN157,Gr,2))</f>
        <v>A</v>
      </c>
      <c r="AO158" s="107" t="str">
        <f ca="1">IF($C157="","",VLOOKUP(AO157/AO$7%,Gr,2))</f>
        <v>A</v>
      </c>
      <c r="AP158" s="107" t="str">
        <f ca="1">IF($C157="","",VLOOKUP(AP157,Gr,2))</f>
        <v>B</v>
      </c>
      <c r="AQ158" s="107" t="str">
        <f ca="1">IF($C157="","",VLOOKUP(AQ157,Gr,2))</f>
        <v>A</v>
      </c>
      <c r="AR158" s="107" t="str">
        <f ca="1">IF($C157="","",VLOOKUP(AR157,Gr,2))</f>
        <v>A</v>
      </c>
      <c r="AS158" s="107" t="str">
        <f ca="1">IF($C157="","",VLOOKUP(AS157,Gr,2))</f>
        <v>A+</v>
      </c>
      <c r="AT158" s="107" t="str">
        <f ca="1">IF($C157="","",VLOOKUP(AT157/AT$7%,Gr,2))</f>
        <v>A</v>
      </c>
      <c r="AU158" s="150"/>
      <c r="AV158" s="150"/>
      <c r="AW158" s="150"/>
      <c r="AX158" s="150"/>
    </row>
  </sheetData>
  <mergeCells count="704">
    <mergeCell ref="B157:B158"/>
    <mergeCell ref="C157:C158"/>
    <mergeCell ref="D157:O157"/>
    <mergeCell ref="P157:P158"/>
    <mergeCell ref="Q157:Q158"/>
    <mergeCell ref="AU157:AU158"/>
    <mergeCell ref="AV157:AV158"/>
    <mergeCell ref="AW157:AW158"/>
    <mergeCell ref="AX157:AX158"/>
    <mergeCell ref="B155:B156"/>
    <mergeCell ref="C155:C156"/>
    <mergeCell ref="D155:O155"/>
    <mergeCell ref="P155:P156"/>
    <mergeCell ref="Q155:Q156"/>
    <mergeCell ref="AU155:AU156"/>
    <mergeCell ref="AV155:AV156"/>
    <mergeCell ref="AW155:AW156"/>
    <mergeCell ref="AX155:AX156"/>
    <mergeCell ref="B153:B154"/>
    <mergeCell ref="C153:C154"/>
    <mergeCell ref="D153:O153"/>
    <mergeCell ref="P153:P154"/>
    <mergeCell ref="Q153:Q154"/>
    <mergeCell ref="AU153:AU154"/>
    <mergeCell ref="AV153:AV154"/>
    <mergeCell ref="AW153:AW154"/>
    <mergeCell ref="AX153:AX154"/>
    <mergeCell ref="B151:B152"/>
    <mergeCell ref="C151:C152"/>
    <mergeCell ref="D151:O151"/>
    <mergeCell ref="P151:P152"/>
    <mergeCell ref="Q151:Q152"/>
    <mergeCell ref="AU151:AU152"/>
    <mergeCell ref="AV151:AV152"/>
    <mergeCell ref="AW151:AW152"/>
    <mergeCell ref="AX151:AX152"/>
    <mergeCell ref="B149:B150"/>
    <mergeCell ref="C149:C150"/>
    <mergeCell ref="D149:O149"/>
    <mergeCell ref="P149:P150"/>
    <mergeCell ref="Q149:Q150"/>
    <mergeCell ref="AU149:AU150"/>
    <mergeCell ref="AV149:AV150"/>
    <mergeCell ref="AW149:AW150"/>
    <mergeCell ref="AX149:AX150"/>
    <mergeCell ref="B147:B148"/>
    <mergeCell ref="C147:C148"/>
    <mergeCell ref="D147:O147"/>
    <mergeCell ref="P147:P148"/>
    <mergeCell ref="Q147:Q148"/>
    <mergeCell ref="AU147:AU148"/>
    <mergeCell ref="AV147:AV148"/>
    <mergeCell ref="AW147:AW148"/>
    <mergeCell ref="AX147:AX148"/>
    <mergeCell ref="B145:B146"/>
    <mergeCell ref="C145:C146"/>
    <mergeCell ref="D145:O145"/>
    <mergeCell ref="P145:P146"/>
    <mergeCell ref="Q145:Q146"/>
    <mergeCell ref="AU145:AU146"/>
    <mergeCell ref="AV145:AV146"/>
    <mergeCell ref="AW145:AW146"/>
    <mergeCell ref="AX145:AX146"/>
    <mergeCell ref="B143:B144"/>
    <mergeCell ref="C143:C144"/>
    <mergeCell ref="D143:O143"/>
    <mergeCell ref="P143:P144"/>
    <mergeCell ref="Q143:Q144"/>
    <mergeCell ref="AU143:AU144"/>
    <mergeCell ref="AV143:AV144"/>
    <mergeCell ref="AW143:AW144"/>
    <mergeCell ref="AX143:AX144"/>
    <mergeCell ref="B141:B142"/>
    <mergeCell ref="C141:C142"/>
    <mergeCell ref="D141:O141"/>
    <mergeCell ref="P141:P142"/>
    <mergeCell ref="Q141:Q142"/>
    <mergeCell ref="AU141:AU142"/>
    <mergeCell ref="AV141:AV142"/>
    <mergeCell ref="AW141:AW142"/>
    <mergeCell ref="AX141:AX142"/>
    <mergeCell ref="B139:B140"/>
    <mergeCell ref="C139:C140"/>
    <mergeCell ref="D139:O139"/>
    <mergeCell ref="P139:P140"/>
    <mergeCell ref="Q139:Q140"/>
    <mergeCell ref="AU139:AU140"/>
    <mergeCell ref="AV139:AV140"/>
    <mergeCell ref="AW139:AW140"/>
    <mergeCell ref="AX139:AX140"/>
    <mergeCell ref="B137:B138"/>
    <mergeCell ref="C137:C138"/>
    <mergeCell ref="D137:O137"/>
    <mergeCell ref="P137:P138"/>
    <mergeCell ref="Q137:Q138"/>
    <mergeCell ref="AU137:AU138"/>
    <mergeCell ref="AV137:AV138"/>
    <mergeCell ref="AW137:AW138"/>
    <mergeCell ref="AX137:AX138"/>
    <mergeCell ref="B135:B136"/>
    <mergeCell ref="C135:C136"/>
    <mergeCell ref="D135:O135"/>
    <mergeCell ref="P135:P136"/>
    <mergeCell ref="Q135:Q136"/>
    <mergeCell ref="AU135:AU136"/>
    <mergeCell ref="AV135:AV136"/>
    <mergeCell ref="AW135:AW136"/>
    <mergeCell ref="AX135:AX136"/>
    <mergeCell ref="B133:B134"/>
    <mergeCell ref="C133:C134"/>
    <mergeCell ref="D133:O133"/>
    <mergeCell ref="P133:P134"/>
    <mergeCell ref="Q133:Q134"/>
    <mergeCell ref="AU133:AU134"/>
    <mergeCell ref="AV133:AV134"/>
    <mergeCell ref="AW133:AW134"/>
    <mergeCell ref="AX133:AX134"/>
    <mergeCell ref="B131:B132"/>
    <mergeCell ref="C131:C132"/>
    <mergeCell ref="D131:O131"/>
    <mergeCell ref="P131:P132"/>
    <mergeCell ref="Q131:Q132"/>
    <mergeCell ref="AU131:AU132"/>
    <mergeCell ref="AV131:AV132"/>
    <mergeCell ref="AW131:AW132"/>
    <mergeCell ref="AX131:AX132"/>
    <mergeCell ref="B129:B130"/>
    <mergeCell ref="C129:C130"/>
    <mergeCell ref="D129:O129"/>
    <mergeCell ref="P129:P130"/>
    <mergeCell ref="Q129:Q130"/>
    <mergeCell ref="AU129:AU130"/>
    <mergeCell ref="AV129:AV130"/>
    <mergeCell ref="AW129:AW130"/>
    <mergeCell ref="AX129:AX130"/>
    <mergeCell ref="B127:B128"/>
    <mergeCell ref="C127:C128"/>
    <mergeCell ref="D127:O127"/>
    <mergeCell ref="P127:P128"/>
    <mergeCell ref="Q127:Q128"/>
    <mergeCell ref="AU127:AU128"/>
    <mergeCell ref="AV127:AV128"/>
    <mergeCell ref="AW127:AW128"/>
    <mergeCell ref="AX127:AX128"/>
    <mergeCell ref="B125:B126"/>
    <mergeCell ref="C125:C126"/>
    <mergeCell ref="D125:O125"/>
    <mergeCell ref="P125:P126"/>
    <mergeCell ref="Q125:Q126"/>
    <mergeCell ref="AU125:AU126"/>
    <mergeCell ref="AV125:AV126"/>
    <mergeCell ref="AW125:AW126"/>
    <mergeCell ref="AX125:AX126"/>
    <mergeCell ref="B123:B124"/>
    <mergeCell ref="C123:C124"/>
    <mergeCell ref="D123:O123"/>
    <mergeCell ref="P123:P124"/>
    <mergeCell ref="Q123:Q124"/>
    <mergeCell ref="AU123:AU124"/>
    <mergeCell ref="AV123:AV124"/>
    <mergeCell ref="AW123:AW124"/>
    <mergeCell ref="AX123:AX124"/>
    <mergeCell ref="B121:B122"/>
    <mergeCell ref="C121:C122"/>
    <mergeCell ref="D121:O121"/>
    <mergeCell ref="P121:P122"/>
    <mergeCell ref="Q121:Q122"/>
    <mergeCell ref="AU121:AU122"/>
    <mergeCell ref="AV121:AV122"/>
    <mergeCell ref="AW121:AW122"/>
    <mergeCell ref="AX121:AX122"/>
    <mergeCell ref="B119:B120"/>
    <mergeCell ref="C119:C120"/>
    <mergeCell ref="D119:O119"/>
    <mergeCell ref="P119:P120"/>
    <mergeCell ref="Q119:Q120"/>
    <mergeCell ref="AU119:AU120"/>
    <mergeCell ref="AV119:AV120"/>
    <mergeCell ref="AW119:AW120"/>
    <mergeCell ref="AX119:AX120"/>
    <mergeCell ref="B117:B118"/>
    <mergeCell ref="C117:C118"/>
    <mergeCell ref="D117:O117"/>
    <mergeCell ref="P117:P118"/>
    <mergeCell ref="Q117:Q118"/>
    <mergeCell ref="AU117:AU118"/>
    <mergeCell ref="AV117:AV118"/>
    <mergeCell ref="AW117:AW118"/>
    <mergeCell ref="AX117:AX118"/>
    <mergeCell ref="B115:B116"/>
    <mergeCell ref="C115:C116"/>
    <mergeCell ref="D115:O115"/>
    <mergeCell ref="P115:P116"/>
    <mergeCell ref="Q115:Q116"/>
    <mergeCell ref="AU115:AU116"/>
    <mergeCell ref="AV115:AV116"/>
    <mergeCell ref="AW115:AW116"/>
    <mergeCell ref="AX115:AX116"/>
    <mergeCell ref="B113:B114"/>
    <mergeCell ref="C113:C114"/>
    <mergeCell ref="D113:O113"/>
    <mergeCell ref="P113:P114"/>
    <mergeCell ref="Q113:Q114"/>
    <mergeCell ref="AU113:AU114"/>
    <mergeCell ref="AV113:AV114"/>
    <mergeCell ref="AW113:AW114"/>
    <mergeCell ref="AX113:AX114"/>
    <mergeCell ref="B111:B112"/>
    <mergeCell ref="C111:C112"/>
    <mergeCell ref="D111:O111"/>
    <mergeCell ref="P111:P112"/>
    <mergeCell ref="Q111:Q112"/>
    <mergeCell ref="AU111:AU112"/>
    <mergeCell ref="AV111:AV112"/>
    <mergeCell ref="AW111:AW112"/>
    <mergeCell ref="AX111:AX112"/>
    <mergeCell ref="B109:B110"/>
    <mergeCell ref="C109:C110"/>
    <mergeCell ref="D109:O109"/>
    <mergeCell ref="P109:P110"/>
    <mergeCell ref="Q109:Q110"/>
    <mergeCell ref="AU109:AU110"/>
    <mergeCell ref="AV109:AV110"/>
    <mergeCell ref="AW109:AW110"/>
    <mergeCell ref="AX109:AX110"/>
    <mergeCell ref="B107:B108"/>
    <mergeCell ref="C107:C108"/>
    <mergeCell ref="D107:O107"/>
    <mergeCell ref="P107:P108"/>
    <mergeCell ref="Q107:Q108"/>
    <mergeCell ref="AU107:AU108"/>
    <mergeCell ref="AV107:AV108"/>
    <mergeCell ref="AW107:AW108"/>
    <mergeCell ref="AX107:AX108"/>
    <mergeCell ref="B105:B106"/>
    <mergeCell ref="C105:C106"/>
    <mergeCell ref="D105:O105"/>
    <mergeCell ref="P105:P106"/>
    <mergeCell ref="Q105:Q106"/>
    <mergeCell ref="AU105:AU106"/>
    <mergeCell ref="AV105:AV106"/>
    <mergeCell ref="AW105:AW106"/>
    <mergeCell ref="AX105:AX106"/>
    <mergeCell ref="B103:B104"/>
    <mergeCell ref="C103:C104"/>
    <mergeCell ref="D103:O103"/>
    <mergeCell ref="P103:P104"/>
    <mergeCell ref="Q103:Q104"/>
    <mergeCell ref="AU103:AU104"/>
    <mergeCell ref="AV103:AV104"/>
    <mergeCell ref="AW103:AW104"/>
    <mergeCell ref="AX103:AX104"/>
    <mergeCell ref="B101:B102"/>
    <mergeCell ref="C101:C102"/>
    <mergeCell ref="D101:O101"/>
    <mergeCell ref="P101:P102"/>
    <mergeCell ref="Q101:Q102"/>
    <mergeCell ref="AU101:AU102"/>
    <mergeCell ref="AV101:AV102"/>
    <mergeCell ref="AW101:AW102"/>
    <mergeCell ref="AX101:AX102"/>
    <mergeCell ref="B99:B100"/>
    <mergeCell ref="C99:C100"/>
    <mergeCell ref="D99:O99"/>
    <mergeCell ref="P99:P100"/>
    <mergeCell ref="Q99:Q100"/>
    <mergeCell ref="AU99:AU100"/>
    <mergeCell ref="AV99:AV100"/>
    <mergeCell ref="AW99:AW100"/>
    <mergeCell ref="AX99:AX100"/>
    <mergeCell ref="B97:B98"/>
    <mergeCell ref="C97:C98"/>
    <mergeCell ref="D97:O97"/>
    <mergeCell ref="P97:P98"/>
    <mergeCell ref="Q97:Q98"/>
    <mergeCell ref="AU97:AU98"/>
    <mergeCell ref="AV97:AV98"/>
    <mergeCell ref="AW97:AW98"/>
    <mergeCell ref="AX97:AX98"/>
    <mergeCell ref="B95:B96"/>
    <mergeCell ref="C95:C96"/>
    <mergeCell ref="D95:O95"/>
    <mergeCell ref="P95:P96"/>
    <mergeCell ref="Q95:Q96"/>
    <mergeCell ref="AU95:AU96"/>
    <mergeCell ref="AV95:AV96"/>
    <mergeCell ref="AW95:AW96"/>
    <mergeCell ref="AX95:AX96"/>
    <mergeCell ref="B93:B94"/>
    <mergeCell ref="C93:C94"/>
    <mergeCell ref="D93:O93"/>
    <mergeCell ref="P93:P94"/>
    <mergeCell ref="Q93:Q94"/>
    <mergeCell ref="AU93:AU94"/>
    <mergeCell ref="AV93:AV94"/>
    <mergeCell ref="AW93:AW94"/>
    <mergeCell ref="AX93:AX94"/>
    <mergeCell ref="B91:B92"/>
    <mergeCell ref="C91:C92"/>
    <mergeCell ref="D91:O91"/>
    <mergeCell ref="P91:P92"/>
    <mergeCell ref="Q91:Q92"/>
    <mergeCell ref="AU91:AU92"/>
    <mergeCell ref="AV91:AV92"/>
    <mergeCell ref="AW91:AW92"/>
    <mergeCell ref="AX91:AX92"/>
    <mergeCell ref="B89:B90"/>
    <mergeCell ref="C89:C90"/>
    <mergeCell ref="D89:O89"/>
    <mergeCell ref="P89:P90"/>
    <mergeCell ref="Q89:Q90"/>
    <mergeCell ref="AU89:AU90"/>
    <mergeCell ref="AV89:AV90"/>
    <mergeCell ref="AW89:AW90"/>
    <mergeCell ref="AX89:AX90"/>
    <mergeCell ref="B87:B88"/>
    <mergeCell ref="C87:C88"/>
    <mergeCell ref="D87:O87"/>
    <mergeCell ref="P87:P88"/>
    <mergeCell ref="Q87:Q88"/>
    <mergeCell ref="AU87:AU88"/>
    <mergeCell ref="AV87:AV88"/>
    <mergeCell ref="AW87:AW88"/>
    <mergeCell ref="AX87:AX88"/>
    <mergeCell ref="B85:B86"/>
    <mergeCell ref="C85:C86"/>
    <mergeCell ref="D85:O85"/>
    <mergeCell ref="P85:P86"/>
    <mergeCell ref="Q85:Q86"/>
    <mergeCell ref="AU85:AU86"/>
    <mergeCell ref="AV85:AV86"/>
    <mergeCell ref="AW85:AW86"/>
    <mergeCell ref="AX85:AX86"/>
    <mergeCell ref="B83:B84"/>
    <mergeCell ref="C83:C84"/>
    <mergeCell ref="D83:O83"/>
    <mergeCell ref="P83:P84"/>
    <mergeCell ref="Q83:Q84"/>
    <mergeCell ref="AU83:AU84"/>
    <mergeCell ref="AV83:AV84"/>
    <mergeCell ref="AW83:AW84"/>
    <mergeCell ref="AX83:AX84"/>
    <mergeCell ref="B81:B82"/>
    <mergeCell ref="C81:C82"/>
    <mergeCell ref="D81:O81"/>
    <mergeCell ref="P81:P82"/>
    <mergeCell ref="Q81:Q82"/>
    <mergeCell ref="AU81:AU82"/>
    <mergeCell ref="AV81:AV82"/>
    <mergeCell ref="AW81:AW82"/>
    <mergeCell ref="AX81:AX82"/>
    <mergeCell ref="B79:B80"/>
    <mergeCell ref="C79:C80"/>
    <mergeCell ref="D79:O79"/>
    <mergeCell ref="P79:P80"/>
    <mergeCell ref="Q79:Q80"/>
    <mergeCell ref="AU79:AU80"/>
    <mergeCell ref="AV79:AV80"/>
    <mergeCell ref="AW79:AW80"/>
    <mergeCell ref="AX79:AX80"/>
    <mergeCell ref="B77:B78"/>
    <mergeCell ref="C77:C78"/>
    <mergeCell ref="D77:O77"/>
    <mergeCell ref="P77:P78"/>
    <mergeCell ref="Q77:Q78"/>
    <mergeCell ref="AU77:AU78"/>
    <mergeCell ref="AV77:AV78"/>
    <mergeCell ref="AW77:AW78"/>
    <mergeCell ref="AX77:AX78"/>
    <mergeCell ref="B75:B76"/>
    <mergeCell ref="C75:C76"/>
    <mergeCell ref="D75:O75"/>
    <mergeCell ref="P75:P76"/>
    <mergeCell ref="Q75:Q76"/>
    <mergeCell ref="AU75:AU76"/>
    <mergeCell ref="AV75:AV76"/>
    <mergeCell ref="AW75:AW76"/>
    <mergeCell ref="AX75:AX76"/>
    <mergeCell ref="B73:B74"/>
    <mergeCell ref="C73:C74"/>
    <mergeCell ref="D73:O73"/>
    <mergeCell ref="P73:P74"/>
    <mergeCell ref="Q73:Q74"/>
    <mergeCell ref="AU73:AU74"/>
    <mergeCell ref="AV73:AV74"/>
    <mergeCell ref="AW73:AW74"/>
    <mergeCell ref="AX73:AX74"/>
    <mergeCell ref="B71:B72"/>
    <mergeCell ref="C71:C72"/>
    <mergeCell ref="D71:O71"/>
    <mergeCell ref="P71:P72"/>
    <mergeCell ref="Q71:Q72"/>
    <mergeCell ref="AU71:AU72"/>
    <mergeCell ref="AV71:AV72"/>
    <mergeCell ref="AW71:AW72"/>
    <mergeCell ref="AX71:AX72"/>
    <mergeCell ref="B69:B70"/>
    <mergeCell ref="C69:C70"/>
    <mergeCell ref="D69:O69"/>
    <mergeCell ref="P69:P70"/>
    <mergeCell ref="Q69:Q70"/>
    <mergeCell ref="AU69:AU70"/>
    <mergeCell ref="AV69:AV70"/>
    <mergeCell ref="AW69:AW70"/>
    <mergeCell ref="AX69:AX70"/>
    <mergeCell ref="B67:B68"/>
    <mergeCell ref="C67:C68"/>
    <mergeCell ref="D67:O67"/>
    <mergeCell ref="P67:P68"/>
    <mergeCell ref="Q67:Q68"/>
    <mergeCell ref="AU67:AU68"/>
    <mergeCell ref="AV67:AV68"/>
    <mergeCell ref="AW67:AW68"/>
    <mergeCell ref="AX67:AX68"/>
    <mergeCell ref="B65:B66"/>
    <mergeCell ref="C65:C66"/>
    <mergeCell ref="D65:O65"/>
    <mergeCell ref="P65:P66"/>
    <mergeCell ref="Q65:Q66"/>
    <mergeCell ref="AU65:AU66"/>
    <mergeCell ref="AV65:AV66"/>
    <mergeCell ref="AW65:AW66"/>
    <mergeCell ref="AX65:AX66"/>
    <mergeCell ref="B63:B64"/>
    <mergeCell ref="C63:C64"/>
    <mergeCell ref="D63:O63"/>
    <mergeCell ref="P63:P64"/>
    <mergeCell ref="Q63:Q64"/>
    <mergeCell ref="AU63:AU64"/>
    <mergeCell ref="AV63:AV64"/>
    <mergeCell ref="AW63:AW64"/>
    <mergeCell ref="AX63:AX64"/>
    <mergeCell ref="B61:B62"/>
    <mergeCell ref="C61:C62"/>
    <mergeCell ref="D61:O61"/>
    <mergeCell ref="P61:P62"/>
    <mergeCell ref="Q61:Q62"/>
    <mergeCell ref="AU61:AU62"/>
    <mergeCell ref="AV61:AV62"/>
    <mergeCell ref="AW61:AW62"/>
    <mergeCell ref="AX61:AX62"/>
    <mergeCell ref="B59:B60"/>
    <mergeCell ref="C59:C60"/>
    <mergeCell ref="D59:O59"/>
    <mergeCell ref="P59:P60"/>
    <mergeCell ref="Q59:Q60"/>
    <mergeCell ref="AU59:AU60"/>
    <mergeCell ref="AV59:AV60"/>
    <mergeCell ref="AW59:AW60"/>
    <mergeCell ref="AX59:AX60"/>
    <mergeCell ref="B57:B58"/>
    <mergeCell ref="C57:C58"/>
    <mergeCell ref="D57:O57"/>
    <mergeCell ref="P57:P58"/>
    <mergeCell ref="Q57:Q58"/>
    <mergeCell ref="AU57:AU58"/>
    <mergeCell ref="AV57:AV58"/>
    <mergeCell ref="AW57:AW58"/>
    <mergeCell ref="AX57:AX58"/>
    <mergeCell ref="B55:B56"/>
    <mergeCell ref="C55:C56"/>
    <mergeCell ref="D55:O55"/>
    <mergeCell ref="P55:P56"/>
    <mergeCell ref="Q55:Q56"/>
    <mergeCell ref="AU55:AU56"/>
    <mergeCell ref="AV55:AV56"/>
    <mergeCell ref="AW55:AW56"/>
    <mergeCell ref="AX55:AX56"/>
    <mergeCell ref="B53:B54"/>
    <mergeCell ref="C53:C54"/>
    <mergeCell ref="D53:O53"/>
    <mergeCell ref="P53:P54"/>
    <mergeCell ref="Q53:Q54"/>
    <mergeCell ref="AU53:AU54"/>
    <mergeCell ref="AV53:AV54"/>
    <mergeCell ref="AW53:AW54"/>
    <mergeCell ref="AX53:AX54"/>
    <mergeCell ref="B51:B52"/>
    <mergeCell ref="C51:C52"/>
    <mergeCell ref="D51:O51"/>
    <mergeCell ref="P51:P52"/>
    <mergeCell ref="Q51:Q52"/>
    <mergeCell ref="AU51:AU52"/>
    <mergeCell ref="AV51:AV52"/>
    <mergeCell ref="AW51:AW52"/>
    <mergeCell ref="AX51:AX52"/>
    <mergeCell ref="B49:B50"/>
    <mergeCell ref="C49:C50"/>
    <mergeCell ref="D49:O49"/>
    <mergeCell ref="P49:P50"/>
    <mergeCell ref="Q49:Q50"/>
    <mergeCell ref="AU49:AU50"/>
    <mergeCell ref="AV49:AV50"/>
    <mergeCell ref="AW49:AW50"/>
    <mergeCell ref="AX49:AX50"/>
    <mergeCell ref="B47:B48"/>
    <mergeCell ref="C47:C48"/>
    <mergeCell ref="D47:O47"/>
    <mergeCell ref="P47:P48"/>
    <mergeCell ref="Q47:Q48"/>
    <mergeCell ref="AU47:AU48"/>
    <mergeCell ref="AV47:AV48"/>
    <mergeCell ref="AW47:AW48"/>
    <mergeCell ref="AX47:AX48"/>
    <mergeCell ref="B45:B46"/>
    <mergeCell ref="C45:C46"/>
    <mergeCell ref="D45:O45"/>
    <mergeCell ref="P45:P46"/>
    <mergeCell ref="Q45:Q46"/>
    <mergeCell ref="AU45:AU46"/>
    <mergeCell ref="AV45:AV46"/>
    <mergeCell ref="AW45:AW46"/>
    <mergeCell ref="AX45:AX46"/>
    <mergeCell ref="AU41:AU42"/>
    <mergeCell ref="AV41:AV42"/>
    <mergeCell ref="AW41:AW42"/>
    <mergeCell ref="AX41:AX42"/>
    <mergeCell ref="B43:B44"/>
    <mergeCell ref="C43:C44"/>
    <mergeCell ref="D43:O43"/>
    <mergeCell ref="P43:P44"/>
    <mergeCell ref="Q43:Q44"/>
    <mergeCell ref="AU43:AU44"/>
    <mergeCell ref="AV43:AV44"/>
    <mergeCell ref="AW43:AW44"/>
    <mergeCell ref="AX43:AX44"/>
    <mergeCell ref="B41:B42"/>
    <mergeCell ref="C41:C42"/>
    <mergeCell ref="D41:O41"/>
    <mergeCell ref="P41:P42"/>
    <mergeCell ref="Q41:Q42"/>
    <mergeCell ref="AU37:AU38"/>
    <mergeCell ref="AV37:AV38"/>
    <mergeCell ref="AW37:AW38"/>
    <mergeCell ref="AX37:AX38"/>
    <mergeCell ref="B39:B40"/>
    <mergeCell ref="C39:C40"/>
    <mergeCell ref="D39:O39"/>
    <mergeCell ref="P39:P40"/>
    <mergeCell ref="Q39:Q40"/>
    <mergeCell ref="AU39:AU40"/>
    <mergeCell ref="AV39:AV40"/>
    <mergeCell ref="AW39:AW40"/>
    <mergeCell ref="AX39:AX40"/>
    <mergeCell ref="B37:B38"/>
    <mergeCell ref="C37:C38"/>
    <mergeCell ref="D37:O37"/>
    <mergeCell ref="P37:P38"/>
    <mergeCell ref="Q37:Q38"/>
    <mergeCell ref="AU33:AU34"/>
    <mergeCell ref="AV33:AV34"/>
    <mergeCell ref="AW33:AW34"/>
    <mergeCell ref="AX33:AX34"/>
    <mergeCell ref="B35:B36"/>
    <mergeCell ref="C35:C36"/>
    <mergeCell ref="D35:O35"/>
    <mergeCell ref="P35:P36"/>
    <mergeCell ref="Q35:Q36"/>
    <mergeCell ref="AU35:AU36"/>
    <mergeCell ref="AV35:AV36"/>
    <mergeCell ref="AW35:AW36"/>
    <mergeCell ref="AX35:AX36"/>
    <mergeCell ref="B33:B34"/>
    <mergeCell ref="C33:C34"/>
    <mergeCell ref="D33:O33"/>
    <mergeCell ref="P33:P34"/>
    <mergeCell ref="Q33:Q34"/>
    <mergeCell ref="AU29:AU30"/>
    <mergeCell ref="AV29:AV30"/>
    <mergeCell ref="AW29:AW30"/>
    <mergeCell ref="AX29:AX30"/>
    <mergeCell ref="B31:B32"/>
    <mergeCell ref="C31:C32"/>
    <mergeCell ref="D31:O31"/>
    <mergeCell ref="P31:P32"/>
    <mergeCell ref="Q31:Q32"/>
    <mergeCell ref="AU31:AU32"/>
    <mergeCell ref="AV31:AV32"/>
    <mergeCell ref="AW31:AW32"/>
    <mergeCell ref="AX31:AX32"/>
    <mergeCell ref="B29:B30"/>
    <mergeCell ref="C29:C30"/>
    <mergeCell ref="D29:O29"/>
    <mergeCell ref="P29:P30"/>
    <mergeCell ref="Q29:Q30"/>
    <mergeCell ref="AU25:AU26"/>
    <mergeCell ref="AV25:AV26"/>
    <mergeCell ref="AW25:AW26"/>
    <mergeCell ref="AX25:AX26"/>
    <mergeCell ref="B27:B28"/>
    <mergeCell ref="C27:C28"/>
    <mergeCell ref="D27:O27"/>
    <mergeCell ref="P27:P28"/>
    <mergeCell ref="Q27:Q28"/>
    <mergeCell ref="AU27:AU28"/>
    <mergeCell ref="AV27:AV28"/>
    <mergeCell ref="AW27:AW28"/>
    <mergeCell ref="AX27:AX28"/>
    <mergeCell ref="B25:B26"/>
    <mergeCell ref="C25:C26"/>
    <mergeCell ref="D25:O25"/>
    <mergeCell ref="P25:P26"/>
    <mergeCell ref="Q25:Q26"/>
    <mergeCell ref="AU21:AU22"/>
    <mergeCell ref="AV21:AV22"/>
    <mergeCell ref="AW21:AW22"/>
    <mergeCell ref="AX21:AX22"/>
    <mergeCell ref="B23:B24"/>
    <mergeCell ref="C23:C24"/>
    <mergeCell ref="D23:O23"/>
    <mergeCell ref="P23:P24"/>
    <mergeCell ref="Q23:Q24"/>
    <mergeCell ref="AU23:AU24"/>
    <mergeCell ref="AV23:AV24"/>
    <mergeCell ref="AW23:AW24"/>
    <mergeCell ref="AX23:AX24"/>
    <mergeCell ref="B21:B22"/>
    <mergeCell ref="C21:C22"/>
    <mergeCell ref="D21:O21"/>
    <mergeCell ref="P21:P22"/>
    <mergeCell ref="Q21:Q22"/>
    <mergeCell ref="AU17:AU18"/>
    <mergeCell ref="AV17:AV18"/>
    <mergeCell ref="AW17:AW18"/>
    <mergeCell ref="AX17:AX18"/>
    <mergeCell ref="B19:B20"/>
    <mergeCell ref="C19:C20"/>
    <mergeCell ref="D19:O19"/>
    <mergeCell ref="P19:P20"/>
    <mergeCell ref="Q19:Q20"/>
    <mergeCell ref="AU19:AU20"/>
    <mergeCell ref="AV19:AV20"/>
    <mergeCell ref="AW19:AW20"/>
    <mergeCell ref="AX19:AX20"/>
    <mergeCell ref="B17:B18"/>
    <mergeCell ref="C17:C18"/>
    <mergeCell ref="D17:O17"/>
    <mergeCell ref="P17:P18"/>
    <mergeCell ref="Q17:Q18"/>
    <mergeCell ref="AX13:AX14"/>
    <mergeCell ref="B15:B16"/>
    <mergeCell ref="C15:C16"/>
    <mergeCell ref="D15:O15"/>
    <mergeCell ref="P15:P16"/>
    <mergeCell ref="Q15:Q16"/>
    <mergeCell ref="AU15:AU16"/>
    <mergeCell ref="AV15:AV16"/>
    <mergeCell ref="AW15:AW16"/>
    <mergeCell ref="AX15:AX16"/>
    <mergeCell ref="B13:B14"/>
    <mergeCell ref="C13:C14"/>
    <mergeCell ref="D13:O13"/>
    <mergeCell ref="P13:P14"/>
    <mergeCell ref="Q13:Q14"/>
    <mergeCell ref="S4:S7"/>
    <mergeCell ref="B4:B7"/>
    <mergeCell ref="C4:C7"/>
    <mergeCell ref="P4:P7"/>
    <mergeCell ref="Q4:Q7"/>
    <mergeCell ref="R4:R7"/>
    <mergeCell ref="B11:B12"/>
    <mergeCell ref="C11:C12"/>
    <mergeCell ref="D11:O11"/>
    <mergeCell ref="P11:P12"/>
    <mergeCell ref="Q11:Q12"/>
    <mergeCell ref="B9:B10"/>
    <mergeCell ref="C9:C10"/>
    <mergeCell ref="D9:O9"/>
    <mergeCell ref="P9:P10"/>
    <mergeCell ref="Q9:Q10"/>
    <mergeCell ref="AT5:AT6"/>
    <mergeCell ref="T5:V5"/>
    <mergeCell ref="W5:Y5"/>
    <mergeCell ref="Z5:AB5"/>
    <mergeCell ref="AC5:AE5"/>
    <mergeCell ref="AF5:AH5"/>
    <mergeCell ref="AI5:AK5"/>
    <mergeCell ref="AL5:AN5"/>
    <mergeCell ref="T4:AO4"/>
    <mergeCell ref="AO5:AO6"/>
    <mergeCell ref="AU11:AU12"/>
    <mergeCell ref="AV11:AV12"/>
    <mergeCell ref="AW11:AW12"/>
    <mergeCell ref="AX11:AX12"/>
    <mergeCell ref="AU13:AU14"/>
    <mergeCell ref="AV13:AV14"/>
    <mergeCell ref="AW13:AW14"/>
    <mergeCell ref="B1:AX1"/>
    <mergeCell ref="D4:O7"/>
    <mergeCell ref="T2:Y2"/>
    <mergeCell ref="AU4:AV4"/>
    <mergeCell ref="AW4:AW7"/>
    <mergeCell ref="AX4:AX7"/>
    <mergeCell ref="AU9:AU10"/>
    <mergeCell ref="AV9:AV10"/>
    <mergeCell ref="AW9:AW10"/>
    <mergeCell ref="AX9:AX10"/>
    <mergeCell ref="AU5:AU7"/>
    <mergeCell ref="AV5:AV7"/>
    <mergeCell ref="AP4:AT4"/>
    <mergeCell ref="AP5:AP6"/>
    <mergeCell ref="AQ5:AQ6"/>
    <mergeCell ref="AR5:AR6"/>
    <mergeCell ref="AS5:AS6"/>
  </mergeCells>
  <dataValidations disablePrompts="1" count="1">
    <dataValidation type="list" allowBlank="1" showInputMessage="1" showErrorMessage="1" sqref="AX3">
      <formula1>class</formula1>
    </dataValidation>
  </dataValidations>
  <printOptions horizontalCentered="1"/>
  <pageMargins left="0.33" right="0.32" top="0.28000000000000003" bottom="0.51" header="0.21" footer="0.24"/>
  <pageSetup paperSize="5" scale="86" fitToHeight="0" pageOrder="overThenDown" orientation="landscape" r:id="rId1"/>
  <headerFooter>
    <oddFooter>Page &amp;P of &amp;N</oddFooter>
  </headerFooter>
  <ignoredErrors>
    <ignoredError sqref="B9 B11 B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58"/>
  <sheetViews>
    <sheetView topLeftCell="B1" workbookViewId="0">
      <selection activeCell="AQ3" sqref="AQ3"/>
    </sheetView>
  </sheetViews>
  <sheetFormatPr defaultRowHeight="15" customHeight="1"/>
  <cols>
    <col min="1" max="1" width="5" style="58" hidden="1" customWidth="1"/>
    <col min="2" max="2" width="3.5703125" style="58" customWidth="1"/>
    <col min="3" max="3" width="5" style="58" customWidth="1"/>
    <col min="4" max="15" width="2.7109375" style="58" customWidth="1"/>
    <col min="16" max="16" width="2.85546875" style="58" customWidth="1"/>
    <col min="17" max="17" width="3.5703125" style="58" customWidth="1"/>
    <col min="18" max="18" width="8.7109375" style="58" customWidth="1"/>
    <col min="19" max="21" width="3.5703125" style="58" customWidth="1"/>
    <col min="22" max="22" width="4.28515625" style="58" customWidth="1"/>
    <col min="23" max="24" width="3.5703125" style="58" customWidth="1"/>
    <col min="25" max="25" width="4.28515625" style="58" customWidth="1"/>
    <col min="26" max="27" width="3.5703125" style="58" customWidth="1"/>
    <col min="28" max="28" width="4.28515625" style="58" customWidth="1"/>
    <col min="29" max="30" width="3.5703125" style="58" customWidth="1"/>
    <col min="31" max="31" width="4.28515625" style="58" customWidth="1"/>
    <col min="32" max="33" width="3.5703125" style="58" customWidth="1"/>
    <col min="34" max="34" width="4.28515625" style="58" customWidth="1"/>
    <col min="35" max="36" width="3.5703125" style="58" customWidth="1"/>
    <col min="37" max="37" width="4.28515625" style="58" customWidth="1"/>
    <col min="38" max="39" width="3.5703125" style="58" customWidth="1"/>
    <col min="40" max="40" width="4.28515625" style="58" customWidth="1"/>
    <col min="41" max="41" width="4.28515625" style="99" customWidth="1"/>
    <col min="42" max="48" width="4.28515625" style="58" customWidth="1"/>
    <col min="49" max="50" width="8.5703125" style="58" customWidth="1"/>
    <col min="51" max="16384" width="9.140625" style="58"/>
  </cols>
  <sheetData>
    <row r="1" spans="1:50" s="85" customFormat="1" ht="30" customHeight="1">
      <c r="B1" s="132" t="str">
        <f>Data!C2</f>
        <v>HIGH SCHOOL LEVEL PROMOTION LIST : 2014-15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</row>
    <row r="2" spans="1:50" s="86" customFormat="1" ht="18.75" customHeight="1">
      <c r="B2" s="86" t="s">
        <v>67</v>
      </c>
      <c r="F2" s="86" t="str">
        <f>": "&amp;Data!C3</f>
        <v>: ZPP High School</v>
      </c>
      <c r="R2" s="86" t="s">
        <v>68</v>
      </c>
      <c r="T2" s="157" t="str">
        <f>": "&amp;Data!C8</f>
        <v>: 28144801009</v>
      </c>
      <c r="U2" s="157"/>
      <c r="V2" s="157"/>
      <c r="W2" s="157"/>
      <c r="X2" s="157"/>
      <c r="Y2" s="157"/>
      <c r="AI2" s="86" t="s">
        <v>234</v>
      </c>
      <c r="AJ2" s="87"/>
      <c r="AM2" s="86" t="str">
        <f>": "&amp;Data!C5</f>
        <v>: Ambajipeta</v>
      </c>
      <c r="AX2" s="87" t="str">
        <f>"School working days : "&amp;Data!C9</f>
        <v>School working days : 227</v>
      </c>
    </row>
    <row r="3" spans="1:50" s="86" customFormat="1" ht="18.75" customHeight="1">
      <c r="B3" s="86" t="s">
        <v>43</v>
      </c>
      <c r="F3" s="86" t="str">
        <f>": "&amp;Data!C4</f>
        <v>: Isukapudi</v>
      </c>
      <c r="R3" s="86" t="s">
        <v>73</v>
      </c>
      <c r="T3" s="86" t="str">
        <f>": "&amp;Data!C6</f>
        <v>: Ambajipeta</v>
      </c>
      <c r="V3" s="87"/>
      <c r="AI3" s="86" t="s">
        <v>74</v>
      </c>
      <c r="AJ3" s="87"/>
      <c r="AM3" s="86" t="str">
        <f>": "&amp;Data!C7</f>
        <v>: East Godavari</v>
      </c>
      <c r="AW3" s="87" t="s">
        <v>163</v>
      </c>
      <c r="AX3" s="52">
        <v>7</v>
      </c>
    </row>
    <row r="4" spans="1:50" s="88" customFormat="1" ht="18.75" customHeight="1">
      <c r="B4" s="165" t="s">
        <v>0</v>
      </c>
      <c r="C4" s="165" t="s">
        <v>1</v>
      </c>
      <c r="D4" s="151" t="s">
        <v>24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/>
      <c r="P4" s="165" t="s">
        <v>66</v>
      </c>
      <c r="Q4" s="160" t="s">
        <v>2</v>
      </c>
      <c r="R4" s="164" t="s">
        <v>226</v>
      </c>
      <c r="S4" s="164"/>
      <c r="T4" s="164" t="s">
        <v>6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58" t="s">
        <v>230</v>
      </c>
      <c r="AQ4" s="163"/>
      <c r="AR4" s="163"/>
      <c r="AS4" s="163"/>
      <c r="AT4" s="159"/>
      <c r="AU4" s="158" t="s">
        <v>231</v>
      </c>
      <c r="AV4" s="159"/>
      <c r="AW4" s="160" t="s">
        <v>172</v>
      </c>
      <c r="AX4" s="160" t="s">
        <v>233</v>
      </c>
    </row>
    <row r="5" spans="1:50" s="88" customFormat="1" ht="18.75" customHeight="1">
      <c r="B5" s="165"/>
      <c r="C5" s="165"/>
      <c r="D5" s="154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6"/>
      <c r="P5" s="165"/>
      <c r="Q5" s="161"/>
      <c r="R5" s="164"/>
      <c r="S5" s="164"/>
      <c r="T5" s="164" t="s">
        <v>6</v>
      </c>
      <c r="U5" s="164"/>
      <c r="V5" s="164"/>
      <c r="W5" s="164" t="s">
        <v>7</v>
      </c>
      <c r="X5" s="164"/>
      <c r="Y5" s="164"/>
      <c r="Z5" s="164" t="s">
        <v>8</v>
      </c>
      <c r="AA5" s="164"/>
      <c r="AB5" s="164"/>
      <c r="AC5" s="164" t="s">
        <v>9</v>
      </c>
      <c r="AD5" s="164"/>
      <c r="AE5" s="164"/>
      <c r="AF5" s="164" t="s">
        <v>249</v>
      </c>
      <c r="AG5" s="164"/>
      <c r="AH5" s="164"/>
      <c r="AI5" s="164"/>
      <c r="AJ5" s="164"/>
      <c r="AK5" s="164"/>
      <c r="AL5" s="164" t="s">
        <v>227</v>
      </c>
      <c r="AM5" s="164"/>
      <c r="AN5" s="164"/>
      <c r="AO5" s="165" t="s">
        <v>22</v>
      </c>
      <c r="AP5" s="160" t="s">
        <v>16</v>
      </c>
      <c r="AQ5" s="160" t="s">
        <v>17</v>
      </c>
      <c r="AR5" s="160" t="s">
        <v>18</v>
      </c>
      <c r="AS5" s="160" t="s">
        <v>27</v>
      </c>
      <c r="AT5" s="160" t="s">
        <v>22</v>
      </c>
      <c r="AU5" s="160" t="s">
        <v>232</v>
      </c>
      <c r="AV5" s="160" t="s">
        <v>26</v>
      </c>
      <c r="AW5" s="161"/>
      <c r="AX5" s="161"/>
    </row>
    <row r="6" spans="1:50" s="88" customFormat="1" ht="18.75" customHeight="1">
      <c r="B6" s="165"/>
      <c r="C6" s="165"/>
      <c r="D6" s="154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6"/>
      <c r="P6" s="165"/>
      <c r="Q6" s="161"/>
      <c r="R6" s="164"/>
      <c r="S6" s="164"/>
      <c r="T6" s="103" t="s">
        <v>228</v>
      </c>
      <c r="U6" s="103" t="s">
        <v>229</v>
      </c>
      <c r="V6" s="103" t="s">
        <v>180</v>
      </c>
      <c r="W6" s="103" t="s">
        <v>228</v>
      </c>
      <c r="X6" s="103" t="s">
        <v>229</v>
      </c>
      <c r="Y6" s="103" t="s">
        <v>180</v>
      </c>
      <c r="Z6" s="103" t="s">
        <v>228</v>
      </c>
      <c r="AA6" s="103" t="s">
        <v>229</v>
      </c>
      <c r="AB6" s="103" t="s">
        <v>180</v>
      </c>
      <c r="AC6" s="103" t="s">
        <v>228</v>
      </c>
      <c r="AD6" s="103" t="s">
        <v>229</v>
      </c>
      <c r="AE6" s="103" t="s">
        <v>180</v>
      </c>
      <c r="AF6" s="103" t="s">
        <v>228</v>
      </c>
      <c r="AG6" s="103" t="s">
        <v>229</v>
      </c>
      <c r="AH6" s="103" t="s">
        <v>180</v>
      </c>
      <c r="AI6" s="103"/>
      <c r="AJ6" s="103"/>
      <c r="AK6" s="103"/>
      <c r="AL6" s="103" t="s">
        <v>228</v>
      </c>
      <c r="AM6" s="103" t="s">
        <v>229</v>
      </c>
      <c r="AN6" s="103" t="s">
        <v>180</v>
      </c>
      <c r="AO6" s="165"/>
      <c r="AP6" s="162"/>
      <c r="AQ6" s="162"/>
      <c r="AR6" s="162"/>
      <c r="AS6" s="162"/>
      <c r="AT6" s="162"/>
      <c r="AU6" s="161"/>
      <c r="AV6" s="161"/>
      <c r="AW6" s="161"/>
      <c r="AX6" s="161"/>
    </row>
    <row r="7" spans="1:50" s="88" customFormat="1" ht="18.75" customHeight="1">
      <c r="B7" s="165"/>
      <c r="C7" s="165"/>
      <c r="D7" s="154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6"/>
      <c r="P7" s="165"/>
      <c r="Q7" s="162"/>
      <c r="R7" s="164"/>
      <c r="S7" s="164"/>
      <c r="T7" s="103">
        <v>50</v>
      </c>
      <c r="U7" s="103">
        <v>50</v>
      </c>
      <c r="V7" s="103">
        <f>T7+U7</f>
        <v>100</v>
      </c>
      <c r="W7" s="103">
        <v>50</v>
      </c>
      <c r="X7" s="103">
        <v>50</v>
      </c>
      <c r="Y7" s="103">
        <f t="shared" ref="Y7" si="0">W7+X7</f>
        <v>100</v>
      </c>
      <c r="Z7" s="103">
        <v>50</v>
      </c>
      <c r="AA7" s="103">
        <v>50</v>
      </c>
      <c r="AB7" s="103">
        <f t="shared" ref="AB7" si="1">Z7+AA7</f>
        <v>100</v>
      </c>
      <c r="AC7" s="103">
        <v>50</v>
      </c>
      <c r="AD7" s="103">
        <v>50</v>
      </c>
      <c r="AE7" s="103">
        <f t="shared" ref="AE7" si="2">AC7+AD7</f>
        <v>100</v>
      </c>
      <c r="AF7" s="103">
        <v>50</v>
      </c>
      <c r="AG7" s="103">
        <v>50</v>
      </c>
      <c r="AH7" s="103">
        <f t="shared" ref="AH7" si="3">AF7+AG7</f>
        <v>100</v>
      </c>
      <c r="AI7" s="103"/>
      <c r="AJ7" s="103"/>
      <c r="AK7" s="103"/>
      <c r="AL7" s="103">
        <v>50</v>
      </c>
      <c r="AM7" s="103">
        <v>50</v>
      </c>
      <c r="AN7" s="103">
        <f t="shared" ref="AN7" si="4">AL7+AM7</f>
        <v>100</v>
      </c>
      <c r="AO7" s="90">
        <f>V7+Y7+AB7+AE7+AH7+AK7+AN7</f>
        <v>600</v>
      </c>
      <c r="AP7" s="90">
        <v>100</v>
      </c>
      <c r="AQ7" s="90">
        <v>100</v>
      </c>
      <c r="AR7" s="90">
        <v>100</v>
      </c>
      <c r="AS7" s="90">
        <v>100</v>
      </c>
      <c r="AT7" s="90">
        <f>SUM(AP7:AS7)</f>
        <v>400</v>
      </c>
      <c r="AU7" s="162"/>
      <c r="AV7" s="162"/>
      <c r="AW7" s="162"/>
      <c r="AX7" s="162"/>
    </row>
    <row r="8" spans="1:50" s="88" customFormat="1" ht="17.25" hidden="1" customHeight="1">
      <c r="A8" s="88">
        <v>0</v>
      </c>
      <c r="B8" s="105"/>
      <c r="C8" s="92"/>
      <c r="D8" s="103">
        <v>1</v>
      </c>
      <c r="E8" s="103">
        <v>2</v>
      </c>
      <c r="F8" s="103">
        <v>3</v>
      </c>
      <c r="G8" s="103">
        <v>4</v>
      </c>
      <c r="H8" s="103">
        <v>5</v>
      </c>
      <c r="I8" s="103">
        <v>6</v>
      </c>
      <c r="J8" s="103">
        <v>7</v>
      </c>
      <c r="K8" s="103">
        <v>8</v>
      </c>
      <c r="L8" s="103">
        <v>9</v>
      </c>
      <c r="M8" s="103">
        <v>10</v>
      </c>
      <c r="N8" s="103">
        <v>11</v>
      </c>
      <c r="O8" s="103">
        <v>12</v>
      </c>
      <c r="P8" s="104"/>
      <c r="Q8" s="106"/>
      <c r="R8" s="103"/>
      <c r="S8" s="103"/>
      <c r="T8" s="103">
        <v>11</v>
      </c>
      <c r="U8" s="103">
        <f>T8+7</f>
        <v>18</v>
      </c>
      <c r="V8" s="103"/>
      <c r="W8" s="103">
        <f>T8+1</f>
        <v>12</v>
      </c>
      <c r="X8" s="103">
        <f>W8+7</f>
        <v>19</v>
      </c>
      <c r="Y8" s="103"/>
      <c r="Z8" s="103">
        <v>13</v>
      </c>
      <c r="AA8" s="103">
        <v>20</v>
      </c>
      <c r="AB8" s="103"/>
      <c r="AC8" s="103">
        <v>14</v>
      </c>
      <c r="AD8" s="103">
        <v>21</v>
      </c>
      <c r="AE8" s="103"/>
      <c r="AF8" s="103">
        <v>15</v>
      </c>
      <c r="AG8" s="103">
        <v>22</v>
      </c>
      <c r="AH8" s="103"/>
      <c r="AI8" s="103"/>
      <c r="AJ8" s="103"/>
      <c r="AK8" s="103"/>
      <c r="AL8" s="103">
        <v>17</v>
      </c>
      <c r="AM8" s="103">
        <f>AL8+7</f>
        <v>24</v>
      </c>
      <c r="AN8" s="103"/>
      <c r="AO8" s="95">
        <f t="shared" ref="AO8" si="5">V8+Y8+AB8+AE8+AH8+AK8+AN8</f>
        <v>0</v>
      </c>
      <c r="AP8" s="90">
        <v>25</v>
      </c>
      <c r="AQ8" s="90">
        <v>26</v>
      </c>
      <c r="AR8" s="90">
        <v>27</v>
      </c>
      <c r="AS8" s="90">
        <v>28</v>
      </c>
      <c r="AT8" s="90"/>
      <c r="AU8" s="90">
        <v>29</v>
      </c>
      <c r="AV8" s="106"/>
      <c r="AW8" s="106"/>
      <c r="AX8" s="106"/>
    </row>
    <row r="9" spans="1:50" s="96" customFormat="1" ht="15" customHeight="1">
      <c r="A9" s="96">
        <f>A8+1</f>
        <v>1</v>
      </c>
      <c r="B9" s="166">
        <f>A9</f>
        <v>1</v>
      </c>
      <c r="C9" s="166">
        <f ca="1">IFERROR(VLOOKUP(A9,INDIRECT("data"&amp;$AX$3),2,FALSE),"")</f>
        <v>1142</v>
      </c>
      <c r="D9" s="168" t="str">
        <f ca="1">IF(C9="","",VLOOKUP(A9,INDIRECT("data"&amp;$AX$3),3,FALSE))</f>
        <v>Ajay Kumar Bommireddi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50" t="str">
        <f ca="1">IF($C9="","",VLOOKUP($A9,INDIRECT("data"&amp;$AX$3),4,FALSE))</f>
        <v>B</v>
      </c>
      <c r="Q9" s="150" t="str">
        <f ca="1">IF($C9="","",VLOOKUP($A9,INDIRECT("data"&amp;$AX$3),5,FALSE))</f>
        <v>OC</v>
      </c>
      <c r="R9" s="97">
        <f ca="1">IF($C9="","",VLOOKUP(A9,INDIRECT("data"&amp;$AX$3),8,FALSE))</f>
        <v>37604</v>
      </c>
      <c r="S9" s="98" t="s">
        <v>20</v>
      </c>
      <c r="T9" s="107">
        <f ca="1">IF($C9="","",VLOOKUP($A9,INDIRECT("data"&amp;$AX$3),T$8,FALSE))</f>
        <v>50</v>
      </c>
      <c r="U9" s="107">
        <f ca="1">IF($C9="","",VLOOKUP($A9,INDIRECT("data"&amp;$AX$3),U$8,FALSE))</f>
        <v>39</v>
      </c>
      <c r="V9" s="107">
        <f ca="1">IF($C9="","",SUM(T9:U9))</f>
        <v>89</v>
      </c>
      <c r="W9" s="107">
        <f ca="1">IF($C9="","",VLOOKUP($A9,INDIRECT("data"&amp;$AX$3),W$8,FALSE))</f>
        <v>21</v>
      </c>
      <c r="X9" s="107">
        <f ca="1">IF($C9="","",VLOOKUP($A9,INDIRECT("data"&amp;$AX$3),X$8,FALSE))</f>
        <v>50</v>
      </c>
      <c r="Y9" s="107">
        <f t="shared" ref="Y9" ca="1" si="6">IF($C9="","",SUM(W9:X9))</f>
        <v>71</v>
      </c>
      <c r="Z9" s="107">
        <f ca="1">IF($C9="","",VLOOKUP($A9,INDIRECT("data"&amp;$AX$3),Z$8,FALSE))</f>
        <v>40</v>
      </c>
      <c r="AA9" s="107">
        <f ca="1">IF($C9="","",VLOOKUP($A9,INDIRECT("data"&amp;$AX$3),AA$8,FALSE))</f>
        <v>21</v>
      </c>
      <c r="AB9" s="107">
        <f t="shared" ref="AB9" ca="1" si="7">IF($C9="","",SUM(Z9:AA9))</f>
        <v>61</v>
      </c>
      <c r="AC9" s="107">
        <f ca="1">IF($C9="","",VLOOKUP($A9,INDIRECT("data"&amp;$AX$3),AC$8,FALSE))</f>
        <v>39</v>
      </c>
      <c r="AD9" s="107">
        <f ca="1">IF($C9="","",VLOOKUP($A9,INDIRECT("data"&amp;$AX$3),AD$8,FALSE))</f>
        <v>40</v>
      </c>
      <c r="AE9" s="107">
        <f t="shared" ref="AE9" ca="1" si="8">IF($C9="","",SUM(AC9:AD9))</f>
        <v>79</v>
      </c>
      <c r="AF9" s="107">
        <f ca="1">IF($C9="","",VLOOKUP($A9,INDIRECT("data"&amp;$AX$3),AF$8,FALSE))</f>
        <v>50</v>
      </c>
      <c r="AG9" s="107">
        <f ca="1">IF($C9="","",VLOOKUP($A9,INDIRECT("data"&amp;$AX$3),AG$8,FALSE))</f>
        <v>39</v>
      </c>
      <c r="AH9" s="107">
        <f t="shared" ref="AH9" ca="1" si="9">IF($C9="","",SUM(AF9:AG9))</f>
        <v>89</v>
      </c>
      <c r="AI9" s="107"/>
      <c r="AJ9" s="107"/>
      <c r="AK9" s="107"/>
      <c r="AL9" s="107">
        <f ca="1">IF($C9="","",VLOOKUP($A9,INDIRECT("data"&amp;$AX$3),AL$8,FALSE))</f>
        <v>40</v>
      </c>
      <c r="AM9" s="107">
        <f ca="1">IF($C9="","",VLOOKUP($A9,INDIRECT("data"&amp;$AX$3),AM$8,FALSE))</f>
        <v>39</v>
      </c>
      <c r="AN9" s="107">
        <f t="shared" ref="AN9" ca="1" si="10">IF($C9="","",SUM(AL9:AM9))</f>
        <v>79</v>
      </c>
      <c r="AO9" s="95">
        <f ca="1">IF($C9="","",V9+Y9+AB9+AE9+AH9+AK9+AN9)</f>
        <v>468</v>
      </c>
      <c r="AP9" s="107">
        <f ca="1">IF($C9="","",VLOOKUP($A9,INDIRECT("data"&amp;$AX$3),AP$8,FALSE))</f>
        <v>100</v>
      </c>
      <c r="AQ9" s="107">
        <f t="shared" ref="AQ9:AS9" ca="1" si="11">IF($C9="","",VLOOKUP($A9,INDIRECT("data"&amp;$AX$3),AQ$8,FALSE))</f>
        <v>42</v>
      </c>
      <c r="AR9" s="107">
        <f t="shared" ca="1" si="11"/>
        <v>80</v>
      </c>
      <c r="AS9" s="107">
        <f t="shared" ca="1" si="11"/>
        <v>78</v>
      </c>
      <c r="AT9" s="107">
        <f ca="1">IF($C9="","",SUM(AP9:AS9))</f>
        <v>300</v>
      </c>
      <c r="AU9" s="150">
        <f ca="1">IF($C9="","",VLOOKUP($A9,INDIRECT("data"&amp;$AX$3),AU$8,FALSE))</f>
        <v>164</v>
      </c>
      <c r="AV9" s="150">
        <f ca="1">IF($C9="","",ROUND(AU9/NoW%,0))</f>
        <v>72</v>
      </c>
      <c r="AW9" s="150" t="str">
        <f ca="1">IF($C9="","",VLOOKUP(AO10,Gc,2,FALSE))</f>
        <v>Very Good</v>
      </c>
      <c r="AX9" s="150"/>
    </row>
    <row r="10" spans="1:50" s="96" customFormat="1" ht="15" customHeight="1">
      <c r="A10" s="96">
        <f>A9</f>
        <v>1</v>
      </c>
      <c r="B10" s="167"/>
      <c r="C10" s="167"/>
      <c r="D10" s="107" t="str">
        <f t="shared" ref="D10:O10" ca="1" si="12">IF($C9="","",MID(TEXT(VLOOKUP($A10,INDIRECT("data"&amp;$AX$3),10,FALSE),"000000000000"),D$8,1))</f>
        <v>6</v>
      </c>
      <c r="E10" s="107" t="str">
        <f t="shared" ca="1" si="12"/>
        <v>7</v>
      </c>
      <c r="F10" s="107" t="str">
        <f t="shared" ca="1" si="12"/>
        <v>6</v>
      </c>
      <c r="G10" s="107" t="str">
        <f t="shared" ca="1" si="12"/>
        <v>9</v>
      </c>
      <c r="H10" s="107" t="str">
        <f t="shared" ca="1" si="12"/>
        <v>0</v>
      </c>
      <c r="I10" s="107" t="str">
        <f t="shared" ca="1" si="12"/>
        <v>5</v>
      </c>
      <c r="J10" s="107" t="str">
        <f t="shared" ca="1" si="12"/>
        <v>6</v>
      </c>
      <c r="K10" s="107" t="str">
        <f t="shared" ca="1" si="12"/>
        <v>3</v>
      </c>
      <c r="L10" s="107" t="str">
        <f t="shared" ca="1" si="12"/>
        <v>1</v>
      </c>
      <c r="M10" s="107" t="str">
        <f t="shared" ca="1" si="12"/>
        <v>5</v>
      </c>
      <c r="N10" s="107" t="str">
        <f t="shared" ca="1" si="12"/>
        <v>1</v>
      </c>
      <c r="O10" s="107" t="str">
        <f t="shared" ca="1" si="12"/>
        <v>9</v>
      </c>
      <c r="P10" s="150"/>
      <c r="Q10" s="150"/>
      <c r="R10" s="97">
        <f ca="1">IF($C9="","",VLOOKUP(A10,INDIRECT("data"&amp;$AX$3),9,FALSE))</f>
        <v>41442</v>
      </c>
      <c r="S10" s="98" t="s">
        <v>21</v>
      </c>
      <c r="T10" s="107" t="str">
        <f ca="1">IF($C9="","",VLOOKUP(T9*2,Gr,2))</f>
        <v>A+</v>
      </c>
      <c r="U10" s="107" t="str">
        <f ca="1">IF($C9="","",VLOOKUP(U9*2,Gr,2))</f>
        <v>A</v>
      </c>
      <c r="V10" s="107" t="str">
        <f ca="1">IF($C9="","",VLOOKUP(V9,Gr,2))</f>
        <v>A</v>
      </c>
      <c r="W10" s="107" t="str">
        <f ca="1">IF($C9="","",VLOOKUP(W9*2,Gr,2))</f>
        <v>B</v>
      </c>
      <c r="X10" s="107" t="str">
        <f ca="1">IF($C9="","",VLOOKUP(X9*2,Gr,2))</f>
        <v>A+</v>
      </c>
      <c r="Y10" s="107" t="str">
        <f ca="1">IF($C9="","",VLOOKUP(Y9,Gr,2))</f>
        <v>A</v>
      </c>
      <c r="Z10" s="107" t="str">
        <f ca="1">IF($C9="","",VLOOKUP(Z9*2,Gr,2))</f>
        <v>A</v>
      </c>
      <c r="AA10" s="107" t="str">
        <f ca="1">IF($C9="","",VLOOKUP(AA9*2,Gr,2))</f>
        <v>B</v>
      </c>
      <c r="AB10" s="107" t="str">
        <f ca="1">IF($C9="","",VLOOKUP(AB9,Gr,2))</f>
        <v>B+</v>
      </c>
      <c r="AC10" s="107" t="str">
        <f ca="1">IF($C9="","",VLOOKUP(AC9*2,Gr,2))</f>
        <v>A</v>
      </c>
      <c r="AD10" s="107" t="str">
        <f ca="1">IF($C9="","",VLOOKUP(AD9*2,Gr,2))</f>
        <v>A</v>
      </c>
      <c r="AE10" s="107" t="str">
        <f ca="1">IF($C9="","",VLOOKUP(AE9,Gr,2))</f>
        <v>A</v>
      </c>
      <c r="AF10" s="107" t="str">
        <f ca="1">IF($C9="","",VLOOKUP(AF9*2,Gr,2))</f>
        <v>A+</v>
      </c>
      <c r="AG10" s="107" t="str">
        <f ca="1">IF($C9="","",VLOOKUP(AG9*2,Gr,2))</f>
        <v>A</v>
      </c>
      <c r="AH10" s="107" t="str">
        <f ca="1">IF($C9="","",VLOOKUP(AH9,Gr,2))</f>
        <v>A</v>
      </c>
      <c r="AI10" s="107"/>
      <c r="AJ10" s="107"/>
      <c r="AK10" s="107"/>
      <c r="AL10" s="107" t="str">
        <f ca="1">IF($C9="","",VLOOKUP(AL9*2,Gr,2))</f>
        <v>A</v>
      </c>
      <c r="AM10" s="107" t="str">
        <f ca="1">IF($C9="","",VLOOKUP(AM9*2,Gr,2))</f>
        <v>A</v>
      </c>
      <c r="AN10" s="107" t="str">
        <f ca="1">IF($C9="","",VLOOKUP(AN9,Gr,2))</f>
        <v>A</v>
      </c>
      <c r="AO10" s="107" t="str">
        <f ca="1">IF($C9="","",VLOOKUP(AO9/AO$7%,Gr,2))</f>
        <v>A</v>
      </c>
      <c r="AP10" s="107" t="str">
        <f ca="1">IF($C9="","",VLOOKUP(AP9,Gr,2))</f>
        <v>A+</v>
      </c>
      <c r="AQ10" s="107" t="str">
        <f ca="1">IF($C9="","",VLOOKUP(AQ9,Gr,2))</f>
        <v>B</v>
      </c>
      <c r="AR10" s="107" t="str">
        <f ca="1">IF($C9="","",VLOOKUP(AR9,Gr,2))</f>
        <v>A</v>
      </c>
      <c r="AS10" s="107" t="str">
        <f ca="1">IF($C9="","",VLOOKUP(AS9,Gr,2))</f>
        <v>A</v>
      </c>
      <c r="AT10" s="107" t="str">
        <f ca="1">IF($C9="","",VLOOKUP(AT9/AT$7%,Gr,2))</f>
        <v>A</v>
      </c>
      <c r="AU10" s="150"/>
      <c r="AV10" s="150"/>
      <c r="AW10" s="150"/>
      <c r="AX10" s="150"/>
    </row>
    <row r="11" spans="1:50" s="96" customFormat="1" ht="15" customHeight="1">
      <c r="A11" s="96">
        <f t="shared" ref="A11" si="13">A10+1</f>
        <v>2</v>
      </c>
      <c r="B11" s="166">
        <f t="shared" ref="B11" si="14">A11</f>
        <v>2</v>
      </c>
      <c r="C11" s="166">
        <f t="shared" ref="C11" ca="1" si="15">IFERROR(VLOOKUP(A11,INDIRECT("data"&amp;$AX$3),2,FALSE),"")</f>
        <v>1128</v>
      </c>
      <c r="D11" s="168" t="str">
        <f t="shared" ref="D11" ca="1" si="16">IF(C11="","",VLOOKUP(A11,INDIRECT("data"&amp;$AX$3),3,FALSE))</f>
        <v>Anil Kumar Gutam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50" t="str">
        <f t="shared" ref="P11" ca="1" si="17">IF($C11="","",VLOOKUP($A11,INDIRECT("data"&amp;$AX$3),4,FALSE))</f>
        <v>B</v>
      </c>
      <c r="Q11" s="150" t="str">
        <f t="shared" ref="Q11" ca="1" si="18">IF($C11="","",VLOOKUP($A11,INDIRECT("data"&amp;$AX$3),5,FALSE))</f>
        <v>SC</v>
      </c>
      <c r="R11" s="97">
        <f t="shared" ref="R11" ca="1" si="19">IF($C11="","",VLOOKUP(A11,INDIRECT("data"&amp;$AX$3),8,FALSE))</f>
        <v>37662</v>
      </c>
      <c r="S11" s="98" t="s">
        <v>20</v>
      </c>
      <c r="T11" s="107">
        <f t="shared" ref="T11:U11" ca="1" si="20">IF($C11="","",VLOOKUP($A11,INDIRECT("data"&amp;$AX$3),T$8,FALSE))</f>
        <v>44</v>
      </c>
      <c r="U11" s="107">
        <f t="shared" ca="1" si="20"/>
        <v>48</v>
      </c>
      <c r="V11" s="107">
        <f t="shared" ref="V11" ca="1" si="21">IF($C11="","",SUM(T11:U11))</f>
        <v>92</v>
      </c>
      <c r="W11" s="107">
        <f t="shared" ref="W11:X11" ca="1" si="22">IF($C11="","",VLOOKUP($A11,INDIRECT("data"&amp;$AX$3),W$8,FALSE))</f>
        <v>43</v>
      </c>
      <c r="X11" s="107">
        <f t="shared" ca="1" si="22"/>
        <v>44</v>
      </c>
      <c r="Y11" s="107">
        <f t="shared" ref="Y11" ca="1" si="23">IF($C11="","",SUM(W11:X11))</f>
        <v>87</v>
      </c>
      <c r="Z11" s="107">
        <f t="shared" ref="Z11:AA11" ca="1" si="24">IF($C11="","",VLOOKUP($A11,INDIRECT("data"&amp;$AX$3),Z$8,FALSE))</f>
        <v>48</v>
      </c>
      <c r="AA11" s="107">
        <f t="shared" ca="1" si="24"/>
        <v>43</v>
      </c>
      <c r="AB11" s="107">
        <f t="shared" ref="AB11" ca="1" si="25">IF($C11="","",SUM(Z11:AA11))</f>
        <v>91</v>
      </c>
      <c r="AC11" s="107">
        <f t="shared" ref="AC11:AD11" ca="1" si="26">IF($C11="","",VLOOKUP($A11,INDIRECT("data"&amp;$AX$3),AC$8,FALSE))</f>
        <v>48</v>
      </c>
      <c r="AD11" s="107">
        <f t="shared" ca="1" si="26"/>
        <v>48</v>
      </c>
      <c r="AE11" s="107">
        <f t="shared" ref="AE11" ca="1" si="27">IF($C11="","",SUM(AC11:AD11))</f>
        <v>96</v>
      </c>
      <c r="AF11" s="107">
        <f t="shared" ref="AF11:AG11" ca="1" si="28">IF($C11="","",VLOOKUP($A11,INDIRECT("data"&amp;$AX$3),AF$8,FALSE))</f>
        <v>44</v>
      </c>
      <c r="AG11" s="107">
        <f t="shared" ca="1" si="28"/>
        <v>48</v>
      </c>
      <c r="AH11" s="107">
        <f t="shared" ref="AH11" ca="1" si="29">IF($C11="","",SUM(AF11:AG11))</f>
        <v>92</v>
      </c>
      <c r="AI11" s="107"/>
      <c r="AJ11" s="107"/>
      <c r="AK11" s="107"/>
      <c r="AL11" s="107">
        <f t="shared" ref="AL11:AM11" ca="1" si="30">IF($C11="","",VLOOKUP($A11,INDIRECT("data"&amp;$AX$3),AL$8,FALSE))</f>
        <v>48</v>
      </c>
      <c r="AM11" s="107">
        <f t="shared" ca="1" si="30"/>
        <v>48</v>
      </c>
      <c r="AN11" s="107">
        <f t="shared" ref="AN11" ca="1" si="31">IF($C11="","",SUM(AL11:AM11))</f>
        <v>96</v>
      </c>
      <c r="AO11" s="95">
        <f t="shared" ref="AO11" ca="1" si="32">IF($C11="","",V11+Y11+AB11+AE11+AH11+AK11+AN11)</f>
        <v>554</v>
      </c>
      <c r="AP11" s="107">
        <f t="shared" ref="AP11:AS11" ca="1" si="33">IF($C11="","",VLOOKUP($A11,INDIRECT("data"&amp;$AX$3),AP$8,FALSE))</f>
        <v>88</v>
      </c>
      <c r="AQ11" s="107">
        <f t="shared" ca="1" si="33"/>
        <v>86</v>
      </c>
      <c r="AR11" s="107">
        <f t="shared" ca="1" si="33"/>
        <v>96</v>
      </c>
      <c r="AS11" s="107">
        <f t="shared" ca="1" si="33"/>
        <v>96</v>
      </c>
      <c r="AT11" s="107">
        <f t="shared" ref="AT11" ca="1" si="34">IF($C11="","",SUM(AP11:AS11))</f>
        <v>366</v>
      </c>
      <c r="AU11" s="150">
        <f t="shared" ref="AU11" ca="1" si="35">IF($C11="","",VLOOKUP($A11,INDIRECT("data"&amp;$AX$3),AU$8,FALSE))</f>
        <v>188</v>
      </c>
      <c r="AV11" s="150">
        <f ca="1">IF($C11="","",ROUND(AU11/NoW%,0))</f>
        <v>83</v>
      </c>
      <c r="AW11" s="150" t="str">
        <f ca="1">IF($C11="","",VLOOKUP(AO12,Gc,2,FALSE))</f>
        <v>Excellent</v>
      </c>
      <c r="AX11" s="150"/>
    </row>
    <row r="12" spans="1:50" s="96" customFormat="1" ht="15" customHeight="1">
      <c r="A12" s="96">
        <f t="shared" ref="A12" si="36">A11</f>
        <v>2</v>
      </c>
      <c r="B12" s="167"/>
      <c r="C12" s="167"/>
      <c r="D12" s="107" t="str">
        <f t="shared" ref="D12:O12" ca="1" si="37">IF($C11="","",MID(TEXT(VLOOKUP($A12,INDIRECT("data"&amp;$AX$3),10,FALSE),"000000000000"),D$8,1))</f>
        <v>2</v>
      </c>
      <c r="E12" s="107" t="str">
        <f t="shared" ca="1" si="37"/>
        <v>3</v>
      </c>
      <c r="F12" s="107" t="str">
        <f t="shared" ca="1" si="37"/>
        <v>9</v>
      </c>
      <c r="G12" s="107" t="str">
        <f t="shared" ca="1" si="37"/>
        <v>9</v>
      </c>
      <c r="H12" s="107" t="str">
        <f t="shared" ca="1" si="37"/>
        <v>9</v>
      </c>
      <c r="I12" s="107" t="str">
        <f t="shared" ca="1" si="37"/>
        <v>0</v>
      </c>
      <c r="J12" s="107" t="str">
        <f t="shared" ca="1" si="37"/>
        <v>8</v>
      </c>
      <c r="K12" s="107" t="str">
        <f t="shared" ca="1" si="37"/>
        <v>7</v>
      </c>
      <c r="L12" s="107" t="str">
        <f t="shared" ca="1" si="37"/>
        <v>8</v>
      </c>
      <c r="M12" s="107" t="str">
        <f t="shared" ca="1" si="37"/>
        <v>9</v>
      </c>
      <c r="N12" s="107" t="str">
        <f t="shared" ca="1" si="37"/>
        <v>5</v>
      </c>
      <c r="O12" s="107" t="str">
        <f t="shared" ca="1" si="37"/>
        <v>0</v>
      </c>
      <c r="P12" s="150"/>
      <c r="Q12" s="150"/>
      <c r="R12" s="97">
        <f t="shared" ref="R12" ca="1" si="38">IF($C11="","",VLOOKUP(A12,INDIRECT("data"&amp;$AX$3),9,FALSE))</f>
        <v>41437</v>
      </c>
      <c r="S12" s="98" t="s">
        <v>21</v>
      </c>
      <c r="T12" s="107" t="str">
        <f ca="1">IF($C11="","",VLOOKUP(T11*2,Gr,2))</f>
        <v>A</v>
      </c>
      <c r="U12" s="107" t="str">
        <f ca="1">IF($C11="","",VLOOKUP(U11*2,Gr,2))</f>
        <v>A+</v>
      </c>
      <c r="V12" s="107" t="str">
        <f ca="1">IF($C11="","",VLOOKUP(V11,Gr,2))</f>
        <v>A+</v>
      </c>
      <c r="W12" s="107" t="str">
        <f ca="1">IF($C11="","",VLOOKUP(W11*2,Gr,2))</f>
        <v>A</v>
      </c>
      <c r="X12" s="107" t="str">
        <f ca="1">IF($C11="","",VLOOKUP(X11*2,Gr,2))</f>
        <v>A</v>
      </c>
      <c r="Y12" s="107" t="str">
        <f ca="1">IF($C11="","",VLOOKUP(Y11,Gr,2))</f>
        <v>A</v>
      </c>
      <c r="Z12" s="107" t="str">
        <f ca="1">IF($C11="","",VLOOKUP(Z11*2,Gr,2))</f>
        <v>A+</v>
      </c>
      <c r="AA12" s="107" t="str">
        <f ca="1">IF($C11="","",VLOOKUP(AA11*2,Gr,2))</f>
        <v>A</v>
      </c>
      <c r="AB12" s="107" t="str">
        <f ca="1">IF($C11="","",VLOOKUP(AB11,Gr,2))</f>
        <v>A+</v>
      </c>
      <c r="AC12" s="107" t="str">
        <f ca="1">IF($C11="","",VLOOKUP(AC11*2,Gr,2))</f>
        <v>A+</v>
      </c>
      <c r="AD12" s="107" t="str">
        <f ca="1">IF($C11="","",VLOOKUP(AD11*2,Gr,2))</f>
        <v>A+</v>
      </c>
      <c r="AE12" s="107" t="str">
        <f ca="1">IF($C11="","",VLOOKUP(AE11,Gr,2))</f>
        <v>A+</v>
      </c>
      <c r="AF12" s="107" t="str">
        <f ca="1">IF($C11="","",VLOOKUP(AF11*2,Gr,2))</f>
        <v>A</v>
      </c>
      <c r="AG12" s="107" t="str">
        <f ca="1">IF($C11="","",VLOOKUP(AG11*2,Gr,2))</f>
        <v>A+</v>
      </c>
      <c r="AH12" s="107" t="str">
        <f ca="1">IF($C11="","",VLOOKUP(AH11,Gr,2))</f>
        <v>A+</v>
      </c>
      <c r="AI12" s="107"/>
      <c r="AJ12" s="107"/>
      <c r="AK12" s="107"/>
      <c r="AL12" s="107" t="str">
        <f ca="1">IF($C11="","",VLOOKUP(AL11*2,Gr,2))</f>
        <v>A+</v>
      </c>
      <c r="AM12" s="107" t="str">
        <f ca="1">IF($C11="","",VLOOKUP(AM11*2,Gr,2))</f>
        <v>A+</v>
      </c>
      <c r="AN12" s="107" t="str">
        <f ca="1">IF($C11="","",VLOOKUP(AN11,Gr,2))</f>
        <v>A+</v>
      </c>
      <c r="AO12" s="107" t="str">
        <f ca="1">IF($C11="","",VLOOKUP(AO11/AO$7%,Gr,2))</f>
        <v>A+</v>
      </c>
      <c r="AP12" s="107" t="str">
        <f ca="1">IF($C11="","",VLOOKUP(AP11,Gr,2))</f>
        <v>A</v>
      </c>
      <c r="AQ12" s="107" t="str">
        <f ca="1">IF($C11="","",VLOOKUP(AQ11,Gr,2))</f>
        <v>A</v>
      </c>
      <c r="AR12" s="107" t="str">
        <f ca="1">IF($C11="","",VLOOKUP(AR11,Gr,2))</f>
        <v>A+</v>
      </c>
      <c r="AS12" s="107" t="str">
        <f ca="1">IF($C11="","",VLOOKUP(AS11,Gr,2))</f>
        <v>A+</v>
      </c>
      <c r="AT12" s="107" t="str">
        <f ca="1">IF($C11="","",VLOOKUP(AT11/AT$7%,Gr,2))</f>
        <v>A+</v>
      </c>
      <c r="AU12" s="150"/>
      <c r="AV12" s="150"/>
      <c r="AW12" s="150"/>
      <c r="AX12" s="150"/>
    </row>
    <row r="13" spans="1:50" s="96" customFormat="1" ht="15" customHeight="1">
      <c r="A13" s="96">
        <f t="shared" ref="A13" si="39">A12+1</f>
        <v>3</v>
      </c>
      <c r="B13" s="166">
        <f t="shared" ref="B13" si="40">A13</f>
        <v>3</v>
      </c>
      <c r="C13" s="166">
        <f t="shared" ref="C13" ca="1" si="41">IFERROR(VLOOKUP(A13,INDIRECT("data"&amp;$AX$3),2,FALSE),"")</f>
        <v>1130</v>
      </c>
      <c r="D13" s="168" t="str">
        <f t="shared" ref="D13" ca="1" si="42">IF(C13="","",VLOOKUP(A13,INDIRECT("data"&amp;$AX$3),3,FALSE))</f>
        <v>Hari Venkata Durga Prasad Jakkamsetti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50" t="str">
        <f t="shared" ref="P13" ca="1" si="43">IF($C13="","",VLOOKUP($A13,INDIRECT("data"&amp;$AX$3),4,FALSE))</f>
        <v>B</v>
      </c>
      <c r="Q13" s="150" t="str">
        <f t="shared" ref="Q13" ca="1" si="44">IF($C13="","",VLOOKUP($A13,INDIRECT("data"&amp;$AX$3),5,FALSE))</f>
        <v>BC</v>
      </c>
      <c r="R13" s="97">
        <f t="shared" ref="R13" ca="1" si="45">IF($C13="","",VLOOKUP(A13,INDIRECT("data"&amp;$AX$3),8,FALSE))</f>
        <v>37694</v>
      </c>
      <c r="S13" s="98" t="s">
        <v>20</v>
      </c>
      <c r="T13" s="107">
        <f t="shared" ref="T13:U13" ca="1" si="46">IF($C13="","",VLOOKUP($A13,INDIRECT("data"&amp;$AX$3),T$8,FALSE))</f>
        <v>46</v>
      </c>
      <c r="U13" s="107">
        <f t="shared" ca="1" si="46"/>
        <v>36</v>
      </c>
      <c r="V13" s="107">
        <f t="shared" ref="V13" ca="1" si="47">IF($C13="","",SUM(T13:U13))</f>
        <v>82</v>
      </c>
      <c r="W13" s="107">
        <f t="shared" ref="W13:X13" ca="1" si="48">IF($C13="","",VLOOKUP($A13,INDIRECT("data"&amp;$AX$3),W$8,FALSE))</f>
        <v>38</v>
      </c>
      <c r="X13" s="107">
        <f t="shared" ca="1" si="48"/>
        <v>46</v>
      </c>
      <c r="Y13" s="107">
        <f t="shared" ref="Y13" ca="1" si="49">IF($C13="","",SUM(W13:X13))</f>
        <v>84</v>
      </c>
      <c r="Z13" s="107">
        <f t="shared" ref="Z13:AA13" ca="1" si="50">IF($C13="","",VLOOKUP($A13,INDIRECT("data"&amp;$AX$3),Z$8,FALSE))</f>
        <v>45</v>
      </c>
      <c r="AA13" s="107">
        <f t="shared" ca="1" si="50"/>
        <v>38</v>
      </c>
      <c r="AB13" s="107">
        <f t="shared" ref="AB13" ca="1" si="51">IF($C13="","",SUM(Z13:AA13))</f>
        <v>83</v>
      </c>
      <c r="AC13" s="107">
        <f t="shared" ref="AC13:AD13" ca="1" si="52">IF($C13="","",VLOOKUP($A13,INDIRECT("data"&amp;$AX$3),AC$8,FALSE))</f>
        <v>36</v>
      </c>
      <c r="AD13" s="107">
        <f t="shared" ca="1" si="52"/>
        <v>45</v>
      </c>
      <c r="AE13" s="107">
        <f t="shared" ref="AE13" ca="1" si="53">IF($C13="","",SUM(AC13:AD13))</f>
        <v>81</v>
      </c>
      <c r="AF13" s="107">
        <f t="shared" ref="AF13:AG13" ca="1" si="54">IF($C13="","",VLOOKUP($A13,INDIRECT("data"&amp;$AX$3),AF$8,FALSE))</f>
        <v>46</v>
      </c>
      <c r="AG13" s="107">
        <f t="shared" ca="1" si="54"/>
        <v>36</v>
      </c>
      <c r="AH13" s="107">
        <f t="shared" ref="AH13" ca="1" si="55">IF($C13="","",SUM(AF13:AG13))</f>
        <v>82</v>
      </c>
      <c r="AI13" s="107"/>
      <c r="AJ13" s="107"/>
      <c r="AK13" s="107"/>
      <c r="AL13" s="107">
        <f t="shared" ref="AL13:AM13" ca="1" si="56">IF($C13="","",VLOOKUP($A13,INDIRECT("data"&amp;$AX$3),AL$8,FALSE))</f>
        <v>45</v>
      </c>
      <c r="AM13" s="107">
        <f t="shared" ca="1" si="56"/>
        <v>36</v>
      </c>
      <c r="AN13" s="107">
        <f t="shared" ref="AN13" ca="1" si="57">IF($C13="","",SUM(AL13:AM13))</f>
        <v>81</v>
      </c>
      <c r="AO13" s="95">
        <f t="shared" ref="AO13" ca="1" si="58">IF($C13="","",V13+Y13+AB13+AE13+AH13+AK13+AN13)</f>
        <v>493</v>
      </c>
      <c r="AP13" s="107">
        <f t="shared" ref="AP13:AS13" ca="1" si="59">IF($C13="","",VLOOKUP($A13,INDIRECT("data"&amp;$AX$3),AP$8,FALSE))</f>
        <v>92</v>
      </c>
      <c r="AQ13" s="107">
        <f t="shared" ca="1" si="59"/>
        <v>76</v>
      </c>
      <c r="AR13" s="107">
        <f t="shared" ca="1" si="59"/>
        <v>90</v>
      </c>
      <c r="AS13" s="107">
        <f t="shared" ca="1" si="59"/>
        <v>72</v>
      </c>
      <c r="AT13" s="107">
        <f t="shared" ref="AT13" ca="1" si="60">IF($C13="","",SUM(AP13:AS13))</f>
        <v>330</v>
      </c>
      <c r="AU13" s="150">
        <f t="shared" ref="AU13" ca="1" si="61">IF($C13="","",VLOOKUP($A13,INDIRECT("data"&amp;$AX$3),AU$8,FALSE))</f>
        <v>203</v>
      </c>
      <c r="AV13" s="150">
        <f ca="1">IF($C13="","",ROUND(AU13/NoW%,0))</f>
        <v>89</v>
      </c>
      <c r="AW13" s="150" t="str">
        <f ca="1">IF($C13="","",VLOOKUP(AO14,Gc,2,FALSE))</f>
        <v>Very Good</v>
      </c>
      <c r="AX13" s="150"/>
    </row>
    <row r="14" spans="1:50" s="96" customFormat="1" ht="15" customHeight="1">
      <c r="A14" s="96">
        <f t="shared" ref="A14" si="62">A13</f>
        <v>3</v>
      </c>
      <c r="B14" s="167"/>
      <c r="C14" s="167"/>
      <c r="D14" s="107" t="str">
        <f t="shared" ref="D14:O14" ca="1" si="63">IF($C13="","",MID(TEXT(VLOOKUP($A14,INDIRECT("data"&amp;$AX$3),10,FALSE),"000000000000"),D$8,1))</f>
        <v>8</v>
      </c>
      <c r="E14" s="107" t="str">
        <f t="shared" ca="1" si="63"/>
        <v>1</v>
      </c>
      <c r="F14" s="107" t="str">
        <f t="shared" ca="1" si="63"/>
        <v>8</v>
      </c>
      <c r="G14" s="107" t="str">
        <f t="shared" ca="1" si="63"/>
        <v>6</v>
      </c>
      <c r="H14" s="107" t="str">
        <f t="shared" ca="1" si="63"/>
        <v>8</v>
      </c>
      <c r="I14" s="107" t="str">
        <f t="shared" ca="1" si="63"/>
        <v>2</v>
      </c>
      <c r="J14" s="107" t="str">
        <f t="shared" ca="1" si="63"/>
        <v>0</v>
      </c>
      <c r="K14" s="107" t="str">
        <f t="shared" ca="1" si="63"/>
        <v>0</v>
      </c>
      <c r="L14" s="107" t="str">
        <f t="shared" ca="1" si="63"/>
        <v>3</v>
      </c>
      <c r="M14" s="107" t="str">
        <f t="shared" ca="1" si="63"/>
        <v>8</v>
      </c>
      <c r="N14" s="107" t="str">
        <f t="shared" ca="1" si="63"/>
        <v>5</v>
      </c>
      <c r="O14" s="107" t="str">
        <f t="shared" ca="1" si="63"/>
        <v>4</v>
      </c>
      <c r="P14" s="150"/>
      <c r="Q14" s="150"/>
      <c r="R14" s="97">
        <f t="shared" ref="R14" ca="1" si="64">IF($C13="","",VLOOKUP(A14,INDIRECT("data"&amp;$AX$3),9,FALSE))</f>
        <v>41437</v>
      </c>
      <c r="S14" s="98" t="s">
        <v>21</v>
      </c>
      <c r="T14" s="107" t="str">
        <f ca="1">IF($C13="","",VLOOKUP(T13*2,Gr,2))</f>
        <v>A+</v>
      </c>
      <c r="U14" s="107" t="str">
        <f ca="1">IF($C13="","",VLOOKUP(U13*2,Gr,2))</f>
        <v>A</v>
      </c>
      <c r="V14" s="107" t="str">
        <f ca="1">IF($C13="","",VLOOKUP(V13,Gr,2))</f>
        <v>A</v>
      </c>
      <c r="W14" s="107" t="str">
        <f ca="1">IF($C13="","",VLOOKUP(W13*2,Gr,2))</f>
        <v>A</v>
      </c>
      <c r="X14" s="107" t="str">
        <f ca="1">IF($C13="","",VLOOKUP(X13*2,Gr,2))</f>
        <v>A+</v>
      </c>
      <c r="Y14" s="107" t="str">
        <f ca="1">IF($C13="","",VLOOKUP(Y13,Gr,2))</f>
        <v>A</v>
      </c>
      <c r="Z14" s="107" t="str">
        <f ca="1">IF($C13="","",VLOOKUP(Z13*2,Gr,2))</f>
        <v>A</v>
      </c>
      <c r="AA14" s="107" t="str">
        <f ca="1">IF($C13="","",VLOOKUP(AA13*2,Gr,2))</f>
        <v>A</v>
      </c>
      <c r="AB14" s="107" t="str">
        <f ca="1">IF($C13="","",VLOOKUP(AB13,Gr,2))</f>
        <v>A</v>
      </c>
      <c r="AC14" s="107" t="str">
        <f ca="1">IF($C13="","",VLOOKUP(AC13*2,Gr,2))</f>
        <v>A</v>
      </c>
      <c r="AD14" s="107" t="str">
        <f ca="1">IF($C13="","",VLOOKUP(AD13*2,Gr,2))</f>
        <v>A</v>
      </c>
      <c r="AE14" s="107" t="str">
        <f ca="1">IF($C13="","",VLOOKUP(AE13,Gr,2))</f>
        <v>A</v>
      </c>
      <c r="AF14" s="107" t="str">
        <f ca="1">IF($C13="","",VLOOKUP(AF13*2,Gr,2))</f>
        <v>A+</v>
      </c>
      <c r="AG14" s="107" t="str">
        <f ca="1">IF($C13="","",VLOOKUP(AG13*2,Gr,2))</f>
        <v>A</v>
      </c>
      <c r="AH14" s="107" t="str">
        <f ca="1">IF($C13="","",VLOOKUP(AH13,Gr,2))</f>
        <v>A</v>
      </c>
      <c r="AI14" s="107"/>
      <c r="AJ14" s="107"/>
      <c r="AK14" s="107"/>
      <c r="AL14" s="107" t="str">
        <f ca="1">IF($C13="","",VLOOKUP(AL13*2,Gr,2))</f>
        <v>A</v>
      </c>
      <c r="AM14" s="107" t="str">
        <f ca="1">IF($C13="","",VLOOKUP(AM13*2,Gr,2))</f>
        <v>A</v>
      </c>
      <c r="AN14" s="107" t="str">
        <f ca="1">IF($C13="","",VLOOKUP(AN13,Gr,2))</f>
        <v>A</v>
      </c>
      <c r="AO14" s="107" t="str">
        <f ca="1">IF($C13="","",VLOOKUP(AO13/AO$7%,Gr,2))</f>
        <v>A</v>
      </c>
      <c r="AP14" s="107" t="str">
        <f ca="1">IF($C13="","",VLOOKUP(AP13,Gr,2))</f>
        <v>A+</v>
      </c>
      <c r="AQ14" s="107" t="str">
        <f ca="1">IF($C13="","",VLOOKUP(AQ13,Gr,2))</f>
        <v>A</v>
      </c>
      <c r="AR14" s="107" t="str">
        <f ca="1">IF($C13="","",VLOOKUP(AR13,Gr,2))</f>
        <v>A</v>
      </c>
      <c r="AS14" s="107" t="str">
        <f ca="1">IF($C13="","",VLOOKUP(AS13,Gr,2))</f>
        <v>A</v>
      </c>
      <c r="AT14" s="107" t="str">
        <f ca="1">IF($C13="","",VLOOKUP(AT13/AT$7%,Gr,2))</f>
        <v>A</v>
      </c>
      <c r="AU14" s="150"/>
      <c r="AV14" s="150"/>
      <c r="AW14" s="150"/>
      <c r="AX14" s="150"/>
    </row>
    <row r="15" spans="1:50" s="96" customFormat="1" ht="15" customHeight="1">
      <c r="A15" s="96">
        <f t="shared" ref="A15" si="65">A14+1</f>
        <v>4</v>
      </c>
      <c r="B15" s="166">
        <f t="shared" ref="B15" si="66">A15</f>
        <v>4</v>
      </c>
      <c r="C15" s="166">
        <f t="shared" ref="C15" ca="1" si="67">IFERROR(VLOOKUP(A15,INDIRECT("data"&amp;$AX$3),2,FALSE),"")</f>
        <v>1140</v>
      </c>
      <c r="D15" s="168" t="str">
        <f t="shared" ref="D15" ca="1" si="68">IF(C15="","",VLOOKUP(A15,INDIRECT("data"&amp;$AX$3),3,FALSE))</f>
        <v>Kalyan Bonthu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50" t="str">
        <f t="shared" ref="P15" ca="1" si="69">IF($C15="","",VLOOKUP($A15,INDIRECT("data"&amp;$AX$3),4,FALSE))</f>
        <v>B</v>
      </c>
      <c r="Q15" s="150" t="str">
        <f t="shared" ref="Q15" ca="1" si="70">IF($C15="","",VLOOKUP($A15,INDIRECT("data"&amp;$AX$3),5,FALSE))</f>
        <v>BC</v>
      </c>
      <c r="R15" s="97">
        <f t="shared" ref="R15" ca="1" si="71">IF($C15="","",VLOOKUP(A15,INDIRECT("data"&amp;$AX$3),8,FALSE))</f>
        <v>37610</v>
      </c>
      <c r="S15" s="98" t="s">
        <v>20</v>
      </c>
      <c r="T15" s="107">
        <f t="shared" ref="T15:U15" ca="1" si="72">IF($C15="","",VLOOKUP($A15,INDIRECT("data"&amp;$AX$3),T$8,FALSE))</f>
        <v>32</v>
      </c>
      <c r="U15" s="107">
        <f t="shared" ca="1" si="72"/>
        <v>38</v>
      </c>
      <c r="V15" s="107">
        <f t="shared" ref="V15" ca="1" si="73">IF($C15="","",SUM(T15:U15))</f>
        <v>70</v>
      </c>
      <c r="W15" s="107">
        <f t="shared" ref="W15:X15" ca="1" si="74">IF($C15="","",VLOOKUP($A15,INDIRECT("data"&amp;$AX$3),W$8,FALSE))</f>
        <v>34</v>
      </c>
      <c r="X15" s="107">
        <f t="shared" ca="1" si="74"/>
        <v>32</v>
      </c>
      <c r="Y15" s="107">
        <f t="shared" ref="Y15" ca="1" si="75">IF($C15="","",SUM(W15:X15))</f>
        <v>66</v>
      </c>
      <c r="Z15" s="107">
        <f t="shared" ref="Z15:AA15" ca="1" si="76">IF($C15="","",VLOOKUP($A15,INDIRECT("data"&amp;$AX$3),Z$8,FALSE))</f>
        <v>38</v>
      </c>
      <c r="AA15" s="107">
        <f t="shared" ca="1" si="76"/>
        <v>34</v>
      </c>
      <c r="AB15" s="107">
        <f t="shared" ref="AB15" ca="1" si="77">IF($C15="","",SUM(Z15:AA15))</f>
        <v>72</v>
      </c>
      <c r="AC15" s="107">
        <f t="shared" ref="AC15:AD15" ca="1" si="78">IF($C15="","",VLOOKUP($A15,INDIRECT("data"&amp;$AX$3),AC$8,FALSE))</f>
        <v>38</v>
      </c>
      <c r="AD15" s="107">
        <f t="shared" ca="1" si="78"/>
        <v>38</v>
      </c>
      <c r="AE15" s="107">
        <f t="shared" ref="AE15" ca="1" si="79">IF($C15="","",SUM(AC15:AD15))</f>
        <v>76</v>
      </c>
      <c r="AF15" s="107">
        <f t="shared" ref="AF15:AG15" ca="1" si="80">IF($C15="","",VLOOKUP($A15,INDIRECT("data"&amp;$AX$3),AF$8,FALSE))</f>
        <v>32</v>
      </c>
      <c r="AG15" s="107">
        <f t="shared" ca="1" si="80"/>
        <v>38</v>
      </c>
      <c r="AH15" s="107">
        <f t="shared" ref="AH15" ca="1" si="81">IF($C15="","",SUM(AF15:AG15))</f>
        <v>70</v>
      </c>
      <c r="AI15" s="107"/>
      <c r="AJ15" s="107"/>
      <c r="AK15" s="107"/>
      <c r="AL15" s="107">
        <f t="shared" ref="AL15:AM15" ca="1" si="82">IF($C15="","",VLOOKUP($A15,INDIRECT("data"&amp;$AX$3),AL$8,FALSE))</f>
        <v>38</v>
      </c>
      <c r="AM15" s="107">
        <f t="shared" ca="1" si="82"/>
        <v>38</v>
      </c>
      <c r="AN15" s="107">
        <f t="shared" ref="AN15" ca="1" si="83">IF($C15="","",SUM(AL15:AM15))</f>
        <v>76</v>
      </c>
      <c r="AO15" s="95">
        <f t="shared" ref="AO15" ca="1" si="84">IF($C15="","",V15+Y15+AB15+AE15+AH15+AK15+AN15)</f>
        <v>430</v>
      </c>
      <c r="AP15" s="107">
        <f t="shared" ref="AP15:AS15" ca="1" si="85">IF($C15="","",VLOOKUP($A15,INDIRECT("data"&amp;$AX$3),AP$8,FALSE))</f>
        <v>64</v>
      </c>
      <c r="AQ15" s="107">
        <f t="shared" ca="1" si="85"/>
        <v>68</v>
      </c>
      <c r="AR15" s="107">
        <f t="shared" ca="1" si="85"/>
        <v>76</v>
      </c>
      <c r="AS15" s="107">
        <f t="shared" ca="1" si="85"/>
        <v>76</v>
      </c>
      <c r="AT15" s="107">
        <f t="shared" ref="AT15" ca="1" si="86">IF($C15="","",SUM(AP15:AS15))</f>
        <v>284</v>
      </c>
      <c r="AU15" s="150">
        <f t="shared" ref="AU15" ca="1" si="87">IF($C15="","",VLOOKUP($A15,INDIRECT("data"&amp;$AX$3),AU$8,FALSE))</f>
        <v>172</v>
      </c>
      <c r="AV15" s="150">
        <f ca="1">IF($C15="","",ROUND(AU15/NoW%,0))</f>
        <v>76</v>
      </c>
      <c r="AW15" s="150" t="str">
        <f ca="1">IF($C15="","",VLOOKUP(AO16,Gc,2,FALSE))</f>
        <v>Very Good</v>
      </c>
      <c r="AX15" s="150"/>
    </row>
    <row r="16" spans="1:50" s="96" customFormat="1" ht="15" customHeight="1">
      <c r="A16" s="96">
        <f t="shared" ref="A16" si="88">A15</f>
        <v>4</v>
      </c>
      <c r="B16" s="167"/>
      <c r="C16" s="167"/>
      <c r="D16" s="107" t="str">
        <f t="shared" ref="D16:O16" ca="1" si="89">IF($C15="","",MID(TEXT(VLOOKUP($A16,INDIRECT("data"&amp;$AX$3),10,FALSE),"000000000000"),D$8,1))</f>
        <v>2</v>
      </c>
      <c r="E16" s="107" t="str">
        <f t="shared" ca="1" si="89"/>
        <v>0</v>
      </c>
      <c r="F16" s="107" t="str">
        <f t="shared" ca="1" si="89"/>
        <v>2</v>
      </c>
      <c r="G16" s="107" t="str">
        <f t="shared" ca="1" si="89"/>
        <v>0</v>
      </c>
      <c r="H16" s="107" t="str">
        <f t="shared" ca="1" si="89"/>
        <v>6</v>
      </c>
      <c r="I16" s="107" t="str">
        <f t="shared" ca="1" si="89"/>
        <v>6</v>
      </c>
      <c r="J16" s="107" t="str">
        <f t="shared" ca="1" si="89"/>
        <v>4</v>
      </c>
      <c r="K16" s="107" t="str">
        <f t="shared" ca="1" si="89"/>
        <v>4</v>
      </c>
      <c r="L16" s="107" t="str">
        <f t="shared" ca="1" si="89"/>
        <v>4</v>
      </c>
      <c r="M16" s="107" t="str">
        <f t="shared" ca="1" si="89"/>
        <v>8</v>
      </c>
      <c r="N16" s="107" t="str">
        <f t="shared" ca="1" si="89"/>
        <v>6</v>
      </c>
      <c r="O16" s="107" t="str">
        <f t="shared" ca="1" si="89"/>
        <v>2</v>
      </c>
      <c r="P16" s="150"/>
      <c r="Q16" s="150"/>
      <c r="R16" s="97">
        <f t="shared" ref="R16" ca="1" si="90">IF($C15="","",VLOOKUP(A16,INDIRECT("data"&amp;$AX$3),9,FALSE))</f>
        <v>41439</v>
      </c>
      <c r="S16" s="98" t="s">
        <v>21</v>
      </c>
      <c r="T16" s="107" t="str">
        <f ca="1">IF($C15="","",VLOOKUP(T15*2,Gr,2))</f>
        <v>B+</v>
      </c>
      <c r="U16" s="107" t="str">
        <f ca="1">IF($C15="","",VLOOKUP(U15*2,Gr,2))</f>
        <v>A</v>
      </c>
      <c r="V16" s="107" t="str">
        <f ca="1">IF($C15="","",VLOOKUP(V15,Gr,2))</f>
        <v>B+</v>
      </c>
      <c r="W16" s="107" t="str">
        <f ca="1">IF($C15="","",VLOOKUP(W15*2,Gr,2))</f>
        <v>B+</v>
      </c>
      <c r="X16" s="107" t="str">
        <f ca="1">IF($C15="","",VLOOKUP(X15*2,Gr,2))</f>
        <v>B+</v>
      </c>
      <c r="Y16" s="107" t="str">
        <f ca="1">IF($C15="","",VLOOKUP(Y15,Gr,2))</f>
        <v>B+</v>
      </c>
      <c r="Z16" s="107" t="str">
        <f ca="1">IF($C15="","",VLOOKUP(Z15*2,Gr,2))</f>
        <v>A</v>
      </c>
      <c r="AA16" s="107" t="str">
        <f ca="1">IF($C15="","",VLOOKUP(AA15*2,Gr,2))</f>
        <v>B+</v>
      </c>
      <c r="AB16" s="107" t="str">
        <f ca="1">IF($C15="","",VLOOKUP(AB15,Gr,2))</f>
        <v>A</v>
      </c>
      <c r="AC16" s="107" t="str">
        <f ca="1">IF($C15="","",VLOOKUP(AC15*2,Gr,2))</f>
        <v>A</v>
      </c>
      <c r="AD16" s="107" t="str">
        <f ca="1">IF($C15="","",VLOOKUP(AD15*2,Gr,2))</f>
        <v>A</v>
      </c>
      <c r="AE16" s="107" t="str">
        <f ca="1">IF($C15="","",VLOOKUP(AE15,Gr,2))</f>
        <v>A</v>
      </c>
      <c r="AF16" s="107" t="str">
        <f ca="1">IF($C15="","",VLOOKUP(AF15*2,Gr,2))</f>
        <v>B+</v>
      </c>
      <c r="AG16" s="107" t="str">
        <f ca="1">IF($C15="","",VLOOKUP(AG15*2,Gr,2))</f>
        <v>A</v>
      </c>
      <c r="AH16" s="107" t="str">
        <f ca="1">IF($C15="","",VLOOKUP(AH15,Gr,2))</f>
        <v>B+</v>
      </c>
      <c r="AI16" s="107"/>
      <c r="AJ16" s="107"/>
      <c r="AK16" s="107"/>
      <c r="AL16" s="107" t="str">
        <f ca="1">IF($C15="","",VLOOKUP(AL15*2,Gr,2))</f>
        <v>A</v>
      </c>
      <c r="AM16" s="107" t="str">
        <f ca="1">IF($C15="","",VLOOKUP(AM15*2,Gr,2))</f>
        <v>A</v>
      </c>
      <c r="AN16" s="107" t="str">
        <f ca="1">IF($C15="","",VLOOKUP(AN15,Gr,2))</f>
        <v>A</v>
      </c>
      <c r="AO16" s="107" t="str">
        <f ca="1">IF($C15="","",VLOOKUP(AO15/AO$7%,Gr,2))</f>
        <v>A</v>
      </c>
      <c r="AP16" s="107" t="str">
        <f ca="1">IF($C15="","",VLOOKUP(AP15,Gr,2))</f>
        <v>B+</v>
      </c>
      <c r="AQ16" s="107" t="str">
        <f ca="1">IF($C15="","",VLOOKUP(AQ15,Gr,2))</f>
        <v>B+</v>
      </c>
      <c r="AR16" s="107" t="str">
        <f ca="1">IF($C15="","",VLOOKUP(AR15,Gr,2))</f>
        <v>A</v>
      </c>
      <c r="AS16" s="107" t="str">
        <f ca="1">IF($C15="","",VLOOKUP(AS15,Gr,2))</f>
        <v>A</v>
      </c>
      <c r="AT16" s="107" t="str">
        <f ca="1">IF($C15="","",VLOOKUP(AT15/AT$7%,Gr,2))</f>
        <v>A</v>
      </c>
      <c r="AU16" s="150"/>
      <c r="AV16" s="150"/>
      <c r="AW16" s="150"/>
      <c r="AX16" s="150"/>
    </row>
    <row r="17" spans="1:50" s="96" customFormat="1" ht="15" customHeight="1">
      <c r="A17" s="96">
        <f t="shared" ref="A17" si="91">A16+1</f>
        <v>5</v>
      </c>
      <c r="B17" s="166">
        <f t="shared" ref="B17" si="92">A17</f>
        <v>5</v>
      </c>
      <c r="C17" s="166">
        <f t="shared" ref="C17" ca="1" si="93">IFERROR(VLOOKUP(A17,INDIRECT("data"&amp;$AX$3),2,FALSE),"")</f>
        <v>1169</v>
      </c>
      <c r="D17" s="168" t="str">
        <f t="shared" ref="D17" ca="1" si="94">IF(C17="","",VLOOKUP(A17,INDIRECT("data"&amp;$AX$3),3,FALSE))</f>
        <v>Krishna Murari Mattaparthi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50" t="str">
        <f t="shared" ref="P17" ca="1" si="95">IF($C17="","",VLOOKUP($A17,INDIRECT("data"&amp;$AX$3),4,FALSE))</f>
        <v>B</v>
      </c>
      <c r="Q17" s="150" t="str">
        <f t="shared" ref="Q17" ca="1" si="96">IF($C17="","",VLOOKUP($A17,INDIRECT("data"&amp;$AX$3),5,FALSE))</f>
        <v>BC</v>
      </c>
      <c r="R17" s="97">
        <f t="shared" ref="R17" ca="1" si="97">IF($C17="","",VLOOKUP(A17,INDIRECT("data"&amp;$AX$3),8,FALSE))</f>
        <v>37042</v>
      </c>
      <c r="S17" s="98" t="s">
        <v>20</v>
      </c>
      <c r="T17" s="107">
        <f t="shared" ref="T17:U17" ca="1" si="98">IF($C17="","",VLOOKUP($A17,INDIRECT("data"&amp;$AX$3),T$8,FALSE))</f>
        <v>22</v>
      </c>
      <c r="U17" s="107">
        <f t="shared" ca="1" si="98"/>
        <v>46</v>
      </c>
      <c r="V17" s="107">
        <f t="shared" ref="V17" ca="1" si="99">IF($C17="","",SUM(T17:U17))</f>
        <v>68</v>
      </c>
      <c r="W17" s="107">
        <f t="shared" ref="W17:X17" ca="1" si="100">IF($C17="","",VLOOKUP($A17,INDIRECT("data"&amp;$AX$3),W$8,FALSE))</f>
        <v>44</v>
      </c>
      <c r="X17" s="107">
        <f t="shared" ca="1" si="100"/>
        <v>22</v>
      </c>
      <c r="Y17" s="107">
        <f t="shared" ref="Y17" ca="1" si="101">IF($C17="","",SUM(W17:X17))</f>
        <v>66</v>
      </c>
      <c r="Z17" s="107">
        <f t="shared" ref="Z17:AA17" ca="1" si="102">IF($C17="","",VLOOKUP($A17,INDIRECT("data"&amp;$AX$3),Z$8,FALSE))</f>
        <v>43</v>
      </c>
      <c r="AA17" s="107">
        <f t="shared" ca="1" si="102"/>
        <v>44</v>
      </c>
      <c r="AB17" s="107">
        <f t="shared" ref="AB17" ca="1" si="103">IF($C17="","",SUM(Z17:AA17))</f>
        <v>87</v>
      </c>
      <c r="AC17" s="107">
        <f t="shared" ref="AC17:AD17" ca="1" si="104">IF($C17="","",VLOOKUP($A17,INDIRECT("data"&amp;$AX$3),AC$8,FALSE))</f>
        <v>46</v>
      </c>
      <c r="AD17" s="107">
        <f t="shared" ca="1" si="104"/>
        <v>43</v>
      </c>
      <c r="AE17" s="107">
        <f t="shared" ref="AE17" ca="1" si="105">IF($C17="","",SUM(AC17:AD17))</f>
        <v>89</v>
      </c>
      <c r="AF17" s="107">
        <f t="shared" ref="AF17:AG17" ca="1" si="106">IF($C17="","",VLOOKUP($A17,INDIRECT("data"&amp;$AX$3),AF$8,FALSE))</f>
        <v>22</v>
      </c>
      <c r="AG17" s="107">
        <f t="shared" ca="1" si="106"/>
        <v>46</v>
      </c>
      <c r="AH17" s="107">
        <f t="shared" ref="AH17" ca="1" si="107">IF($C17="","",SUM(AF17:AG17))</f>
        <v>68</v>
      </c>
      <c r="AI17" s="107"/>
      <c r="AJ17" s="107"/>
      <c r="AK17" s="107"/>
      <c r="AL17" s="107">
        <f t="shared" ref="AL17:AM17" ca="1" si="108">IF($C17="","",VLOOKUP($A17,INDIRECT("data"&amp;$AX$3),AL$8,FALSE))</f>
        <v>43</v>
      </c>
      <c r="AM17" s="107">
        <f t="shared" ca="1" si="108"/>
        <v>46</v>
      </c>
      <c r="AN17" s="107">
        <f t="shared" ref="AN17" ca="1" si="109">IF($C17="","",SUM(AL17:AM17))</f>
        <v>89</v>
      </c>
      <c r="AO17" s="95">
        <f t="shared" ref="AO17" ca="1" si="110">IF($C17="","",V17+Y17+AB17+AE17+AH17+AK17+AN17)</f>
        <v>467</v>
      </c>
      <c r="AP17" s="107">
        <f t="shared" ref="AP17:AS17" ca="1" si="111">IF($C17="","",VLOOKUP($A17,INDIRECT("data"&amp;$AX$3),AP$8,FALSE))</f>
        <v>44</v>
      </c>
      <c r="AQ17" s="107">
        <f t="shared" ca="1" si="111"/>
        <v>88</v>
      </c>
      <c r="AR17" s="107">
        <f t="shared" ca="1" si="111"/>
        <v>86</v>
      </c>
      <c r="AS17" s="107">
        <f t="shared" ca="1" si="111"/>
        <v>92</v>
      </c>
      <c r="AT17" s="107">
        <f t="shared" ref="AT17" ca="1" si="112">IF($C17="","",SUM(AP17:AS17))</f>
        <v>310</v>
      </c>
      <c r="AU17" s="150">
        <f t="shared" ref="AU17" ca="1" si="113">IF($C17="","",VLOOKUP($A17,INDIRECT("data"&amp;$AX$3),AU$8,FALSE))</f>
        <v>164</v>
      </c>
      <c r="AV17" s="150">
        <f ca="1">IF($C17="","",ROUND(AU17/NoW%,0))</f>
        <v>72</v>
      </c>
      <c r="AW17" s="150" t="str">
        <f ca="1">IF($C17="","",VLOOKUP(AO18,Gc,2,FALSE))</f>
        <v>Very Good</v>
      </c>
      <c r="AX17" s="150"/>
    </row>
    <row r="18" spans="1:50" s="96" customFormat="1" ht="15" customHeight="1">
      <c r="A18" s="96">
        <f t="shared" ref="A18" si="114">A17</f>
        <v>5</v>
      </c>
      <c r="B18" s="167"/>
      <c r="C18" s="167"/>
      <c r="D18" s="107" t="str">
        <f t="shared" ref="D18:O18" ca="1" si="115">IF($C17="","",MID(TEXT(VLOOKUP($A18,INDIRECT("data"&amp;$AX$3),10,FALSE),"000000000000"),D$8,1))</f>
        <v>6</v>
      </c>
      <c r="E18" s="107" t="str">
        <f t="shared" ca="1" si="115"/>
        <v>4</v>
      </c>
      <c r="F18" s="107" t="str">
        <f t="shared" ca="1" si="115"/>
        <v>4</v>
      </c>
      <c r="G18" s="107" t="str">
        <f t="shared" ca="1" si="115"/>
        <v>2</v>
      </c>
      <c r="H18" s="107" t="str">
        <f t="shared" ca="1" si="115"/>
        <v>9</v>
      </c>
      <c r="I18" s="107" t="str">
        <f t="shared" ca="1" si="115"/>
        <v>7</v>
      </c>
      <c r="J18" s="107" t="str">
        <f t="shared" ca="1" si="115"/>
        <v>5</v>
      </c>
      <c r="K18" s="107" t="str">
        <f t="shared" ca="1" si="115"/>
        <v>1</v>
      </c>
      <c r="L18" s="107" t="str">
        <f t="shared" ca="1" si="115"/>
        <v>3</v>
      </c>
      <c r="M18" s="107" t="str">
        <f t="shared" ca="1" si="115"/>
        <v>6</v>
      </c>
      <c r="N18" s="107" t="str">
        <f t="shared" ca="1" si="115"/>
        <v>2</v>
      </c>
      <c r="O18" s="107" t="str">
        <f t="shared" ca="1" si="115"/>
        <v>0</v>
      </c>
      <c r="P18" s="150"/>
      <c r="Q18" s="150"/>
      <c r="R18" s="97">
        <f t="shared" ref="R18" ca="1" si="116">IF($C17="","",VLOOKUP(A18,INDIRECT("data"&amp;$AX$3),9,FALSE))</f>
        <v>41452</v>
      </c>
      <c r="S18" s="98" t="s">
        <v>21</v>
      </c>
      <c r="T18" s="107" t="str">
        <f ca="1">IF($C17="","",VLOOKUP(T17*2,Gr,2))</f>
        <v>B</v>
      </c>
      <c r="U18" s="107" t="str">
        <f ca="1">IF($C17="","",VLOOKUP(U17*2,Gr,2))</f>
        <v>A+</v>
      </c>
      <c r="V18" s="107" t="str">
        <f ca="1">IF($C17="","",VLOOKUP(V17,Gr,2))</f>
        <v>B+</v>
      </c>
      <c r="W18" s="107" t="str">
        <f ca="1">IF($C17="","",VLOOKUP(W17*2,Gr,2))</f>
        <v>A</v>
      </c>
      <c r="X18" s="107" t="str">
        <f ca="1">IF($C17="","",VLOOKUP(X17*2,Gr,2))</f>
        <v>B</v>
      </c>
      <c r="Y18" s="107" t="str">
        <f ca="1">IF($C17="","",VLOOKUP(Y17,Gr,2))</f>
        <v>B+</v>
      </c>
      <c r="Z18" s="107" t="str">
        <f ca="1">IF($C17="","",VLOOKUP(Z17*2,Gr,2))</f>
        <v>A</v>
      </c>
      <c r="AA18" s="107" t="str">
        <f ca="1">IF($C17="","",VLOOKUP(AA17*2,Gr,2))</f>
        <v>A</v>
      </c>
      <c r="AB18" s="107" t="str">
        <f ca="1">IF($C17="","",VLOOKUP(AB17,Gr,2))</f>
        <v>A</v>
      </c>
      <c r="AC18" s="107" t="str">
        <f ca="1">IF($C17="","",VLOOKUP(AC17*2,Gr,2))</f>
        <v>A+</v>
      </c>
      <c r="AD18" s="107" t="str">
        <f ca="1">IF($C17="","",VLOOKUP(AD17*2,Gr,2))</f>
        <v>A</v>
      </c>
      <c r="AE18" s="107" t="str">
        <f ca="1">IF($C17="","",VLOOKUP(AE17,Gr,2))</f>
        <v>A</v>
      </c>
      <c r="AF18" s="107" t="str">
        <f ca="1">IF($C17="","",VLOOKUP(AF17*2,Gr,2))</f>
        <v>B</v>
      </c>
      <c r="AG18" s="107" t="str">
        <f ca="1">IF($C17="","",VLOOKUP(AG17*2,Gr,2))</f>
        <v>A+</v>
      </c>
      <c r="AH18" s="107" t="str">
        <f ca="1">IF($C17="","",VLOOKUP(AH17,Gr,2))</f>
        <v>B+</v>
      </c>
      <c r="AI18" s="107"/>
      <c r="AJ18" s="107"/>
      <c r="AK18" s="107"/>
      <c r="AL18" s="107" t="str">
        <f ca="1">IF($C17="","",VLOOKUP(AL17*2,Gr,2))</f>
        <v>A</v>
      </c>
      <c r="AM18" s="107" t="str">
        <f ca="1">IF($C17="","",VLOOKUP(AM17*2,Gr,2))</f>
        <v>A+</v>
      </c>
      <c r="AN18" s="107" t="str">
        <f ca="1">IF($C17="","",VLOOKUP(AN17,Gr,2))</f>
        <v>A</v>
      </c>
      <c r="AO18" s="107" t="str">
        <f ca="1">IF($C17="","",VLOOKUP(AO17/AO$7%,Gr,2))</f>
        <v>A</v>
      </c>
      <c r="AP18" s="107" t="str">
        <f ca="1">IF($C17="","",VLOOKUP(AP17,Gr,2))</f>
        <v>B</v>
      </c>
      <c r="AQ18" s="107" t="str">
        <f ca="1">IF($C17="","",VLOOKUP(AQ17,Gr,2))</f>
        <v>A</v>
      </c>
      <c r="AR18" s="107" t="str">
        <f ca="1">IF($C17="","",VLOOKUP(AR17,Gr,2))</f>
        <v>A</v>
      </c>
      <c r="AS18" s="107" t="str">
        <f ca="1">IF($C17="","",VLOOKUP(AS17,Gr,2))</f>
        <v>A+</v>
      </c>
      <c r="AT18" s="107" t="str">
        <f ca="1">IF($C17="","",VLOOKUP(AT17/AT$7%,Gr,2))</f>
        <v>A</v>
      </c>
      <c r="AU18" s="150"/>
      <c r="AV18" s="150"/>
      <c r="AW18" s="150"/>
      <c r="AX18" s="150"/>
    </row>
    <row r="19" spans="1:50" s="96" customFormat="1" ht="15" customHeight="1">
      <c r="A19" s="96">
        <f t="shared" ref="A19" si="117">A18+1</f>
        <v>6</v>
      </c>
      <c r="B19" s="166">
        <f t="shared" ref="B19" si="118">A19</f>
        <v>6</v>
      </c>
      <c r="C19" s="166">
        <f t="shared" ref="C19" ca="1" si="119">IFERROR(VLOOKUP(A19,INDIRECT("data"&amp;$AX$3),2,FALSE),"")</f>
        <v>1129</v>
      </c>
      <c r="D19" s="168" t="str">
        <f t="shared" ref="D19" ca="1" si="120">IF(C19="","",VLOOKUP(A19,INDIRECT("data"&amp;$AX$3),3,FALSE))</f>
        <v>Prasanna Kumar Nakka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50" t="str">
        <f t="shared" ref="P19" ca="1" si="121">IF($C19="","",VLOOKUP($A19,INDIRECT("data"&amp;$AX$3),4,FALSE))</f>
        <v>B</v>
      </c>
      <c r="Q19" s="150" t="str">
        <f t="shared" ref="Q19" ca="1" si="122">IF($C19="","",VLOOKUP($A19,INDIRECT("data"&amp;$AX$3),5,FALSE))</f>
        <v>SC</v>
      </c>
      <c r="R19" s="97">
        <f t="shared" ref="R19" ca="1" si="123">IF($C19="","",VLOOKUP(A19,INDIRECT("data"&amp;$AX$3),8,FALSE))</f>
        <v>37814</v>
      </c>
      <c r="S19" s="98" t="s">
        <v>20</v>
      </c>
      <c r="T19" s="107">
        <f t="shared" ref="T19:U19" ca="1" si="124">IF($C19="","",VLOOKUP($A19,INDIRECT("data"&amp;$AX$3),T$8,FALSE))</f>
        <v>20</v>
      </c>
      <c r="U19" s="107">
        <f t="shared" ca="1" si="124"/>
        <v>26</v>
      </c>
      <c r="V19" s="107">
        <f t="shared" ref="V19" ca="1" si="125">IF($C19="","",SUM(T19:U19))</f>
        <v>46</v>
      </c>
      <c r="W19" s="107">
        <f t="shared" ref="W19:X19" ca="1" si="126">IF($C19="","",VLOOKUP($A19,INDIRECT("data"&amp;$AX$3),W$8,FALSE))</f>
        <v>20</v>
      </c>
      <c r="X19" s="107">
        <f t="shared" ca="1" si="126"/>
        <v>20</v>
      </c>
      <c r="Y19" s="107">
        <f t="shared" ref="Y19" ca="1" si="127">IF($C19="","",SUM(W19:X19))</f>
        <v>40</v>
      </c>
      <c r="Z19" s="107">
        <f t="shared" ref="Z19:AA19" ca="1" si="128">IF($C19="","",VLOOKUP($A19,INDIRECT("data"&amp;$AX$3),Z$8,FALSE))</f>
        <v>40</v>
      </c>
      <c r="AA19" s="107">
        <f t="shared" ca="1" si="128"/>
        <v>20</v>
      </c>
      <c r="AB19" s="107">
        <f t="shared" ref="AB19" ca="1" si="129">IF($C19="","",SUM(Z19:AA19))</f>
        <v>60</v>
      </c>
      <c r="AC19" s="107">
        <f t="shared" ref="AC19:AD19" ca="1" si="130">IF($C19="","",VLOOKUP($A19,INDIRECT("data"&amp;$AX$3),AC$8,FALSE))</f>
        <v>26</v>
      </c>
      <c r="AD19" s="107">
        <f t="shared" ca="1" si="130"/>
        <v>40</v>
      </c>
      <c r="AE19" s="107">
        <f t="shared" ref="AE19" ca="1" si="131">IF($C19="","",SUM(AC19:AD19))</f>
        <v>66</v>
      </c>
      <c r="AF19" s="107">
        <f t="shared" ref="AF19:AG19" ca="1" si="132">IF($C19="","",VLOOKUP($A19,INDIRECT("data"&amp;$AX$3),AF$8,FALSE))</f>
        <v>20</v>
      </c>
      <c r="AG19" s="107">
        <f t="shared" ca="1" si="132"/>
        <v>26</v>
      </c>
      <c r="AH19" s="107">
        <f t="shared" ref="AH19" ca="1" si="133">IF($C19="","",SUM(AF19:AG19))</f>
        <v>46</v>
      </c>
      <c r="AI19" s="107"/>
      <c r="AJ19" s="107"/>
      <c r="AK19" s="107"/>
      <c r="AL19" s="107">
        <f t="shared" ref="AL19:AM19" ca="1" si="134">IF($C19="","",VLOOKUP($A19,INDIRECT("data"&amp;$AX$3),AL$8,FALSE))</f>
        <v>40</v>
      </c>
      <c r="AM19" s="107">
        <f t="shared" ca="1" si="134"/>
        <v>26</v>
      </c>
      <c r="AN19" s="107">
        <f t="shared" ref="AN19" ca="1" si="135">IF($C19="","",SUM(AL19:AM19))</f>
        <v>66</v>
      </c>
      <c r="AO19" s="95">
        <f t="shared" ref="AO19" ca="1" si="136">IF($C19="","",V19+Y19+AB19+AE19+AH19+AK19+AN19)</f>
        <v>324</v>
      </c>
      <c r="AP19" s="107">
        <f t="shared" ref="AP19:AS19" ca="1" si="137">IF($C19="","",VLOOKUP($A19,INDIRECT("data"&amp;$AX$3),AP$8,FALSE))</f>
        <v>40</v>
      </c>
      <c r="AQ19" s="107">
        <f t="shared" ca="1" si="137"/>
        <v>40</v>
      </c>
      <c r="AR19" s="107">
        <f t="shared" ca="1" si="137"/>
        <v>80</v>
      </c>
      <c r="AS19" s="107">
        <f t="shared" ca="1" si="137"/>
        <v>52</v>
      </c>
      <c r="AT19" s="107">
        <f t="shared" ref="AT19" ca="1" si="138">IF($C19="","",SUM(AP19:AS19))</f>
        <v>212</v>
      </c>
      <c r="AU19" s="150">
        <f t="shared" ref="AU19" ca="1" si="139">IF($C19="","",VLOOKUP($A19,INDIRECT("data"&amp;$AX$3),AU$8,FALSE))</f>
        <v>216</v>
      </c>
      <c r="AV19" s="150">
        <f ca="1">IF($C19="","",ROUND(AU19/NoW%,0))</f>
        <v>95</v>
      </c>
      <c r="AW19" s="150" t="str">
        <f ca="1">IF($C19="","",VLOOKUP(AO20,Gc,2,FALSE))</f>
        <v>Good</v>
      </c>
      <c r="AX19" s="150"/>
    </row>
    <row r="20" spans="1:50" s="96" customFormat="1" ht="15" customHeight="1">
      <c r="A20" s="96">
        <f t="shared" ref="A20" si="140">A19</f>
        <v>6</v>
      </c>
      <c r="B20" s="167"/>
      <c r="C20" s="167"/>
      <c r="D20" s="107" t="str">
        <f t="shared" ref="D20:O20" ca="1" si="141">IF($C19="","",MID(TEXT(VLOOKUP($A20,INDIRECT("data"&amp;$AX$3),10,FALSE),"000000000000"),D$8,1))</f>
        <v>3</v>
      </c>
      <c r="E20" s="107" t="str">
        <f t="shared" ca="1" si="141"/>
        <v>7</v>
      </c>
      <c r="F20" s="107" t="str">
        <f t="shared" ca="1" si="141"/>
        <v>2</v>
      </c>
      <c r="G20" s="107" t="str">
        <f t="shared" ca="1" si="141"/>
        <v>5</v>
      </c>
      <c r="H20" s="107" t="str">
        <f t="shared" ca="1" si="141"/>
        <v>6</v>
      </c>
      <c r="I20" s="107" t="str">
        <f t="shared" ca="1" si="141"/>
        <v>2</v>
      </c>
      <c r="J20" s="107" t="str">
        <f t="shared" ca="1" si="141"/>
        <v>3</v>
      </c>
      <c r="K20" s="107" t="str">
        <f t="shared" ca="1" si="141"/>
        <v>0</v>
      </c>
      <c r="L20" s="107" t="str">
        <f t="shared" ca="1" si="141"/>
        <v>2</v>
      </c>
      <c r="M20" s="107" t="str">
        <f t="shared" ca="1" si="141"/>
        <v>8</v>
      </c>
      <c r="N20" s="107" t="str">
        <f t="shared" ca="1" si="141"/>
        <v>9</v>
      </c>
      <c r="O20" s="107" t="str">
        <f t="shared" ca="1" si="141"/>
        <v>2</v>
      </c>
      <c r="P20" s="150"/>
      <c r="Q20" s="150"/>
      <c r="R20" s="97">
        <f t="shared" ref="R20" ca="1" si="142">IF($C19="","",VLOOKUP(A20,INDIRECT("data"&amp;$AX$3),9,FALSE))</f>
        <v>41437</v>
      </c>
      <c r="S20" s="98" t="s">
        <v>21</v>
      </c>
      <c r="T20" s="107" t="str">
        <f ca="1">IF($C19="","",VLOOKUP(T19*2,Gr,2))</f>
        <v>C</v>
      </c>
      <c r="U20" s="107" t="str">
        <f ca="1">IF($C19="","",VLOOKUP(U19*2,Gr,2))</f>
        <v>B+</v>
      </c>
      <c r="V20" s="107" t="str">
        <f ca="1">IF($C19="","",VLOOKUP(V19,Gr,2))</f>
        <v>B</v>
      </c>
      <c r="W20" s="107" t="str">
        <f ca="1">IF($C19="","",VLOOKUP(W19*2,Gr,2))</f>
        <v>C</v>
      </c>
      <c r="X20" s="107" t="str">
        <f ca="1">IF($C19="","",VLOOKUP(X19*2,Gr,2))</f>
        <v>C</v>
      </c>
      <c r="Y20" s="107" t="str">
        <f ca="1">IF($C19="","",VLOOKUP(Y19,Gr,2))</f>
        <v>C</v>
      </c>
      <c r="Z20" s="107" t="str">
        <f ca="1">IF($C19="","",VLOOKUP(Z19*2,Gr,2))</f>
        <v>A</v>
      </c>
      <c r="AA20" s="107" t="str">
        <f ca="1">IF($C19="","",VLOOKUP(AA19*2,Gr,2))</f>
        <v>C</v>
      </c>
      <c r="AB20" s="107" t="str">
        <f ca="1">IF($C19="","",VLOOKUP(AB19,Gr,2))</f>
        <v>B+</v>
      </c>
      <c r="AC20" s="107" t="str">
        <f ca="1">IF($C19="","",VLOOKUP(AC19*2,Gr,2))</f>
        <v>B+</v>
      </c>
      <c r="AD20" s="107" t="str">
        <f ca="1">IF($C19="","",VLOOKUP(AD19*2,Gr,2))</f>
        <v>A</v>
      </c>
      <c r="AE20" s="107" t="str">
        <f ca="1">IF($C19="","",VLOOKUP(AE19,Gr,2))</f>
        <v>B+</v>
      </c>
      <c r="AF20" s="107" t="str">
        <f ca="1">IF($C19="","",VLOOKUP(AF19*2,Gr,2))</f>
        <v>C</v>
      </c>
      <c r="AG20" s="107" t="str">
        <f ca="1">IF($C19="","",VLOOKUP(AG19*2,Gr,2))</f>
        <v>B+</v>
      </c>
      <c r="AH20" s="107" t="str">
        <f ca="1">IF($C19="","",VLOOKUP(AH19,Gr,2))</f>
        <v>B</v>
      </c>
      <c r="AI20" s="107"/>
      <c r="AJ20" s="107"/>
      <c r="AK20" s="107"/>
      <c r="AL20" s="107" t="str">
        <f ca="1">IF($C19="","",VLOOKUP(AL19*2,Gr,2))</f>
        <v>A</v>
      </c>
      <c r="AM20" s="107" t="str">
        <f ca="1">IF($C19="","",VLOOKUP(AM19*2,Gr,2))</f>
        <v>B+</v>
      </c>
      <c r="AN20" s="107" t="str">
        <f ca="1">IF($C19="","",VLOOKUP(AN19,Gr,2))</f>
        <v>B+</v>
      </c>
      <c r="AO20" s="107" t="str">
        <f ca="1">IF($C19="","",VLOOKUP(AO19/AO$7%,Gr,2))</f>
        <v>B+</v>
      </c>
      <c r="AP20" s="107" t="str">
        <f ca="1">IF($C19="","",VLOOKUP(AP19,Gr,2))</f>
        <v>C</v>
      </c>
      <c r="AQ20" s="107" t="str">
        <f ca="1">IF($C19="","",VLOOKUP(AQ19,Gr,2))</f>
        <v>C</v>
      </c>
      <c r="AR20" s="107" t="str">
        <f ca="1">IF($C19="","",VLOOKUP(AR19,Gr,2))</f>
        <v>A</v>
      </c>
      <c r="AS20" s="107" t="str">
        <f ca="1">IF($C19="","",VLOOKUP(AS19,Gr,2))</f>
        <v>B+</v>
      </c>
      <c r="AT20" s="107" t="str">
        <f ca="1">IF($C19="","",VLOOKUP(AT19/AT$7%,Gr,2))</f>
        <v>B+</v>
      </c>
      <c r="AU20" s="150"/>
      <c r="AV20" s="150"/>
      <c r="AW20" s="150"/>
      <c r="AX20" s="150"/>
    </row>
    <row r="21" spans="1:50" s="96" customFormat="1" ht="15" customHeight="1">
      <c r="A21" s="96">
        <f t="shared" ref="A21" si="143">A20+1</f>
        <v>7</v>
      </c>
      <c r="B21" s="166">
        <f t="shared" ref="B21" si="144">A21</f>
        <v>7</v>
      </c>
      <c r="C21" s="166">
        <f t="shared" ref="C21" ca="1" si="145">IFERROR(VLOOKUP(A21,INDIRECT("data"&amp;$AX$3),2,FALSE),"")</f>
        <v>1168</v>
      </c>
      <c r="D21" s="168" t="str">
        <f t="shared" ref="D21" ca="1" si="146">IF(C21="","",VLOOKUP(A21,INDIRECT("data"&amp;$AX$3),3,FALSE))</f>
        <v>Prasanth Kumar Kedasi</v>
      </c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50" t="str">
        <f t="shared" ref="P21" ca="1" si="147">IF($C21="","",VLOOKUP($A21,INDIRECT("data"&amp;$AX$3),4,FALSE))</f>
        <v>B</v>
      </c>
      <c r="Q21" s="150" t="str">
        <f t="shared" ref="Q21" ca="1" si="148">IF($C21="","",VLOOKUP($A21,INDIRECT("data"&amp;$AX$3),5,FALSE))</f>
        <v>SC</v>
      </c>
      <c r="R21" s="97">
        <f t="shared" ref="R21" ca="1" si="149">IF($C21="","",VLOOKUP(A21,INDIRECT("data"&amp;$AX$3),8,FALSE))</f>
        <v>37861</v>
      </c>
      <c r="S21" s="98" t="s">
        <v>20</v>
      </c>
      <c r="T21" s="107">
        <f t="shared" ref="T21:U21" ca="1" si="150">IF($C21="","",VLOOKUP($A21,INDIRECT("data"&amp;$AX$3),T$8,FALSE))</f>
        <v>46</v>
      </c>
      <c r="U21" s="107">
        <f t="shared" ca="1" si="150"/>
        <v>28</v>
      </c>
      <c r="V21" s="107">
        <f t="shared" ref="V21" ca="1" si="151">IF($C21="","",SUM(T21:U21))</f>
        <v>74</v>
      </c>
      <c r="W21" s="107">
        <f t="shared" ref="W21:X21" ca="1" si="152">IF($C21="","",VLOOKUP($A21,INDIRECT("data"&amp;$AX$3),W$8,FALSE))</f>
        <v>23</v>
      </c>
      <c r="X21" s="107">
        <f t="shared" ca="1" si="152"/>
        <v>46</v>
      </c>
      <c r="Y21" s="107">
        <f t="shared" ref="Y21" ca="1" si="153">IF($C21="","",SUM(W21:X21))</f>
        <v>69</v>
      </c>
      <c r="Z21" s="107">
        <f t="shared" ref="Z21:AA21" ca="1" si="154">IF($C21="","",VLOOKUP($A21,INDIRECT("data"&amp;$AX$3),Z$8,FALSE))</f>
        <v>48</v>
      </c>
      <c r="AA21" s="107">
        <f t="shared" ca="1" si="154"/>
        <v>23</v>
      </c>
      <c r="AB21" s="107">
        <f t="shared" ref="AB21" ca="1" si="155">IF($C21="","",SUM(Z21:AA21))</f>
        <v>71</v>
      </c>
      <c r="AC21" s="107">
        <f t="shared" ref="AC21:AD21" ca="1" si="156">IF($C21="","",VLOOKUP($A21,INDIRECT("data"&amp;$AX$3),AC$8,FALSE))</f>
        <v>28</v>
      </c>
      <c r="AD21" s="107">
        <f t="shared" ca="1" si="156"/>
        <v>48</v>
      </c>
      <c r="AE21" s="107">
        <f t="shared" ref="AE21" ca="1" si="157">IF($C21="","",SUM(AC21:AD21))</f>
        <v>76</v>
      </c>
      <c r="AF21" s="107">
        <f t="shared" ref="AF21:AG21" ca="1" si="158">IF($C21="","",VLOOKUP($A21,INDIRECT("data"&amp;$AX$3),AF$8,FALSE))</f>
        <v>46</v>
      </c>
      <c r="AG21" s="107">
        <f t="shared" ca="1" si="158"/>
        <v>28</v>
      </c>
      <c r="AH21" s="107">
        <f t="shared" ref="AH21" ca="1" si="159">IF($C21="","",SUM(AF21:AG21))</f>
        <v>74</v>
      </c>
      <c r="AI21" s="107"/>
      <c r="AJ21" s="107"/>
      <c r="AK21" s="107"/>
      <c r="AL21" s="107">
        <f t="shared" ref="AL21:AM21" ca="1" si="160">IF($C21="","",VLOOKUP($A21,INDIRECT("data"&amp;$AX$3),AL$8,FALSE))</f>
        <v>48</v>
      </c>
      <c r="AM21" s="107">
        <f t="shared" ca="1" si="160"/>
        <v>28</v>
      </c>
      <c r="AN21" s="107">
        <f t="shared" ref="AN21" ca="1" si="161">IF($C21="","",SUM(AL21:AM21))</f>
        <v>76</v>
      </c>
      <c r="AO21" s="95">
        <f t="shared" ref="AO21" ca="1" si="162">IF($C21="","",V21+Y21+AB21+AE21+AH21+AK21+AN21)</f>
        <v>440</v>
      </c>
      <c r="AP21" s="107">
        <f t="shared" ref="AP21:AS21" ca="1" si="163">IF($C21="","",VLOOKUP($A21,INDIRECT("data"&amp;$AX$3),AP$8,FALSE))</f>
        <v>92</v>
      </c>
      <c r="AQ21" s="107">
        <f t="shared" ca="1" si="163"/>
        <v>46</v>
      </c>
      <c r="AR21" s="107">
        <f t="shared" ca="1" si="163"/>
        <v>96</v>
      </c>
      <c r="AS21" s="107">
        <f t="shared" ca="1" si="163"/>
        <v>56</v>
      </c>
      <c r="AT21" s="107">
        <f t="shared" ref="AT21" ca="1" si="164">IF($C21="","",SUM(AP21:AS21))</f>
        <v>290</v>
      </c>
      <c r="AU21" s="150">
        <f t="shared" ref="AU21" ca="1" si="165">IF($C21="","",VLOOKUP($A21,INDIRECT("data"&amp;$AX$3),AU$8,FALSE))</f>
        <v>190</v>
      </c>
      <c r="AV21" s="150">
        <f ca="1">IF($C21="","",ROUND(AU21/NoW%,0))</f>
        <v>84</v>
      </c>
      <c r="AW21" s="150" t="str">
        <f ca="1">IF($C21="","",VLOOKUP(AO22,Gc,2,FALSE))</f>
        <v>Very Good</v>
      </c>
      <c r="AX21" s="150"/>
    </row>
    <row r="22" spans="1:50" s="96" customFormat="1" ht="15" customHeight="1">
      <c r="A22" s="96">
        <f t="shared" ref="A22" si="166">A21</f>
        <v>7</v>
      </c>
      <c r="B22" s="167"/>
      <c r="C22" s="167"/>
      <c r="D22" s="107" t="str">
        <f t="shared" ref="D22:O22" ca="1" si="167">IF($C21="","",MID(TEXT(VLOOKUP($A22,INDIRECT("data"&amp;$AX$3),10,FALSE),"000000000000"),D$8,1))</f>
        <v>9</v>
      </c>
      <c r="E22" s="107" t="str">
        <f t="shared" ca="1" si="167"/>
        <v>4</v>
      </c>
      <c r="F22" s="107" t="str">
        <f t="shared" ca="1" si="167"/>
        <v>1</v>
      </c>
      <c r="G22" s="107" t="str">
        <f t="shared" ca="1" si="167"/>
        <v>8</v>
      </c>
      <c r="H22" s="107" t="str">
        <f t="shared" ca="1" si="167"/>
        <v>5</v>
      </c>
      <c r="I22" s="107" t="str">
        <f t="shared" ca="1" si="167"/>
        <v>2</v>
      </c>
      <c r="J22" s="107" t="str">
        <f t="shared" ca="1" si="167"/>
        <v>7</v>
      </c>
      <c r="K22" s="107" t="str">
        <f t="shared" ca="1" si="167"/>
        <v>6</v>
      </c>
      <c r="L22" s="107" t="str">
        <f t="shared" ca="1" si="167"/>
        <v>1</v>
      </c>
      <c r="M22" s="107" t="str">
        <f t="shared" ca="1" si="167"/>
        <v>9</v>
      </c>
      <c r="N22" s="107" t="str">
        <f t="shared" ca="1" si="167"/>
        <v>7</v>
      </c>
      <c r="O22" s="107" t="str">
        <f t="shared" ca="1" si="167"/>
        <v>1</v>
      </c>
      <c r="P22" s="150"/>
      <c r="Q22" s="150"/>
      <c r="R22" s="97">
        <f t="shared" ref="R22" ca="1" si="168">IF($C21="","",VLOOKUP(A22,INDIRECT("data"&amp;$AX$3),9,FALSE))</f>
        <v>41451</v>
      </c>
      <c r="S22" s="98" t="s">
        <v>21</v>
      </c>
      <c r="T22" s="107" t="str">
        <f ca="1">IF($C21="","",VLOOKUP(T21*2,Gr,2))</f>
        <v>A+</v>
      </c>
      <c r="U22" s="107" t="str">
        <f ca="1">IF($C21="","",VLOOKUP(U21*2,Gr,2))</f>
        <v>B+</v>
      </c>
      <c r="V22" s="107" t="str">
        <f ca="1">IF($C21="","",VLOOKUP(V21,Gr,2))</f>
        <v>A</v>
      </c>
      <c r="W22" s="107" t="str">
        <f ca="1">IF($C21="","",VLOOKUP(W21*2,Gr,2))</f>
        <v>B</v>
      </c>
      <c r="X22" s="107" t="str">
        <f ca="1">IF($C21="","",VLOOKUP(X21*2,Gr,2))</f>
        <v>A+</v>
      </c>
      <c r="Y22" s="107" t="str">
        <f ca="1">IF($C21="","",VLOOKUP(Y21,Gr,2))</f>
        <v>B+</v>
      </c>
      <c r="Z22" s="107" t="str">
        <f ca="1">IF($C21="","",VLOOKUP(Z21*2,Gr,2))</f>
        <v>A+</v>
      </c>
      <c r="AA22" s="107" t="str">
        <f ca="1">IF($C21="","",VLOOKUP(AA21*2,Gr,2))</f>
        <v>B</v>
      </c>
      <c r="AB22" s="107" t="str">
        <f ca="1">IF($C21="","",VLOOKUP(AB21,Gr,2))</f>
        <v>A</v>
      </c>
      <c r="AC22" s="107" t="str">
        <f ca="1">IF($C21="","",VLOOKUP(AC21*2,Gr,2))</f>
        <v>B+</v>
      </c>
      <c r="AD22" s="107" t="str">
        <f ca="1">IF($C21="","",VLOOKUP(AD21*2,Gr,2))</f>
        <v>A+</v>
      </c>
      <c r="AE22" s="107" t="str">
        <f ca="1">IF($C21="","",VLOOKUP(AE21,Gr,2))</f>
        <v>A</v>
      </c>
      <c r="AF22" s="107" t="str">
        <f ca="1">IF($C21="","",VLOOKUP(AF21*2,Gr,2))</f>
        <v>A+</v>
      </c>
      <c r="AG22" s="107" t="str">
        <f ca="1">IF($C21="","",VLOOKUP(AG21*2,Gr,2))</f>
        <v>B+</v>
      </c>
      <c r="AH22" s="107" t="str">
        <f ca="1">IF($C21="","",VLOOKUP(AH21,Gr,2))</f>
        <v>A</v>
      </c>
      <c r="AI22" s="107"/>
      <c r="AJ22" s="107"/>
      <c r="AK22" s="107"/>
      <c r="AL22" s="107" t="str">
        <f ca="1">IF($C21="","",VLOOKUP(AL21*2,Gr,2))</f>
        <v>A+</v>
      </c>
      <c r="AM22" s="107" t="str">
        <f ca="1">IF($C21="","",VLOOKUP(AM21*2,Gr,2))</f>
        <v>B+</v>
      </c>
      <c r="AN22" s="107" t="str">
        <f ca="1">IF($C21="","",VLOOKUP(AN21,Gr,2))</f>
        <v>A</v>
      </c>
      <c r="AO22" s="107" t="str">
        <f ca="1">IF($C21="","",VLOOKUP(AO21/AO$7%,Gr,2))</f>
        <v>A</v>
      </c>
      <c r="AP22" s="107" t="str">
        <f ca="1">IF($C21="","",VLOOKUP(AP21,Gr,2))</f>
        <v>A+</v>
      </c>
      <c r="AQ22" s="107" t="str">
        <f ca="1">IF($C21="","",VLOOKUP(AQ21,Gr,2))</f>
        <v>B</v>
      </c>
      <c r="AR22" s="107" t="str">
        <f ca="1">IF($C21="","",VLOOKUP(AR21,Gr,2))</f>
        <v>A+</v>
      </c>
      <c r="AS22" s="107" t="str">
        <f ca="1">IF($C21="","",VLOOKUP(AS21,Gr,2))</f>
        <v>B+</v>
      </c>
      <c r="AT22" s="107" t="str">
        <f ca="1">IF($C21="","",VLOOKUP(AT21/AT$7%,Gr,2))</f>
        <v>A</v>
      </c>
      <c r="AU22" s="150"/>
      <c r="AV22" s="150"/>
      <c r="AW22" s="150"/>
      <c r="AX22" s="150"/>
    </row>
    <row r="23" spans="1:50" s="96" customFormat="1" ht="15" customHeight="1">
      <c r="A23" s="96">
        <f t="shared" ref="A23" si="169">A22+1</f>
        <v>8</v>
      </c>
      <c r="B23" s="166">
        <f t="shared" ref="B23" si="170">A23</f>
        <v>8</v>
      </c>
      <c r="C23" s="166">
        <f t="shared" ref="C23" ca="1" si="171">IFERROR(VLOOKUP(A23,INDIRECT("data"&amp;$AX$3),2,FALSE),"")</f>
        <v>1166</v>
      </c>
      <c r="D23" s="168" t="str">
        <f t="shared" ref="D23" ca="1" si="172">IF(C23="","",VLOOKUP(A23,INDIRECT("data"&amp;$AX$3),3,FALSE))</f>
        <v>Ramesh Kathula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50" t="str">
        <f t="shared" ref="P23" ca="1" si="173">IF($C23="","",VLOOKUP($A23,INDIRECT("data"&amp;$AX$3),4,FALSE))</f>
        <v>B</v>
      </c>
      <c r="Q23" s="150" t="str">
        <f t="shared" ref="Q23" ca="1" si="174">IF($C23="","",VLOOKUP($A23,INDIRECT("data"&amp;$AX$3),5,FALSE))</f>
        <v>SC</v>
      </c>
      <c r="R23" s="97">
        <f t="shared" ref="R23" ca="1" si="175">IF($C23="","",VLOOKUP(A23,INDIRECT("data"&amp;$AX$3),8,FALSE))</f>
        <v>36706</v>
      </c>
      <c r="S23" s="98" t="s">
        <v>20</v>
      </c>
      <c r="T23" s="107">
        <f t="shared" ref="T23:U23" ca="1" si="176">IF($C23="","",VLOOKUP($A23,INDIRECT("data"&amp;$AX$3),T$8,FALSE))</f>
        <v>24</v>
      </c>
      <c r="U23" s="107">
        <f t="shared" ca="1" si="176"/>
        <v>46</v>
      </c>
      <c r="V23" s="107">
        <f t="shared" ref="V23" ca="1" si="177">IF($C23="","",SUM(T23:U23))</f>
        <v>70</v>
      </c>
      <c r="W23" s="107">
        <f t="shared" ref="W23:X23" ca="1" si="178">IF($C23="","",VLOOKUP($A23,INDIRECT("data"&amp;$AX$3),W$8,FALSE))</f>
        <v>43</v>
      </c>
      <c r="X23" s="107">
        <f t="shared" ca="1" si="178"/>
        <v>24</v>
      </c>
      <c r="Y23" s="107">
        <f t="shared" ref="Y23" ca="1" si="179">IF($C23="","",SUM(W23:X23))</f>
        <v>67</v>
      </c>
      <c r="Z23" s="107">
        <f t="shared" ref="Z23:AA23" ca="1" si="180">IF($C23="","",VLOOKUP($A23,INDIRECT("data"&amp;$AX$3),Z$8,FALSE))</f>
        <v>46</v>
      </c>
      <c r="AA23" s="107">
        <f t="shared" ca="1" si="180"/>
        <v>43</v>
      </c>
      <c r="AB23" s="107">
        <f t="shared" ref="AB23" ca="1" si="181">IF($C23="","",SUM(Z23:AA23))</f>
        <v>89</v>
      </c>
      <c r="AC23" s="107">
        <f t="shared" ref="AC23:AD23" ca="1" si="182">IF($C23="","",VLOOKUP($A23,INDIRECT("data"&amp;$AX$3),AC$8,FALSE))</f>
        <v>46</v>
      </c>
      <c r="AD23" s="107">
        <f t="shared" ca="1" si="182"/>
        <v>46</v>
      </c>
      <c r="AE23" s="107">
        <f t="shared" ref="AE23" ca="1" si="183">IF($C23="","",SUM(AC23:AD23))</f>
        <v>92</v>
      </c>
      <c r="AF23" s="107">
        <f t="shared" ref="AF23:AG23" ca="1" si="184">IF($C23="","",VLOOKUP($A23,INDIRECT("data"&amp;$AX$3),AF$8,FALSE))</f>
        <v>24</v>
      </c>
      <c r="AG23" s="107">
        <f t="shared" ca="1" si="184"/>
        <v>46</v>
      </c>
      <c r="AH23" s="107">
        <f t="shared" ref="AH23" ca="1" si="185">IF($C23="","",SUM(AF23:AG23))</f>
        <v>70</v>
      </c>
      <c r="AI23" s="107"/>
      <c r="AJ23" s="107"/>
      <c r="AK23" s="107"/>
      <c r="AL23" s="107">
        <f t="shared" ref="AL23:AM23" ca="1" si="186">IF($C23="","",VLOOKUP($A23,INDIRECT("data"&amp;$AX$3),AL$8,FALSE))</f>
        <v>46</v>
      </c>
      <c r="AM23" s="107">
        <f t="shared" ca="1" si="186"/>
        <v>46</v>
      </c>
      <c r="AN23" s="107">
        <f t="shared" ref="AN23" ca="1" si="187">IF($C23="","",SUM(AL23:AM23))</f>
        <v>92</v>
      </c>
      <c r="AO23" s="95">
        <f t="shared" ref="AO23" ca="1" si="188">IF($C23="","",V23+Y23+AB23+AE23+AH23+AK23+AN23)</f>
        <v>480</v>
      </c>
      <c r="AP23" s="107">
        <f t="shared" ref="AP23:AS23" ca="1" si="189">IF($C23="","",VLOOKUP($A23,INDIRECT("data"&amp;$AX$3),AP$8,FALSE))</f>
        <v>48</v>
      </c>
      <c r="AQ23" s="107">
        <f t="shared" ca="1" si="189"/>
        <v>86</v>
      </c>
      <c r="AR23" s="107">
        <f t="shared" ca="1" si="189"/>
        <v>92</v>
      </c>
      <c r="AS23" s="107">
        <f t="shared" ca="1" si="189"/>
        <v>92</v>
      </c>
      <c r="AT23" s="107">
        <f t="shared" ref="AT23" ca="1" si="190">IF($C23="","",SUM(AP23:AS23))</f>
        <v>318</v>
      </c>
      <c r="AU23" s="150">
        <f t="shared" ref="AU23" ca="1" si="191">IF($C23="","",VLOOKUP($A23,INDIRECT("data"&amp;$AX$3),AU$8,FALSE))</f>
        <v>172</v>
      </c>
      <c r="AV23" s="150">
        <f ca="1">IF($C23="","",ROUND(AU23/NoW%,0))</f>
        <v>76</v>
      </c>
      <c r="AW23" s="150" t="str">
        <f ca="1">IF($C23="","",VLOOKUP(AO24,Gc,2,FALSE))</f>
        <v>Very Good</v>
      </c>
      <c r="AX23" s="150"/>
    </row>
    <row r="24" spans="1:50" s="96" customFormat="1" ht="15" customHeight="1">
      <c r="A24" s="96">
        <f t="shared" ref="A24" si="192">A23</f>
        <v>8</v>
      </c>
      <c r="B24" s="167"/>
      <c r="C24" s="167"/>
      <c r="D24" s="107" t="str">
        <f t="shared" ref="D24:O24" ca="1" si="193">IF($C23="","",MID(TEXT(VLOOKUP($A24,INDIRECT("data"&amp;$AX$3),10,FALSE),"000000000000"),D$8,1))</f>
        <v>5</v>
      </c>
      <c r="E24" s="107" t="str">
        <f t="shared" ca="1" si="193"/>
        <v>3</v>
      </c>
      <c r="F24" s="107" t="str">
        <f t="shared" ca="1" si="193"/>
        <v>5</v>
      </c>
      <c r="G24" s="107" t="str">
        <f t="shared" ca="1" si="193"/>
        <v>3</v>
      </c>
      <c r="H24" s="107" t="str">
        <f t="shared" ca="1" si="193"/>
        <v>7</v>
      </c>
      <c r="I24" s="107" t="str">
        <f t="shared" ca="1" si="193"/>
        <v>1</v>
      </c>
      <c r="J24" s="107" t="str">
        <f t="shared" ca="1" si="193"/>
        <v>6</v>
      </c>
      <c r="K24" s="107" t="str">
        <f t="shared" ca="1" si="193"/>
        <v>5</v>
      </c>
      <c r="L24" s="107" t="str">
        <f t="shared" ca="1" si="193"/>
        <v>9</v>
      </c>
      <c r="M24" s="107" t="str">
        <f t="shared" ca="1" si="193"/>
        <v>4</v>
      </c>
      <c r="N24" s="107" t="str">
        <f t="shared" ca="1" si="193"/>
        <v>8</v>
      </c>
      <c r="O24" s="107" t="str">
        <f t="shared" ca="1" si="193"/>
        <v>8</v>
      </c>
      <c r="P24" s="150"/>
      <c r="Q24" s="150"/>
      <c r="R24" s="97">
        <f t="shared" ref="R24" ca="1" si="194">IF($C23="","",VLOOKUP(A24,INDIRECT("data"&amp;$AX$3),9,FALSE))</f>
        <v>41447</v>
      </c>
      <c r="S24" s="98" t="s">
        <v>21</v>
      </c>
      <c r="T24" s="107" t="str">
        <f ca="1">IF($C23="","",VLOOKUP(T23*2,Gr,2))</f>
        <v>B</v>
      </c>
      <c r="U24" s="107" t="str">
        <f ca="1">IF($C23="","",VLOOKUP(U23*2,Gr,2))</f>
        <v>A+</v>
      </c>
      <c r="V24" s="107" t="str">
        <f ca="1">IF($C23="","",VLOOKUP(V23,Gr,2))</f>
        <v>B+</v>
      </c>
      <c r="W24" s="107" t="str">
        <f ca="1">IF($C23="","",VLOOKUP(W23*2,Gr,2))</f>
        <v>A</v>
      </c>
      <c r="X24" s="107" t="str">
        <f ca="1">IF($C23="","",VLOOKUP(X23*2,Gr,2))</f>
        <v>B</v>
      </c>
      <c r="Y24" s="107" t="str">
        <f ca="1">IF($C23="","",VLOOKUP(Y23,Gr,2))</f>
        <v>B+</v>
      </c>
      <c r="Z24" s="107" t="str">
        <f ca="1">IF($C23="","",VLOOKUP(Z23*2,Gr,2))</f>
        <v>A+</v>
      </c>
      <c r="AA24" s="107" t="str">
        <f ca="1">IF($C23="","",VLOOKUP(AA23*2,Gr,2))</f>
        <v>A</v>
      </c>
      <c r="AB24" s="107" t="str">
        <f ca="1">IF($C23="","",VLOOKUP(AB23,Gr,2))</f>
        <v>A</v>
      </c>
      <c r="AC24" s="107" t="str">
        <f ca="1">IF($C23="","",VLOOKUP(AC23*2,Gr,2))</f>
        <v>A+</v>
      </c>
      <c r="AD24" s="107" t="str">
        <f ca="1">IF($C23="","",VLOOKUP(AD23*2,Gr,2))</f>
        <v>A+</v>
      </c>
      <c r="AE24" s="107" t="str">
        <f ca="1">IF($C23="","",VLOOKUP(AE23,Gr,2))</f>
        <v>A+</v>
      </c>
      <c r="AF24" s="107" t="str">
        <f ca="1">IF($C23="","",VLOOKUP(AF23*2,Gr,2))</f>
        <v>B</v>
      </c>
      <c r="AG24" s="107" t="str">
        <f ca="1">IF($C23="","",VLOOKUP(AG23*2,Gr,2))</f>
        <v>A+</v>
      </c>
      <c r="AH24" s="107" t="str">
        <f ca="1">IF($C23="","",VLOOKUP(AH23,Gr,2))</f>
        <v>B+</v>
      </c>
      <c r="AI24" s="107"/>
      <c r="AJ24" s="107"/>
      <c r="AK24" s="107"/>
      <c r="AL24" s="107" t="str">
        <f ca="1">IF($C23="","",VLOOKUP(AL23*2,Gr,2))</f>
        <v>A+</v>
      </c>
      <c r="AM24" s="107" t="str">
        <f ca="1">IF($C23="","",VLOOKUP(AM23*2,Gr,2))</f>
        <v>A+</v>
      </c>
      <c r="AN24" s="107" t="str">
        <f ca="1">IF($C23="","",VLOOKUP(AN23,Gr,2))</f>
        <v>A+</v>
      </c>
      <c r="AO24" s="107" t="str">
        <f ca="1">IF($C23="","",VLOOKUP(AO23/AO$7%,Gr,2))</f>
        <v>A</v>
      </c>
      <c r="AP24" s="107" t="str">
        <f ca="1">IF($C23="","",VLOOKUP(AP23,Gr,2))</f>
        <v>B</v>
      </c>
      <c r="AQ24" s="107" t="str">
        <f ca="1">IF($C23="","",VLOOKUP(AQ23,Gr,2))</f>
        <v>A</v>
      </c>
      <c r="AR24" s="107" t="str">
        <f ca="1">IF($C23="","",VLOOKUP(AR23,Gr,2))</f>
        <v>A+</v>
      </c>
      <c r="AS24" s="107" t="str">
        <f ca="1">IF($C23="","",VLOOKUP(AS23,Gr,2))</f>
        <v>A+</v>
      </c>
      <c r="AT24" s="107" t="str">
        <f ca="1">IF($C23="","",VLOOKUP(AT23/AT$7%,Gr,2))</f>
        <v>A</v>
      </c>
      <c r="AU24" s="150"/>
      <c r="AV24" s="150"/>
      <c r="AW24" s="150"/>
      <c r="AX24" s="150"/>
    </row>
    <row r="25" spans="1:50" s="96" customFormat="1" ht="15" customHeight="1">
      <c r="A25" s="96">
        <f t="shared" ref="A25" si="195">A24+1</f>
        <v>9</v>
      </c>
      <c r="B25" s="166">
        <f t="shared" ref="B25" si="196">A25</f>
        <v>9</v>
      </c>
      <c r="C25" s="166">
        <f t="shared" ref="C25" ca="1" si="197">IFERROR(VLOOKUP(A25,INDIRECT("data"&amp;$AX$3),2,FALSE),"")</f>
        <v>1143</v>
      </c>
      <c r="D25" s="168" t="str">
        <f t="shared" ref="D25" ca="1" si="198">IF(C25="","",VLOOKUP(A25,INDIRECT("data"&amp;$AX$3),3,FALSE))</f>
        <v>Ravi Siddhartha Bandaru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50" t="str">
        <f t="shared" ref="P25" ca="1" si="199">IF($C25="","",VLOOKUP($A25,INDIRECT("data"&amp;$AX$3),4,FALSE))</f>
        <v>B</v>
      </c>
      <c r="Q25" s="150" t="str">
        <f t="shared" ref="Q25" ca="1" si="200">IF($C25="","",VLOOKUP($A25,INDIRECT("data"&amp;$AX$3),5,FALSE))</f>
        <v>OC</v>
      </c>
      <c r="R25" s="97">
        <f t="shared" ref="R25" ca="1" si="201">IF($C25="","",VLOOKUP(A25,INDIRECT("data"&amp;$AX$3),8,FALSE))</f>
        <v>37783</v>
      </c>
      <c r="S25" s="98" t="s">
        <v>20</v>
      </c>
      <c r="T25" s="107">
        <f t="shared" ref="T25:U25" ca="1" si="202">IF($C25="","",VLOOKUP($A25,INDIRECT("data"&amp;$AX$3),T$8,FALSE))</f>
        <v>24</v>
      </c>
      <c r="U25" s="107">
        <f t="shared" ca="1" si="202"/>
        <v>44</v>
      </c>
      <c r="V25" s="107">
        <f t="shared" ref="V25" ca="1" si="203">IF($C25="","",SUM(T25:U25))</f>
        <v>68</v>
      </c>
      <c r="W25" s="107">
        <f t="shared" ref="W25:X25" ca="1" si="204">IF($C25="","",VLOOKUP($A25,INDIRECT("data"&amp;$AX$3),W$8,FALSE))</f>
        <v>41</v>
      </c>
      <c r="X25" s="107">
        <f t="shared" ca="1" si="204"/>
        <v>24</v>
      </c>
      <c r="Y25" s="107">
        <f t="shared" ref="Y25" ca="1" si="205">IF($C25="","",SUM(W25:X25))</f>
        <v>65</v>
      </c>
      <c r="Z25" s="107">
        <f t="shared" ref="Z25:AA25" ca="1" si="206">IF($C25="","",VLOOKUP($A25,INDIRECT("data"&amp;$AX$3),Z$8,FALSE))</f>
        <v>48</v>
      </c>
      <c r="AA25" s="107">
        <f t="shared" ca="1" si="206"/>
        <v>41</v>
      </c>
      <c r="AB25" s="107">
        <f t="shared" ref="AB25" ca="1" si="207">IF($C25="","",SUM(Z25:AA25))</f>
        <v>89</v>
      </c>
      <c r="AC25" s="107">
        <f t="shared" ref="AC25:AD25" ca="1" si="208">IF($C25="","",VLOOKUP($A25,INDIRECT("data"&amp;$AX$3),AC$8,FALSE))</f>
        <v>44</v>
      </c>
      <c r="AD25" s="107">
        <f t="shared" ca="1" si="208"/>
        <v>48</v>
      </c>
      <c r="AE25" s="107">
        <f t="shared" ref="AE25" ca="1" si="209">IF($C25="","",SUM(AC25:AD25))</f>
        <v>92</v>
      </c>
      <c r="AF25" s="107">
        <f t="shared" ref="AF25:AG25" ca="1" si="210">IF($C25="","",VLOOKUP($A25,INDIRECT("data"&amp;$AX$3),AF$8,FALSE))</f>
        <v>24</v>
      </c>
      <c r="AG25" s="107">
        <f t="shared" ca="1" si="210"/>
        <v>44</v>
      </c>
      <c r="AH25" s="107">
        <f t="shared" ref="AH25" ca="1" si="211">IF($C25="","",SUM(AF25:AG25))</f>
        <v>68</v>
      </c>
      <c r="AI25" s="107"/>
      <c r="AJ25" s="107"/>
      <c r="AK25" s="107"/>
      <c r="AL25" s="107">
        <f t="shared" ref="AL25:AM25" ca="1" si="212">IF($C25="","",VLOOKUP($A25,INDIRECT("data"&amp;$AX$3),AL$8,FALSE))</f>
        <v>48</v>
      </c>
      <c r="AM25" s="107">
        <f t="shared" ca="1" si="212"/>
        <v>44</v>
      </c>
      <c r="AN25" s="107">
        <f t="shared" ref="AN25" ca="1" si="213">IF($C25="","",SUM(AL25:AM25))</f>
        <v>92</v>
      </c>
      <c r="AO25" s="95">
        <f t="shared" ref="AO25" ca="1" si="214">IF($C25="","",V25+Y25+AB25+AE25+AH25+AK25+AN25)</f>
        <v>474</v>
      </c>
      <c r="AP25" s="107">
        <f t="shared" ref="AP25:AS25" ca="1" si="215">IF($C25="","",VLOOKUP($A25,INDIRECT("data"&amp;$AX$3),AP$8,FALSE))</f>
        <v>48</v>
      </c>
      <c r="AQ25" s="107">
        <f t="shared" ca="1" si="215"/>
        <v>82</v>
      </c>
      <c r="AR25" s="107">
        <f t="shared" ca="1" si="215"/>
        <v>96</v>
      </c>
      <c r="AS25" s="107">
        <f t="shared" ca="1" si="215"/>
        <v>88</v>
      </c>
      <c r="AT25" s="107">
        <f t="shared" ref="AT25" ca="1" si="216">IF($C25="","",SUM(AP25:AS25))</f>
        <v>314</v>
      </c>
      <c r="AU25" s="150">
        <f t="shared" ref="AU25" ca="1" si="217">IF($C25="","",VLOOKUP($A25,INDIRECT("data"&amp;$AX$3),AU$8,FALSE))</f>
        <v>194</v>
      </c>
      <c r="AV25" s="150">
        <f ca="1">IF($C25="","",ROUND(AU25/NoW%,0))</f>
        <v>85</v>
      </c>
      <c r="AW25" s="150" t="str">
        <f ca="1">IF($C25="","",VLOOKUP(AO26,Gc,2,FALSE))</f>
        <v>Very Good</v>
      </c>
      <c r="AX25" s="150"/>
    </row>
    <row r="26" spans="1:50" s="96" customFormat="1" ht="15" customHeight="1">
      <c r="A26" s="96">
        <f t="shared" ref="A26" si="218">A25</f>
        <v>9</v>
      </c>
      <c r="B26" s="167"/>
      <c r="C26" s="167"/>
      <c r="D26" s="107" t="str">
        <f t="shared" ref="D26:O26" ca="1" si="219">IF($C25="","",MID(TEXT(VLOOKUP($A26,INDIRECT("data"&amp;$AX$3),10,FALSE),"000000000000"),D$8,1))</f>
        <v>7</v>
      </c>
      <c r="E26" s="107" t="str">
        <f t="shared" ca="1" si="219"/>
        <v>3</v>
      </c>
      <c r="F26" s="107" t="str">
        <f t="shared" ca="1" si="219"/>
        <v>9</v>
      </c>
      <c r="G26" s="107" t="str">
        <f t="shared" ca="1" si="219"/>
        <v>9</v>
      </c>
      <c r="H26" s="107" t="str">
        <f t="shared" ca="1" si="219"/>
        <v>9</v>
      </c>
      <c r="I26" s="107" t="str">
        <f t="shared" ca="1" si="219"/>
        <v>9</v>
      </c>
      <c r="J26" s="107" t="str">
        <f t="shared" ca="1" si="219"/>
        <v>4</v>
      </c>
      <c r="K26" s="107" t="str">
        <f t="shared" ca="1" si="219"/>
        <v>5</v>
      </c>
      <c r="L26" s="107" t="str">
        <f t="shared" ca="1" si="219"/>
        <v>8</v>
      </c>
      <c r="M26" s="107" t="str">
        <f t="shared" ca="1" si="219"/>
        <v>7</v>
      </c>
      <c r="N26" s="107" t="str">
        <f t="shared" ca="1" si="219"/>
        <v>8</v>
      </c>
      <c r="O26" s="107" t="str">
        <f t="shared" ca="1" si="219"/>
        <v>2</v>
      </c>
      <c r="P26" s="150"/>
      <c r="Q26" s="150"/>
      <c r="R26" s="97">
        <f t="shared" ref="R26" ca="1" si="220">IF($C25="","",VLOOKUP(A26,INDIRECT("data"&amp;$AX$3),9,FALSE))</f>
        <v>41442</v>
      </c>
      <c r="S26" s="98" t="s">
        <v>21</v>
      </c>
      <c r="T26" s="107" t="str">
        <f ca="1">IF($C25="","",VLOOKUP(T25*2,Gr,2))</f>
        <v>B</v>
      </c>
      <c r="U26" s="107" t="str">
        <f ca="1">IF($C25="","",VLOOKUP(U25*2,Gr,2))</f>
        <v>A</v>
      </c>
      <c r="V26" s="107" t="str">
        <f ca="1">IF($C25="","",VLOOKUP(V25,Gr,2))</f>
        <v>B+</v>
      </c>
      <c r="W26" s="107" t="str">
        <f ca="1">IF($C25="","",VLOOKUP(W25*2,Gr,2))</f>
        <v>A</v>
      </c>
      <c r="X26" s="107" t="str">
        <f ca="1">IF($C25="","",VLOOKUP(X25*2,Gr,2))</f>
        <v>B</v>
      </c>
      <c r="Y26" s="107" t="str">
        <f ca="1">IF($C25="","",VLOOKUP(Y25,Gr,2))</f>
        <v>B+</v>
      </c>
      <c r="Z26" s="107" t="str">
        <f ca="1">IF($C25="","",VLOOKUP(Z25*2,Gr,2))</f>
        <v>A+</v>
      </c>
      <c r="AA26" s="107" t="str">
        <f ca="1">IF($C25="","",VLOOKUP(AA25*2,Gr,2))</f>
        <v>A</v>
      </c>
      <c r="AB26" s="107" t="str">
        <f ca="1">IF($C25="","",VLOOKUP(AB25,Gr,2))</f>
        <v>A</v>
      </c>
      <c r="AC26" s="107" t="str">
        <f ca="1">IF($C25="","",VLOOKUP(AC25*2,Gr,2))</f>
        <v>A</v>
      </c>
      <c r="AD26" s="107" t="str">
        <f ca="1">IF($C25="","",VLOOKUP(AD25*2,Gr,2))</f>
        <v>A+</v>
      </c>
      <c r="AE26" s="107" t="str">
        <f ca="1">IF($C25="","",VLOOKUP(AE25,Gr,2))</f>
        <v>A+</v>
      </c>
      <c r="AF26" s="107" t="str">
        <f ca="1">IF($C25="","",VLOOKUP(AF25*2,Gr,2))</f>
        <v>B</v>
      </c>
      <c r="AG26" s="107" t="str">
        <f ca="1">IF($C25="","",VLOOKUP(AG25*2,Gr,2))</f>
        <v>A</v>
      </c>
      <c r="AH26" s="107" t="str">
        <f ca="1">IF($C25="","",VLOOKUP(AH25,Gr,2))</f>
        <v>B+</v>
      </c>
      <c r="AI26" s="107"/>
      <c r="AJ26" s="107"/>
      <c r="AK26" s="107"/>
      <c r="AL26" s="107" t="str">
        <f ca="1">IF($C25="","",VLOOKUP(AL25*2,Gr,2))</f>
        <v>A+</v>
      </c>
      <c r="AM26" s="107" t="str">
        <f ca="1">IF($C25="","",VLOOKUP(AM25*2,Gr,2))</f>
        <v>A</v>
      </c>
      <c r="AN26" s="107" t="str">
        <f ca="1">IF($C25="","",VLOOKUP(AN25,Gr,2))</f>
        <v>A+</v>
      </c>
      <c r="AO26" s="107" t="str">
        <f ca="1">IF($C25="","",VLOOKUP(AO25/AO$7%,Gr,2))</f>
        <v>A</v>
      </c>
      <c r="AP26" s="107" t="str">
        <f ca="1">IF($C25="","",VLOOKUP(AP25,Gr,2))</f>
        <v>B</v>
      </c>
      <c r="AQ26" s="107" t="str">
        <f ca="1">IF($C25="","",VLOOKUP(AQ25,Gr,2))</f>
        <v>A</v>
      </c>
      <c r="AR26" s="107" t="str">
        <f ca="1">IF($C25="","",VLOOKUP(AR25,Gr,2))</f>
        <v>A+</v>
      </c>
      <c r="AS26" s="107" t="str">
        <f ca="1">IF($C25="","",VLOOKUP(AS25,Gr,2))</f>
        <v>A</v>
      </c>
      <c r="AT26" s="107" t="str">
        <f ca="1">IF($C25="","",VLOOKUP(AT25/AT$7%,Gr,2))</f>
        <v>A</v>
      </c>
      <c r="AU26" s="150"/>
      <c r="AV26" s="150"/>
      <c r="AW26" s="150"/>
      <c r="AX26" s="150"/>
    </row>
    <row r="27" spans="1:50" s="96" customFormat="1" ht="15" customHeight="1">
      <c r="A27" s="96">
        <f t="shared" ref="A27" si="221">A26+1</f>
        <v>10</v>
      </c>
      <c r="B27" s="166">
        <f t="shared" ref="B27" si="222">A27</f>
        <v>10</v>
      </c>
      <c r="C27" s="166">
        <f t="shared" ref="C27" ca="1" si="223">IFERROR(VLOOKUP(A27,INDIRECT("data"&amp;$AX$3),2,FALSE),"")</f>
        <v>1162</v>
      </c>
      <c r="D27" s="168" t="str">
        <f t="shared" ref="D27" ca="1" si="224">IF(C27="","",VLOOKUP(A27,INDIRECT("data"&amp;$AX$3),3,FALSE))</f>
        <v>Saanketh Nakka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50" t="str">
        <f t="shared" ref="P27" ca="1" si="225">IF($C27="","",VLOOKUP($A27,INDIRECT("data"&amp;$AX$3),4,FALSE))</f>
        <v>B</v>
      </c>
      <c r="Q27" s="150" t="str">
        <f t="shared" ref="Q27" ca="1" si="226">IF($C27="","",VLOOKUP($A27,INDIRECT("data"&amp;$AX$3),5,FALSE))</f>
        <v>SC</v>
      </c>
      <c r="R27" s="97">
        <f t="shared" ref="R27" ca="1" si="227">IF($C27="","",VLOOKUP(A27,INDIRECT("data"&amp;$AX$3),8,FALSE))</f>
        <v>37771</v>
      </c>
      <c r="S27" s="98" t="s">
        <v>20</v>
      </c>
      <c r="T27" s="107">
        <f t="shared" ref="T27:U27" ca="1" si="228">IF($C27="","",VLOOKUP($A27,INDIRECT("data"&amp;$AX$3),T$8,FALSE))</f>
        <v>27</v>
      </c>
      <c r="U27" s="107">
        <f t="shared" ca="1" si="228"/>
        <v>28</v>
      </c>
      <c r="V27" s="107">
        <f t="shared" ref="V27" ca="1" si="229">IF($C27="","",SUM(T27:U27))</f>
        <v>55</v>
      </c>
      <c r="W27" s="107">
        <f t="shared" ref="W27:X27" ca="1" si="230">IF($C27="","",VLOOKUP($A27,INDIRECT("data"&amp;$AX$3),W$8,FALSE))</f>
        <v>33</v>
      </c>
      <c r="X27" s="107">
        <f t="shared" ca="1" si="230"/>
        <v>27</v>
      </c>
      <c r="Y27" s="107">
        <f t="shared" ref="Y27" ca="1" si="231">IF($C27="","",SUM(W27:X27))</f>
        <v>60</v>
      </c>
      <c r="Z27" s="107">
        <f t="shared" ref="Z27:AA27" ca="1" si="232">IF($C27="","",VLOOKUP($A27,INDIRECT("data"&amp;$AX$3),Z$8,FALSE))</f>
        <v>40</v>
      </c>
      <c r="AA27" s="107">
        <f t="shared" ca="1" si="232"/>
        <v>33</v>
      </c>
      <c r="AB27" s="107">
        <f t="shared" ref="AB27" ca="1" si="233">IF($C27="","",SUM(Z27:AA27))</f>
        <v>73</v>
      </c>
      <c r="AC27" s="107">
        <f t="shared" ref="AC27:AD27" ca="1" si="234">IF($C27="","",VLOOKUP($A27,INDIRECT("data"&amp;$AX$3),AC$8,FALSE))</f>
        <v>28</v>
      </c>
      <c r="AD27" s="107">
        <f t="shared" ca="1" si="234"/>
        <v>40</v>
      </c>
      <c r="AE27" s="107">
        <f t="shared" ref="AE27" ca="1" si="235">IF($C27="","",SUM(AC27:AD27))</f>
        <v>68</v>
      </c>
      <c r="AF27" s="107">
        <f t="shared" ref="AF27:AG27" ca="1" si="236">IF($C27="","",VLOOKUP($A27,INDIRECT("data"&amp;$AX$3),AF$8,FALSE))</f>
        <v>27</v>
      </c>
      <c r="AG27" s="107">
        <f t="shared" ca="1" si="236"/>
        <v>28</v>
      </c>
      <c r="AH27" s="107">
        <f t="shared" ref="AH27" ca="1" si="237">IF($C27="","",SUM(AF27:AG27))</f>
        <v>55</v>
      </c>
      <c r="AI27" s="107"/>
      <c r="AJ27" s="107"/>
      <c r="AK27" s="107"/>
      <c r="AL27" s="107">
        <f t="shared" ref="AL27:AM27" ca="1" si="238">IF($C27="","",VLOOKUP($A27,INDIRECT("data"&amp;$AX$3),AL$8,FALSE))</f>
        <v>40</v>
      </c>
      <c r="AM27" s="107">
        <f t="shared" ca="1" si="238"/>
        <v>28</v>
      </c>
      <c r="AN27" s="107">
        <f t="shared" ref="AN27" ca="1" si="239">IF($C27="","",SUM(AL27:AM27))</f>
        <v>68</v>
      </c>
      <c r="AO27" s="95">
        <f t="shared" ref="AO27" ca="1" si="240">IF($C27="","",V27+Y27+AB27+AE27+AH27+AK27+AN27)</f>
        <v>379</v>
      </c>
      <c r="AP27" s="107">
        <f t="shared" ref="AP27:AS27" ca="1" si="241">IF($C27="","",VLOOKUP($A27,INDIRECT("data"&amp;$AX$3),AP$8,FALSE))</f>
        <v>54</v>
      </c>
      <c r="AQ27" s="107">
        <f t="shared" ca="1" si="241"/>
        <v>66</v>
      </c>
      <c r="AR27" s="107">
        <f t="shared" ca="1" si="241"/>
        <v>80</v>
      </c>
      <c r="AS27" s="107">
        <f t="shared" ca="1" si="241"/>
        <v>56</v>
      </c>
      <c r="AT27" s="107">
        <f t="shared" ref="AT27" ca="1" si="242">IF($C27="","",SUM(AP27:AS27))</f>
        <v>256</v>
      </c>
      <c r="AU27" s="150">
        <f t="shared" ref="AU27" ca="1" si="243">IF($C27="","",VLOOKUP($A27,INDIRECT("data"&amp;$AX$3),AU$8,FALSE))</f>
        <v>193</v>
      </c>
      <c r="AV27" s="150">
        <f ca="1">IF($C27="","",ROUND(AU27/NoW%,0))</f>
        <v>85</v>
      </c>
      <c r="AW27" s="150" t="str">
        <f ca="1">IF($C27="","",VLOOKUP(AO28,Gc,2,FALSE))</f>
        <v>Good</v>
      </c>
      <c r="AX27" s="150"/>
    </row>
    <row r="28" spans="1:50" s="96" customFormat="1" ht="15" customHeight="1">
      <c r="A28" s="96">
        <f t="shared" ref="A28" si="244">A27</f>
        <v>10</v>
      </c>
      <c r="B28" s="167"/>
      <c r="C28" s="167"/>
      <c r="D28" s="107" t="str">
        <f t="shared" ref="D28:O28" ca="1" si="245">IF($C27="","",MID(TEXT(VLOOKUP($A28,INDIRECT("data"&amp;$AX$3),10,FALSE),"000000000000"),D$8,1))</f>
        <v>5</v>
      </c>
      <c r="E28" s="107" t="str">
        <f t="shared" ca="1" si="245"/>
        <v>5</v>
      </c>
      <c r="F28" s="107" t="str">
        <f t="shared" ca="1" si="245"/>
        <v>2</v>
      </c>
      <c r="G28" s="107" t="str">
        <f t="shared" ca="1" si="245"/>
        <v>0</v>
      </c>
      <c r="H28" s="107" t="str">
        <f t="shared" ca="1" si="245"/>
        <v>7</v>
      </c>
      <c r="I28" s="107" t="str">
        <f t="shared" ca="1" si="245"/>
        <v>0</v>
      </c>
      <c r="J28" s="107" t="str">
        <f t="shared" ca="1" si="245"/>
        <v>0</v>
      </c>
      <c r="K28" s="107" t="str">
        <f t="shared" ca="1" si="245"/>
        <v>9</v>
      </c>
      <c r="L28" s="107" t="str">
        <f t="shared" ca="1" si="245"/>
        <v>4</v>
      </c>
      <c r="M28" s="107" t="str">
        <f t="shared" ca="1" si="245"/>
        <v>1</v>
      </c>
      <c r="N28" s="107" t="str">
        <f t="shared" ca="1" si="245"/>
        <v>1</v>
      </c>
      <c r="O28" s="107" t="str">
        <f t="shared" ca="1" si="245"/>
        <v>3</v>
      </c>
      <c r="P28" s="150"/>
      <c r="Q28" s="150"/>
      <c r="R28" s="97">
        <f t="shared" ref="R28" ca="1" si="246">IF($C27="","",VLOOKUP(A28,INDIRECT("data"&amp;$AX$3),9,FALSE))</f>
        <v>41445</v>
      </c>
      <c r="S28" s="98" t="s">
        <v>21</v>
      </c>
      <c r="T28" s="107" t="str">
        <f ca="1">IF($C27="","",VLOOKUP(T27*2,Gr,2))</f>
        <v>B+</v>
      </c>
      <c r="U28" s="107" t="str">
        <f ca="1">IF($C27="","",VLOOKUP(U27*2,Gr,2))</f>
        <v>B+</v>
      </c>
      <c r="V28" s="107" t="str">
        <f ca="1">IF($C27="","",VLOOKUP(V27,Gr,2))</f>
        <v>B+</v>
      </c>
      <c r="W28" s="107" t="str">
        <f ca="1">IF($C27="","",VLOOKUP(W27*2,Gr,2))</f>
        <v>B+</v>
      </c>
      <c r="X28" s="107" t="str">
        <f ca="1">IF($C27="","",VLOOKUP(X27*2,Gr,2))</f>
        <v>B+</v>
      </c>
      <c r="Y28" s="107" t="str">
        <f ca="1">IF($C27="","",VLOOKUP(Y27,Gr,2))</f>
        <v>B+</v>
      </c>
      <c r="Z28" s="107" t="str">
        <f ca="1">IF($C27="","",VLOOKUP(Z27*2,Gr,2))</f>
        <v>A</v>
      </c>
      <c r="AA28" s="107" t="str">
        <f ca="1">IF($C27="","",VLOOKUP(AA27*2,Gr,2))</f>
        <v>B+</v>
      </c>
      <c r="AB28" s="107" t="str">
        <f ca="1">IF($C27="","",VLOOKUP(AB27,Gr,2))</f>
        <v>A</v>
      </c>
      <c r="AC28" s="107" t="str">
        <f ca="1">IF($C27="","",VLOOKUP(AC27*2,Gr,2))</f>
        <v>B+</v>
      </c>
      <c r="AD28" s="107" t="str">
        <f ca="1">IF($C27="","",VLOOKUP(AD27*2,Gr,2))</f>
        <v>A</v>
      </c>
      <c r="AE28" s="107" t="str">
        <f ca="1">IF($C27="","",VLOOKUP(AE27,Gr,2))</f>
        <v>B+</v>
      </c>
      <c r="AF28" s="107" t="str">
        <f ca="1">IF($C27="","",VLOOKUP(AF27*2,Gr,2))</f>
        <v>B+</v>
      </c>
      <c r="AG28" s="107" t="str">
        <f ca="1">IF($C27="","",VLOOKUP(AG27*2,Gr,2))</f>
        <v>B+</v>
      </c>
      <c r="AH28" s="107" t="str">
        <f ca="1">IF($C27="","",VLOOKUP(AH27,Gr,2))</f>
        <v>B+</v>
      </c>
      <c r="AI28" s="107"/>
      <c r="AJ28" s="107"/>
      <c r="AK28" s="107"/>
      <c r="AL28" s="107" t="str">
        <f ca="1">IF($C27="","",VLOOKUP(AL27*2,Gr,2))</f>
        <v>A</v>
      </c>
      <c r="AM28" s="107" t="str">
        <f ca="1">IF($C27="","",VLOOKUP(AM27*2,Gr,2))</f>
        <v>B+</v>
      </c>
      <c r="AN28" s="107" t="str">
        <f ca="1">IF($C27="","",VLOOKUP(AN27,Gr,2))</f>
        <v>B+</v>
      </c>
      <c r="AO28" s="107" t="str">
        <f ca="1">IF($C27="","",VLOOKUP(AO27/AO$7%,Gr,2))</f>
        <v>B+</v>
      </c>
      <c r="AP28" s="107" t="str">
        <f ca="1">IF($C27="","",VLOOKUP(AP27,Gr,2))</f>
        <v>B+</v>
      </c>
      <c r="AQ28" s="107" t="str">
        <f ca="1">IF($C27="","",VLOOKUP(AQ27,Gr,2))</f>
        <v>B+</v>
      </c>
      <c r="AR28" s="107" t="str">
        <f ca="1">IF($C27="","",VLOOKUP(AR27,Gr,2))</f>
        <v>A</v>
      </c>
      <c r="AS28" s="107" t="str">
        <f ca="1">IF($C27="","",VLOOKUP(AS27,Gr,2))</f>
        <v>B+</v>
      </c>
      <c r="AT28" s="107" t="str">
        <f ca="1">IF($C27="","",VLOOKUP(AT27/AT$7%,Gr,2))</f>
        <v>B+</v>
      </c>
      <c r="AU28" s="150"/>
      <c r="AV28" s="150"/>
      <c r="AW28" s="150"/>
      <c r="AX28" s="150"/>
    </row>
    <row r="29" spans="1:50" s="96" customFormat="1" ht="15" customHeight="1">
      <c r="A29" s="96">
        <f t="shared" ref="A29" si="247">A28+1</f>
        <v>11</v>
      </c>
      <c r="B29" s="166">
        <f t="shared" ref="B29" si="248">A29</f>
        <v>11</v>
      </c>
      <c r="C29" s="166">
        <f t="shared" ref="C29" ca="1" si="249">IFERROR(VLOOKUP(A29,INDIRECT("data"&amp;$AX$3),2,FALSE),"")</f>
        <v>1142</v>
      </c>
      <c r="D29" s="168" t="str">
        <f t="shared" ref="D29" ca="1" si="250">IF(C29="","",VLOOKUP(A29,INDIRECT("data"&amp;$AX$3),3,FALSE))</f>
        <v>Ajay Kumar Bommireddi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50" t="str">
        <f t="shared" ref="P29" ca="1" si="251">IF($C29="","",VLOOKUP($A29,INDIRECT("data"&amp;$AX$3),4,FALSE))</f>
        <v>B</v>
      </c>
      <c r="Q29" s="150" t="str">
        <f t="shared" ref="Q29" ca="1" si="252">IF($C29="","",VLOOKUP($A29,INDIRECT("data"&amp;$AX$3),5,FALSE))</f>
        <v>OC</v>
      </c>
      <c r="R29" s="97">
        <f t="shared" ref="R29" ca="1" si="253">IF($C29="","",VLOOKUP(A29,INDIRECT("data"&amp;$AX$3),8,FALSE))</f>
        <v>37604</v>
      </c>
      <c r="S29" s="98" t="s">
        <v>20</v>
      </c>
      <c r="T29" s="107">
        <f t="shared" ref="T29:U29" ca="1" si="254">IF($C29="","",VLOOKUP($A29,INDIRECT("data"&amp;$AX$3),T$8,FALSE))</f>
        <v>50</v>
      </c>
      <c r="U29" s="107">
        <f t="shared" ca="1" si="254"/>
        <v>39</v>
      </c>
      <c r="V29" s="107">
        <f t="shared" ref="V29" ca="1" si="255">IF($C29="","",SUM(T29:U29))</f>
        <v>89</v>
      </c>
      <c r="W29" s="107">
        <f t="shared" ref="W29:X29" ca="1" si="256">IF($C29="","",VLOOKUP($A29,INDIRECT("data"&amp;$AX$3),W$8,FALSE))</f>
        <v>21</v>
      </c>
      <c r="X29" s="107">
        <f t="shared" ca="1" si="256"/>
        <v>50</v>
      </c>
      <c r="Y29" s="107">
        <f t="shared" ref="Y29" ca="1" si="257">IF($C29="","",SUM(W29:X29))</f>
        <v>71</v>
      </c>
      <c r="Z29" s="107">
        <f t="shared" ref="Z29:AA29" ca="1" si="258">IF($C29="","",VLOOKUP($A29,INDIRECT("data"&amp;$AX$3),Z$8,FALSE))</f>
        <v>40</v>
      </c>
      <c r="AA29" s="107">
        <f t="shared" ca="1" si="258"/>
        <v>21</v>
      </c>
      <c r="AB29" s="107">
        <f t="shared" ref="AB29" ca="1" si="259">IF($C29="","",SUM(Z29:AA29))</f>
        <v>61</v>
      </c>
      <c r="AC29" s="107">
        <f t="shared" ref="AC29:AD29" ca="1" si="260">IF($C29="","",VLOOKUP($A29,INDIRECT("data"&amp;$AX$3),AC$8,FALSE))</f>
        <v>39</v>
      </c>
      <c r="AD29" s="107">
        <f t="shared" ca="1" si="260"/>
        <v>40</v>
      </c>
      <c r="AE29" s="107">
        <f t="shared" ref="AE29" ca="1" si="261">IF($C29="","",SUM(AC29:AD29))</f>
        <v>79</v>
      </c>
      <c r="AF29" s="107">
        <f t="shared" ref="AF29:AG29" ca="1" si="262">IF($C29="","",VLOOKUP($A29,INDIRECT("data"&amp;$AX$3),AF$8,FALSE))</f>
        <v>50</v>
      </c>
      <c r="AG29" s="107">
        <f t="shared" ca="1" si="262"/>
        <v>39</v>
      </c>
      <c r="AH29" s="107">
        <f t="shared" ref="AH29" ca="1" si="263">IF($C29="","",SUM(AF29:AG29))</f>
        <v>89</v>
      </c>
      <c r="AI29" s="107"/>
      <c r="AJ29" s="107"/>
      <c r="AK29" s="107"/>
      <c r="AL29" s="107">
        <f t="shared" ref="AL29:AM29" ca="1" si="264">IF($C29="","",VLOOKUP($A29,INDIRECT("data"&amp;$AX$3),AL$8,FALSE))</f>
        <v>40</v>
      </c>
      <c r="AM29" s="107">
        <f t="shared" ca="1" si="264"/>
        <v>39</v>
      </c>
      <c r="AN29" s="107">
        <f t="shared" ref="AN29" ca="1" si="265">IF($C29="","",SUM(AL29:AM29))</f>
        <v>79</v>
      </c>
      <c r="AO29" s="95">
        <f t="shared" ref="AO29" ca="1" si="266">IF($C29="","",V29+Y29+AB29+AE29+AH29+AK29+AN29)</f>
        <v>468</v>
      </c>
      <c r="AP29" s="107">
        <f t="shared" ref="AP29:AS29" ca="1" si="267">IF($C29="","",VLOOKUP($A29,INDIRECT("data"&amp;$AX$3),AP$8,FALSE))</f>
        <v>100</v>
      </c>
      <c r="AQ29" s="107">
        <f t="shared" ca="1" si="267"/>
        <v>42</v>
      </c>
      <c r="AR29" s="107">
        <f t="shared" ca="1" si="267"/>
        <v>80</v>
      </c>
      <c r="AS29" s="107">
        <f t="shared" ca="1" si="267"/>
        <v>78</v>
      </c>
      <c r="AT29" s="107">
        <f t="shared" ref="AT29" ca="1" si="268">IF($C29="","",SUM(AP29:AS29))</f>
        <v>300</v>
      </c>
      <c r="AU29" s="150">
        <f t="shared" ref="AU29" ca="1" si="269">IF($C29="","",VLOOKUP($A29,INDIRECT("data"&amp;$AX$3),AU$8,FALSE))</f>
        <v>164</v>
      </c>
      <c r="AV29" s="150">
        <f ca="1">IF($C29="","",ROUND(AU29/NoW%,0))</f>
        <v>72</v>
      </c>
      <c r="AW29" s="150" t="str">
        <f ca="1">IF($C29="","",VLOOKUP(AO30,Gc,2,FALSE))</f>
        <v>Very Good</v>
      </c>
      <c r="AX29" s="150"/>
    </row>
    <row r="30" spans="1:50" s="96" customFormat="1" ht="15" customHeight="1">
      <c r="A30" s="96">
        <f t="shared" ref="A30" si="270">A29</f>
        <v>11</v>
      </c>
      <c r="B30" s="167"/>
      <c r="C30" s="167"/>
      <c r="D30" s="107" t="str">
        <f t="shared" ref="D30:O30" ca="1" si="271">IF($C29="","",MID(TEXT(VLOOKUP($A30,INDIRECT("data"&amp;$AX$3),10,FALSE),"000000000000"),D$8,1))</f>
        <v>6</v>
      </c>
      <c r="E30" s="107" t="str">
        <f t="shared" ca="1" si="271"/>
        <v>7</v>
      </c>
      <c r="F30" s="107" t="str">
        <f t="shared" ca="1" si="271"/>
        <v>6</v>
      </c>
      <c r="G30" s="107" t="str">
        <f t="shared" ca="1" si="271"/>
        <v>9</v>
      </c>
      <c r="H30" s="107" t="str">
        <f t="shared" ca="1" si="271"/>
        <v>0</v>
      </c>
      <c r="I30" s="107" t="str">
        <f t="shared" ca="1" si="271"/>
        <v>5</v>
      </c>
      <c r="J30" s="107" t="str">
        <f t="shared" ca="1" si="271"/>
        <v>6</v>
      </c>
      <c r="K30" s="107" t="str">
        <f t="shared" ca="1" si="271"/>
        <v>3</v>
      </c>
      <c r="L30" s="107" t="str">
        <f t="shared" ca="1" si="271"/>
        <v>1</v>
      </c>
      <c r="M30" s="107" t="str">
        <f t="shared" ca="1" si="271"/>
        <v>5</v>
      </c>
      <c r="N30" s="107" t="str">
        <f t="shared" ca="1" si="271"/>
        <v>1</v>
      </c>
      <c r="O30" s="107" t="str">
        <f t="shared" ca="1" si="271"/>
        <v>9</v>
      </c>
      <c r="P30" s="150"/>
      <c r="Q30" s="150"/>
      <c r="R30" s="97">
        <f t="shared" ref="R30" ca="1" si="272">IF($C29="","",VLOOKUP(A30,INDIRECT("data"&amp;$AX$3),9,FALSE))</f>
        <v>41442</v>
      </c>
      <c r="S30" s="98" t="s">
        <v>21</v>
      </c>
      <c r="T30" s="107" t="str">
        <f ca="1">IF($C29="","",VLOOKUP(T29*2,Gr,2))</f>
        <v>A+</v>
      </c>
      <c r="U30" s="107" t="str">
        <f ca="1">IF($C29="","",VLOOKUP(U29*2,Gr,2))</f>
        <v>A</v>
      </c>
      <c r="V30" s="107" t="str">
        <f ca="1">IF($C29="","",VLOOKUP(V29,Gr,2))</f>
        <v>A</v>
      </c>
      <c r="W30" s="107" t="str">
        <f ca="1">IF($C29="","",VLOOKUP(W29*2,Gr,2))</f>
        <v>B</v>
      </c>
      <c r="X30" s="107" t="str">
        <f ca="1">IF($C29="","",VLOOKUP(X29*2,Gr,2))</f>
        <v>A+</v>
      </c>
      <c r="Y30" s="107" t="str">
        <f ca="1">IF($C29="","",VLOOKUP(Y29,Gr,2))</f>
        <v>A</v>
      </c>
      <c r="Z30" s="107" t="str">
        <f ca="1">IF($C29="","",VLOOKUP(Z29*2,Gr,2))</f>
        <v>A</v>
      </c>
      <c r="AA30" s="107" t="str">
        <f ca="1">IF($C29="","",VLOOKUP(AA29*2,Gr,2))</f>
        <v>B</v>
      </c>
      <c r="AB30" s="107" t="str">
        <f ca="1">IF($C29="","",VLOOKUP(AB29,Gr,2))</f>
        <v>B+</v>
      </c>
      <c r="AC30" s="107" t="str">
        <f ca="1">IF($C29="","",VLOOKUP(AC29*2,Gr,2))</f>
        <v>A</v>
      </c>
      <c r="AD30" s="107" t="str">
        <f ca="1">IF($C29="","",VLOOKUP(AD29*2,Gr,2))</f>
        <v>A</v>
      </c>
      <c r="AE30" s="107" t="str">
        <f ca="1">IF($C29="","",VLOOKUP(AE29,Gr,2))</f>
        <v>A</v>
      </c>
      <c r="AF30" s="107" t="str">
        <f ca="1">IF($C29="","",VLOOKUP(AF29*2,Gr,2))</f>
        <v>A+</v>
      </c>
      <c r="AG30" s="107" t="str">
        <f ca="1">IF($C29="","",VLOOKUP(AG29*2,Gr,2))</f>
        <v>A</v>
      </c>
      <c r="AH30" s="107" t="str">
        <f ca="1">IF($C29="","",VLOOKUP(AH29,Gr,2))</f>
        <v>A</v>
      </c>
      <c r="AI30" s="107"/>
      <c r="AJ30" s="107"/>
      <c r="AK30" s="107"/>
      <c r="AL30" s="107" t="str">
        <f ca="1">IF($C29="","",VLOOKUP(AL29*2,Gr,2))</f>
        <v>A</v>
      </c>
      <c r="AM30" s="107" t="str">
        <f ca="1">IF($C29="","",VLOOKUP(AM29*2,Gr,2))</f>
        <v>A</v>
      </c>
      <c r="AN30" s="107" t="str">
        <f ca="1">IF($C29="","",VLOOKUP(AN29,Gr,2))</f>
        <v>A</v>
      </c>
      <c r="AO30" s="107" t="str">
        <f ca="1">IF($C29="","",VLOOKUP(AO29/AO$7%,Gr,2))</f>
        <v>A</v>
      </c>
      <c r="AP30" s="107" t="str">
        <f ca="1">IF($C29="","",VLOOKUP(AP29,Gr,2))</f>
        <v>A+</v>
      </c>
      <c r="AQ30" s="107" t="str">
        <f ca="1">IF($C29="","",VLOOKUP(AQ29,Gr,2))</f>
        <v>B</v>
      </c>
      <c r="AR30" s="107" t="str">
        <f ca="1">IF($C29="","",VLOOKUP(AR29,Gr,2))</f>
        <v>A</v>
      </c>
      <c r="AS30" s="107" t="str">
        <f ca="1">IF($C29="","",VLOOKUP(AS29,Gr,2))</f>
        <v>A</v>
      </c>
      <c r="AT30" s="107" t="str">
        <f ca="1">IF($C29="","",VLOOKUP(AT29/AT$7%,Gr,2))</f>
        <v>A</v>
      </c>
      <c r="AU30" s="150"/>
      <c r="AV30" s="150"/>
      <c r="AW30" s="150"/>
      <c r="AX30" s="150"/>
    </row>
    <row r="31" spans="1:50" s="96" customFormat="1" ht="15" customHeight="1">
      <c r="A31" s="96">
        <f t="shared" ref="A31" si="273">A30+1</f>
        <v>12</v>
      </c>
      <c r="B31" s="166">
        <f t="shared" ref="B31" si="274">A31</f>
        <v>12</v>
      </c>
      <c r="C31" s="166">
        <f t="shared" ref="C31" ca="1" si="275">IFERROR(VLOOKUP(A31,INDIRECT("data"&amp;$AX$3),2,FALSE),"")</f>
        <v>1128</v>
      </c>
      <c r="D31" s="168" t="str">
        <f t="shared" ref="D31" ca="1" si="276">IF(C31="","",VLOOKUP(A31,INDIRECT("data"&amp;$AX$3),3,FALSE))</f>
        <v>Anil Kumar Gutam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50" t="str">
        <f t="shared" ref="P31" ca="1" si="277">IF($C31="","",VLOOKUP($A31,INDIRECT("data"&amp;$AX$3),4,FALSE))</f>
        <v>B</v>
      </c>
      <c r="Q31" s="150" t="str">
        <f t="shared" ref="Q31" ca="1" si="278">IF($C31="","",VLOOKUP($A31,INDIRECT("data"&amp;$AX$3),5,FALSE))</f>
        <v>SC</v>
      </c>
      <c r="R31" s="97">
        <f t="shared" ref="R31" ca="1" si="279">IF($C31="","",VLOOKUP(A31,INDIRECT("data"&amp;$AX$3),8,FALSE))</f>
        <v>37662</v>
      </c>
      <c r="S31" s="98" t="s">
        <v>20</v>
      </c>
      <c r="T31" s="107">
        <f t="shared" ref="T31:U31" ca="1" si="280">IF($C31="","",VLOOKUP($A31,INDIRECT("data"&amp;$AX$3),T$8,FALSE))</f>
        <v>44</v>
      </c>
      <c r="U31" s="107">
        <f t="shared" ca="1" si="280"/>
        <v>48</v>
      </c>
      <c r="V31" s="107">
        <f t="shared" ref="V31" ca="1" si="281">IF($C31="","",SUM(T31:U31))</f>
        <v>92</v>
      </c>
      <c r="W31" s="107">
        <f t="shared" ref="W31:X31" ca="1" si="282">IF($C31="","",VLOOKUP($A31,INDIRECT("data"&amp;$AX$3),W$8,FALSE))</f>
        <v>43</v>
      </c>
      <c r="X31" s="107">
        <f t="shared" ca="1" si="282"/>
        <v>44</v>
      </c>
      <c r="Y31" s="107">
        <f t="shared" ref="Y31" ca="1" si="283">IF($C31="","",SUM(W31:X31))</f>
        <v>87</v>
      </c>
      <c r="Z31" s="107">
        <f t="shared" ref="Z31:AA31" ca="1" si="284">IF($C31="","",VLOOKUP($A31,INDIRECT("data"&amp;$AX$3),Z$8,FALSE))</f>
        <v>48</v>
      </c>
      <c r="AA31" s="107">
        <f t="shared" ca="1" si="284"/>
        <v>43</v>
      </c>
      <c r="AB31" s="107">
        <f t="shared" ref="AB31" ca="1" si="285">IF($C31="","",SUM(Z31:AA31))</f>
        <v>91</v>
      </c>
      <c r="AC31" s="107">
        <f t="shared" ref="AC31:AD31" ca="1" si="286">IF($C31="","",VLOOKUP($A31,INDIRECT("data"&amp;$AX$3),AC$8,FALSE))</f>
        <v>48</v>
      </c>
      <c r="AD31" s="107">
        <f t="shared" ca="1" si="286"/>
        <v>48</v>
      </c>
      <c r="AE31" s="107">
        <f t="shared" ref="AE31" ca="1" si="287">IF($C31="","",SUM(AC31:AD31))</f>
        <v>96</v>
      </c>
      <c r="AF31" s="107">
        <f t="shared" ref="AF31:AG31" ca="1" si="288">IF($C31="","",VLOOKUP($A31,INDIRECT("data"&amp;$AX$3),AF$8,FALSE))</f>
        <v>44</v>
      </c>
      <c r="AG31" s="107">
        <f t="shared" ca="1" si="288"/>
        <v>48</v>
      </c>
      <c r="AH31" s="107">
        <f t="shared" ref="AH31" ca="1" si="289">IF($C31="","",SUM(AF31:AG31))</f>
        <v>92</v>
      </c>
      <c r="AI31" s="107"/>
      <c r="AJ31" s="107"/>
      <c r="AK31" s="107"/>
      <c r="AL31" s="107">
        <f t="shared" ref="AL31:AM31" ca="1" si="290">IF($C31="","",VLOOKUP($A31,INDIRECT("data"&amp;$AX$3),AL$8,FALSE))</f>
        <v>48</v>
      </c>
      <c r="AM31" s="107">
        <f t="shared" ca="1" si="290"/>
        <v>48</v>
      </c>
      <c r="AN31" s="107">
        <f t="shared" ref="AN31" ca="1" si="291">IF($C31="","",SUM(AL31:AM31))</f>
        <v>96</v>
      </c>
      <c r="AO31" s="95">
        <f t="shared" ref="AO31" ca="1" si="292">IF($C31="","",V31+Y31+AB31+AE31+AH31+AK31+AN31)</f>
        <v>554</v>
      </c>
      <c r="AP31" s="107">
        <f t="shared" ref="AP31:AS31" ca="1" si="293">IF($C31="","",VLOOKUP($A31,INDIRECT("data"&amp;$AX$3),AP$8,FALSE))</f>
        <v>88</v>
      </c>
      <c r="AQ31" s="107">
        <f t="shared" ca="1" si="293"/>
        <v>86</v>
      </c>
      <c r="AR31" s="107">
        <f t="shared" ca="1" si="293"/>
        <v>96</v>
      </c>
      <c r="AS31" s="107">
        <f t="shared" ca="1" si="293"/>
        <v>96</v>
      </c>
      <c r="AT31" s="107">
        <f t="shared" ref="AT31" ca="1" si="294">IF($C31="","",SUM(AP31:AS31))</f>
        <v>366</v>
      </c>
      <c r="AU31" s="150">
        <f t="shared" ref="AU31" ca="1" si="295">IF($C31="","",VLOOKUP($A31,INDIRECT("data"&amp;$AX$3),AU$8,FALSE))</f>
        <v>188</v>
      </c>
      <c r="AV31" s="150">
        <f ca="1">IF($C31="","",ROUND(AU31/NoW%,0))</f>
        <v>83</v>
      </c>
      <c r="AW31" s="150" t="str">
        <f ca="1">IF($C31="","",VLOOKUP(AO32,Gc,2,FALSE))</f>
        <v>Excellent</v>
      </c>
      <c r="AX31" s="150"/>
    </row>
    <row r="32" spans="1:50" s="96" customFormat="1" ht="15" customHeight="1">
      <c r="A32" s="96">
        <f t="shared" ref="A32" si="296">A31</f>
        <v>12</v>
      </c>
      <c r="B32" s="167"/>
      <c r="C32" s="167"/>
      <c r="D32" s="107" t="str">
        <f t="shared" ref="D32:O32" ca="1" si="297">IF($C31="","",MID(TEXT(VLOOKUP($A32,INDIRECT("data"&amp;$AX$3),10,FALSE),"000000000000"),D$8,1))</f>
        <v>2</v>
      </c>
      <c r="E32" s="107" t="str">
        <f t="shared" ca="1" si="297"/>
        <v>3</v>
      </c>
      <c r="F32" s="107" t="str">
        <f t="shared" ca="1" si="297"/>
        <v>9</v>
      </c>
      <c r="G32" s="107" t="str">
        <f t="shared" ca="1" si="297"/>
        <v>9</v>
      </c>
      <c r="H32" s="107" t="str">
        <f t="shared" ca="1" si="297"/>
        <v>9</v>
      </c>
      <c r="I32" s="107" t="str">
        <f t="shared" ca="1" si="297"/>
        <v>0</v>
      </c>
      <c r="J32" s="107" t="str">
        <f t="shared" ca="1" si="297"/>
        <v>8</v>
      </c>
      <c r="K32" s="107" t="str">
        <f t="shared" ca="1" si="297"/>
        <v>7</v>
      </c>
      <c r="L32" s="107" t="str">
        <f t="shared" ca="1" si="297"/>
        <v>8</v>
      </c>
      <c r="M32" s="107" t="str">
        <f t="shared" ca="1" si="297"/>
        <v>9</v>
      </c>
      <c r="N32" s="107" t="str">
        <f t="shared" ca="1" si="297"/>
        <v>5</v>
      </c>
      <c r="O32" s="107" t="str">
        <f t="shared" ca="1" si="297"/>
        <v>0</v>
      </c>
      <c r="P32" s="150"/>
      <c r="Q32" s="150"/>
      <c r="R32" s="97">
        <f t="shared" ref="R32" ca="1" si="298">IF($C31="","",VLOOKUP(A32,INDIRECT("data"&amp;$AX$3),9,FALSE))</f>
        <v>41437</v>
      </c>
      <c r="S32" s="98" t="s">
        <v>21</v>
      </c>
      <c r="T32" s="107" t="str">
        <f ca="1">IF($C31="","",VLOOKUP(T31*2,Gr,2))</f>
        <v>A</v>
      </c>
      <c r="U32" s="107" t="str">
        <f ca="1">IF($C31="","",VLOOKUP(U31*2,Gr,2))</f>
        <v>A+</v>
      </c>
      <c r="V32" s="107" t="str">
        <f ca="1">IF($C31="","",VLOOKUP(V31,Gr,2))</f>
        <v>A+</v>
      </c>
      <c r="W32" s="107" t="str">
        <f ca="1">IF($C31="","",VLOOKUP(W31*2,Gr,2))</f>
        <v>A</v>
      </c>
      <c r="X32" s="107" t="str">
        <f ca="1">IF($C31="","",VLOOKUP(X31*2,Gr,2))</f>
        <v>A</v>
      </c>
      <c r="Y32" s="107" t="str">
        <f ca="1">IF($C31="","",VLOOKUP(Y31,Gr,2))</f>
        <v>A</v>
      </c>
      <c r="Z32" s="107" t="str">
        <f ca="1">IF($C31="","",VLOOKUP(Z31*2,Gr,2))</f>
        <v>A+</v>
      </c>
      <c r="AA32" s="107" t="str">
        <f ca="1">IF($C31="","",VLOOKUP(AA31*2,Gr,2))</f>
        <v>A</v>
      </c>
      <c r="AB32" s="107" t="str">
        <f ca="1">IF($C31="","",VLOOKUP(AB31,Gr,2))</f>
        <v>A+</v>
      </c>
      <c r="AC32" s="107" t="str">
        <f ca="1">IF($C31="","",VLOOKUP(AC31*2,Gr,2))</f>
        <v>A+</v>
      </c>
      <c r="AD32" s="107" t="str">
        <f ca="1">IF($C31="","",VLOOKUP(AD31*2,Gr,2))</f>
        <v>A+</v>
      </c>
      <c r="AE32" s="107" t="str">
        <f ca="1">IF($C31="","",VLOOKUP(AE31,Gr,2))</f>
        <v>A+</v>
      </c>
      <c r="AF32" s="107" t="str">
        <f ca="1">IF($C31="","",VLOOKUP(AF31*2,Gr,2))</f>
        <v>A</v>
      </c>
      <c r="AG32" s="107" t="str">
        <f ca="1">IF($C31="","",VLOOKUP(AG31*2,Gr,2))</f>
        <v>A+</v>
      </c>
      <c r="AH32" s="107" t="str">
        <f ca="1">IF($C31="","",VLOOKUP(AH31,Gr,2))</f>
        <v>A+</v>
      </c>
      <c r="AI32" s="107"/>
      <c r="AJ32" s="107"/>
      <c r="AK32" s="107"/>
      <c r="AL32" s="107" t="str">
        <f ca="1">IF($C31="","",VLOOKUP(AL31*2,Gr,2))</f>
        <v>A+</v>
      </c>
      <c r="AM32" s="107" t="str">
        <f ca="1">IF($C31="","",VLOOKUP(AM31*2,Gr,2))</f>
        <v>A+</v>
      </c>
      <c r="AN32" s="107" t="str">
        <f ca="1">IF($C31="","",VLOOKUP(AN31,Gr,2))</f>
        <v>A+</v>
      </c>
      <c r="AO32" s="107" t="str">
        <f ca="1">IF($C31="","",VLOOKUP(AO31/AO$7%,Gr,2))</f>
        <v>A+</v>
      </c>
      <c r="AP32" s="107" t="str">
        <f ca="1">IF($C31="","",VLOOKUP(AP31,Gr,2))</f>
        <v>A</v>
      </c>
      <c r="AQ32" s="107" t="str">
        <f ca="1">IF($C31="","",VLOOKUP(AQ31,Gr,2))</f>
        <v>A</v>
      </c>
      <c r="AR32" s="107" t="str">
        <f ca="1">IF($C31="","",VLOOKUP(AR31,Gr,2))</f>
        <v>A+</v>
      </c>
      <c r="AS32" s="107" t="str">
        <f ca="1">IF($C31="","",VLOOKUP(AS31,Gr,2))</f>
        <v>A+</v>
      </c>
      <c r="AT32" s="107" t="str">
        <f ca="1">IF($C31="","",VLOOKUP(AT31/AT$7%,Gr,2))</f>
        <v>A+</v>
      </c>
      <c r="AU32" s="150"/>
      <c r="AV32" s="150"/>
      <c r="AW32" s="150"/>
      <c r="AX32" s="150"/>
    </row>
    <row r="33" spans="1:50" s="96" customFormat="1" ht="15" customHeight="1">
      <c r="A33" s="96">
        <f t="shared" ref="A33" si="299">A32+1</f>
        <v>13</v>
      </c>
      <c r="B33" s="166">
        <f t="shared" ref="B33" si="300">A33</f>
        <v>13</v>
      </c>
      <c r="C33" s="166">
        <f t="shared" ref="C33" ca="1" si="301">IFERROR(VLOOKUP(A33,INDIRECT("data"&amp;$AX$3),2,FALSE),"")</f>
        <v>1130</v>
      </c>
      <c r="D33" s="168" t="str">
        <f t="shared" ref="D33" ca="1" si="302">IF(C33="","",VLOOKUP(A33,INDIRECT("data"&amp;$AX$3),3,FALSE))</f>
        <v>Hari Venkata Durga Prasad Jakkamsetti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50" t="str">
        <f t="shared" ref="P33" ca="1" si="303">IF($C33="","",VLOOKUP($A33,INDIRECT("data"&amp;$AX$3),4,FALSE))</f>
        <v>B</v>
      </c>
      <c r="Q33" s="150" t="str">
        <f t="shared" ref="Q33" ca="1" si="304">IF($C33="","",VLOOKUP($A33,INDIRECT("data"&amp;$AX$3),5,FALSE))</f>
        <v>BC</v>
      </c>
      <c r="R33" s="97">
        <f t="shared" ref="R33" ca="1" si="305">IF($C33="","",VLOOKUP(A33,INDIRECT("data"&amp;$AX$3),8,FALSE))</f>
        <v>37694</v>
      </c>
      <c r="S33" s="98" t="s">
        <v>20</v>
      </c>
      <c r="T33" s="107">
        <f t="shared" ref="T33:U33" ca="1" si="306">IF($C33="","",VLOOKUP($A33,INDIRECT("data"&amp;$AX$3),T$8,FALSE))</f>
        <v>46</v>
      </c>
      <c r="U33" s="107">
        <f t="shared" ca="1" si="306"/>
        <v>36</v>
      </c>
      <c r="V33" s="107">
        <f t="shared" ref="V33" ca="1" si="307">IF($C33="","",SUM(T33:U33))</f>
        <v>82</v>
      </c>
      <c r="W33" s="107">
        <f t="shared" ref="W33:X33" ca="1" si="308">IF($C33="","",VLOOKUP($A33,INDIRECT("data"&amp;$AX$3),W$8,FALSE))</f>
        <v>38</v>
      </c>
      <c r="X33" s="107">
        <f t="shared" ca="1" si="308"/>
        <v>46</v>
      </c>
      <c r="Y33" s="107">
        <f t="shared" ref="Y33" ca="1" si="309">IF($C33="","",SUM(W33:X33))</f>
        <v>84</v>
      </c>
      <c r="Z33" s="107">
        <f t="shared" ref="Z33:AA33" ca="1" si="310">IF($C33="","",VLOOKUP($A33,INDIRECT("data"&amp;$AX$3),Z$8,FALSE))</f>
        <v>45</v>
      </c>
      <c r="AA33" s="107">
        <f t="shared" ca="1" si="310"/>
        <v>38</v>
      </c>
      <c r="AB33" s="107">
        <f t="shared" ref="AB33" ca="1" si="311">IF($C33="","",SUM(Z33:AA33))</f>
        <v>83</v>
      </c>
      <c r="AC33" s="107">
        <f t="shared" ref="AC33:AD33" ca="1" si="312">IF($C33="","",VLOOKUP($A33,INDIRECT("data"&amp;$AX$3),AC$8,FALSE))</f>
        <v>36</v>
      </c>
      <c r="AD33" s="107">
        <f t="shared" ca="1" si="312"/>
        <v>45</v>
      </c>
      <c r="AE33" s="107">
        <f t="shared" ref="AE33" ca="1" si="313">IF($C33="","",SUM(AC33:AD33))</f>
        <v>81</v>
      </c>
      <c r="AF33" s="107">
        <f t="shared" ref="AF33:AG33" ca="1" si="314">IF($C33="","",VLOOKUP($A33,INDIRECT("data"&amp;$AX$3),AF$8,FALSE))</f>
        <v>46</v>
      </c>
      <c r="AG33" s="107">
        <f t="shared" ca="1" si="314"/>
        <v>36</v>
      </c>
      <c r="AH33" s="107">
        <f t="shared" ref="AH33" ca="1" si="315">IF($C33="","",SUM(AF33:AG33))</f>
        <v>82</v>
      </c>
      <c r="AI33" s="107"/>
      <c r="AJ33" s="107"/>
      <c r="AK33" s="107"/>
      <c r="AL33" s="107">
        <f t="shared" ref="AL33:AM33" ca="1" si="316">IF($C33="","",VLOOKUP($A33,INDIRECT("data"&amp;$AX$3),AL$8,FALSE))</f>
        <v>45</v>
      </c>
      <c r="AM33" s="107">
        <f t="shared" ca="1" si="316"/>
        <v>36</v>
      </c>
      <c r="AN33" s="107">
        <f t="shared" ref="AN33" ca="1" si="317">IF($C33="","",SUM(AL33:AM33))</f>
        <v>81</v>
      </c>
      <c r="AO33" s="95">
        <f t="shared" ref="AO33" ca="1" si="318">IF($C33="","",V33+Y33+AB33+AE33+AH33+AK33+AN33)</f>
        <v>493</v>
      </c>
      <c r="AP33" s="107">
        <f t="shared" ref="AP33:AS33" ca="1" si="319">IF($C33="","",VLOOKUP($A33,INDIRECT("data"&amp;$AX$3),AP$8,FALSE))</f>
        <v>92</v>
      </c>
      <c r="AQ33" s="107">
        <f t="shared" ca="1" si="319"/>
        <v>76</v>
      </c>
      <c r="AR33" s="107">
        <f t="shared" ca="1" si="319"/>
        <v>90</v>
      </c>
      <c r="AS33" s="107">
        <f t="shared" ca="1" si="319"/>
        <v>72</v>
      </c>
      <c r="AT33" s="107">
        <f t="shared" ref="AT33" ca="1" si="320">IF($C33="","",SUM(AP33:AS33))</f>
        <v>330</v>
      </c>
      <c r="AU33" s="150">
        <f t="shared" ref="AU33" ca="1" si="321">IF($C33="","",VLOOKUP($A33,INDIRECT("data"&amp;$AX$3),AU$8,FALSE))</f>
        <v>203</v>
      </c>
      <c r="AV33" s="150">
        <f ca="1">IF($C33="","",ROUND(AU33/NoW%,0))</f>
        <v>89</v>
      </c>
      <c r="AW33" s="150" t="str">
        <f ca="1">IF($C33="","",VLOOKUP(AO34,Gc,2,FALSE))</f>
        <v>Very Good</v>
      </c>
      <c r="AX33" s="150"/>
    </row>
    <row r="34" spans="1:50" s="96" customFormat="1" ht="15" customHeight="1">
      <c r="A34" s="96">
        <f t="shared" ref="A34" si="322">A33</f>
        <v>13</v>
      </c>
      <c r="B34" s="167"/>
      <c r="C34" s="167"/>
      <c r="D34" s="107" t="str">
        <f t="shared" ref="D34:O34" ca="1" si="323">IF($C33="","",MID(TEXT(VLOOKUP($A34,INDIRECT("data"&amp;$AX$3),10,FALSE),"000000000000"),D$8,1))</f>
        <v>8</v>
      </c>
      <c r="E34" s="107" t="str">
        <f t="shared" ca="1" si="323"/>
        <v>1</v>
      </c>
      <c r="F34" s="107" t="str">
        <f t="shared" ca="1" si="323"/>
        <v>8</v>
      </c>
      <c r="G34" s="107" t="str">
        <f t="shared" ca="1" si="323"/>
        <v>6</v>
      </c>
      <c r="H34" s="107" t="str">
        <f t="shared" ca="1" si="323"/>
        <v>8</v>
      </c>
      <c r="I34" s="107" t="str">
        <f t="shared" ca="1" si="323"/>
        <v>2</v>
      </c>
      <c r="J34" s="107" t="str">
        <f t="shared" ca="1" si="323"/>
        <v>0</v>
      </c>
      <c r="K34" s="107" t="str">
        <f t="shared" ca="1" si="323"/>
        <v>0</v>
      </c>
      <c r="L34" s="107" t="str">
        <f t="shared" ca="1" si="323"/>
        <v>3</v>
      </c>
      <c r="M34" s="107" t="str">
        <f t="shared" ca="1" si="323"/>
        <v>8</v>
      </c>
      <c r="N34" s="107" t="str">
        <f t="shared" ca="1" si="323"/>
        <v>5</v>
      </c>
      <c r="O34" s="107" t="str">
        <f t="shared" ca="1" si="323"/>
        <v>4</v>
      </c>
      <c r="P34" s="150"/>
      <c r="Q34" s="150"/>
      <c r="R34" s="97">
        <f t="shared" ref="R34" ca="1" si="324">IF($C33="","",VLOOKUP(A34,INDIRECT("data"&amp;$AX$3),9,FALSE))</f>
        <v>41437</v>
      </c>
      <c r="S34" s="98" t="s">
        <v>21</v>
      </c>
      <c r="T34" s="107" t="str">
        <f ca="1">IF($C33="","",VLOOKUP(T33*2,Gr,2))</f>
        <v>A+</v>
      </c>
      <c r="U34" s="107" t="str">
        <f ca="1">IF($C33="","",VLOOKUP(U33*2,Gr,2))</f>
        <v>A</v>
      </c>
      <c r="V34" s="107" t="str">
        <f ca="1">IF($C33="","",VLOOKUP(V33,Gr,2))</f>
        <v>A</v>
      </c>
      <c r="W34" s="107" t="str">
        <f ca="1">IF($C33="","",VLOOKUP(W33*2,Gr,2))</f>
        <v>A</v>
      </c>
      <c r="X34" s="107" t="str">
        <f ca="1">IF($C33="","",VLOOKUP(X33*2,Gr,2))</f>
        <v>A+</v>
      </c>
      <c r="Y34" s="107" t="str">
        <f ca="1">IF($C33="","",VLOOKUP(Y33,Gr,2))</f>
        <v>A</v>
      </c>
      <c r="Z34" s="107" t="str">
        <f ca="1">IF($C33="","",VLOOKUP(Z33*2,Gr,2))</f>
        <v>A</v>
      </c>
      <c r="AA34" s="107" t="str">
        <f ca="1">IF($C33="","",VLOOKUP(AA33*2,Gr,2))</f>
        <v>A</v>
      </c>
      <c r="AB34" s="107" t="str">
        <f ca="1">IF($C33="","",VLOOKUP(AB33,Gr,2))</f>
        <v>A</v>
      </c>
      <c r="AC34" s="107" t="str">
        <f ca="1">IF($C33="","",VLOOKUP(AC33*2,Gr,2))</f>
        <v>A</v>
      </c>
      <c r="AD34" s="107" t="str">
        <f ca="1">IF($C33="","",VLOOKUP(AD33*2,Gr,2))</f>
        <v>A</v>
      </c>
      <c r="AE34" s="107" t="str">
        <f ca="1">IF($C33="","",VLOOKUP(AE33,Gr,2))</f>
        <v>A</v>
      </c>
      <c r="AF34" s="107" t="str">
        <f ca="1">IF($C33="","",VLOOKUP(AF33*2,Gr,2))</f>
        <v>A+</v>
      </c>
      <c r="AG34" s="107" t="str">
        <f ca="1">IF($C33="","",VLOOKUP(AG33*2,Gr,2))</f>
        <v>A</v>
      </c>
      <c r="AH34" s="107" t="str">
        <f ca="1">IF($C33="","",VLOOKUP(AH33,Gr,2))</f>
        <v>A</v>
      </c>
      <c r="AI34" s="107"/>
      <c r="AJ34" s="107"/>
      <c r="AK34" s="107"/>
      <c r="AL34" s="107" t="str">
        <f ca="1">IF($C33="","",VLOOKUP(AL33*2,Gr,2))</f>
        <v>A</v>
      </c>
      <c r="AM34" s="107" t="str">
        <f ca="1">IF($C33="","",VLOOKUP(AM33*2,Gr,2))</f>
        <v>A</v>
      </c>
      <c r="AN34" s="107" t="str">
        <f ca="1">IF($C33="","",VLOOKUP(AN33,Gr,2))</f>
        <v>A</v>
      </c>
      <c r="AO34" s="107" t="str">
        <f ca="1">IF($C33="","",VLOOKUP(AO33/AO$7%,Gr,2))</f>
        <v>A</v>
      </c>
      <c r="AP34" s="107" t="str">
        <f ca="1">IF($C33="","",VLOOKUP(AP33,Gr,2))</f>
        <v>A+</v>
      </c>
      <c r="AQ34" s="107" t="str">
        <f ca="1">IF($C33="","",VLOOKUP(AQ33,Gr,2))</f>
        <v>A</v>
      </c>
      <c r="AR34" s="107" t="str">
        <f ca="1">IF($C33="","",VLOOKUP(AR33,Gr,2))</f>
        <v>A</v>
      </c>
      <c r="AS34" s="107" t="str">
        <f ca="1">IF($C33="","",VLOOKUP(AS33,Gr,2))</f>
        <v>A</v>
      </c>
      <c r="AT34" s="107" t="str">
        <f ca="1">IF($C33="","",VLOOKUP(AT33/AT$7%,Gr,2))</f>
        <v>A</v>
      </c>
      <c r="AU34" s="150"/>
      <c r="AV34" s="150"/>
      <c r="AW34" s="150"/>
      <c r="AX34" s="150"/>
    </row>
    <row r="35" spans="1:50" s="96" customFormat="1" ht="15" customHeight="1">
      <c r="A35" s="96">
        <f t="shared" ref="A35" si="325">A34+1</f>
        <v>14</v>
      </c>
      <c r="B35" s="166">
        <f t="shared" ref="B35" si="326">A35</f>
        <v>14</v>
      </c>
      <c r="C35" s="166">
        <f t="shared" ref="C35" ca="1" si="327">IFERROR(VLOOKUP(A35,INDIRECT("data"&amp;$AX$3),2,FALSE),"")</f>
        <v>1140</v>
      </c>
      <c r="D35" s="168" t="str">
        <f t="shared" ref="D35" ca="1" si="328">IF(C35="","",VLOOKUP(A35,INDIRECT("data"&amp;$AX$3),3,FALSE))</f>
        <v>Kalyan Bonthu</v>
      </c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50" t="str">
        <f t="shared" ref="P35" ca="1" si="329">IF($C35="","",VLOOKUP($A35,INDIRECT("data"&amp;$AX$3),4,FALSE))</f>
        <v>B</v>
      </c>
      <c r="Q35" s="150" t="str">
        <f t="shared" ref="Q35" ca="1" si="330">IF($C35="","",VLOOKUP($A35,INDIRECT("data"&amp;$AX$3),5,FALSE))</f>
        <v>BC</v>
      </c>
      <c r="R35" s="97">
        <f t="shared" ref="R35" ca="1" si="331">IF($C35="","",VLOOKUP(A35,INDIRECT("data"&amp;$AX$3),8,FALSE))</f>
        <v>37610</v>
      </c>
      <c r="S35" s="98" t="s">
        <v>20</v>
      </c>
      <c r="T35" s="107">
        <f t="shared" ref="T35:U35" ca="1" si="332">IF($C35="","",VLOOKUP($A35,INDIRECT("data"&amp;$AX$3),T$8,FALSE))</f>
        <v>32</v>
      </c>
      <c r="U35" s="107">
        <f t="shared" ca="1" si="332"/>
        <v>38</v>
      </c>
      <c r="V35" s="107">
        <f t="shared" ref="V35" ca="1" si="333">IF($C35="","",SUM(T35:U35))</f>
        <v>70</v>
      </c>
      <c r="W35" s="107">
        <f t="shared" ref="W35:X35" ca="1" si="334">IF($C35="","",VLOOKUP($A35,INDIRECT("data"&amp;$AX$3),W$8,FALSE))</f>
        <v>34</v>
      </c>
      <c r="X35" s="107">
        <f t="shared" ca="1" si="334"/>
        <v>32</v>
      </c>
      <c r="Y35" s="107">
        <f t="shared" ref="Y35" ca="1" si="335">IF($C35="","",SUM(W35:X35))</f>
        <v>66</v>
      </c>
      <c r="Z35" s="107">
        <f t="shared" ref="Z35:AA35" ca="1" si="336">IF($C35="","",VLOOKUP($A35,INDIRECT("data"&amp;$AX$3),Z$8,FALSE))</f>
        <v>38</v>
      </c>
      <c r="AA35" s="107">
        <f t="shared" ca="1" si="336"/>
        <v>34</v>
      </c>
      <c r="AB35" s="107">
        <f t="shared" ref="AB35" ca="1" si="337">IF($C35="","",SUM(Z35:AA35))</f>
        <v>72</v>
      </c>
      <c r="AC35" s="107">
        <f t="shared" ref="AC35:AD35" ca="1" si="338">IF($C35="","",VLOOKUP($A35,INDIRECT("data"&amp;$AX$3),AC$8,FALSE))</f>
        <v>38</v>
      </c>
      <c r="AD35" s="107">
        <f t="shared" ca="1" si="338"/>
        <v>38</v>
      </c>
      <c r="AE35" s="107">
        <f t="shared" ref="AE35" ca="1" si="339">IF($C35="","",SUM(AC35:AD35))</f>
        <v>76</v>
      </c>
      <c r="AF35" s="107">
        <f t="shared" ref="AF35:AG35" ca="1" si="340">IF($C35="","",VLOOKUP($A35,INDIRECT("data"&amp;$AX$3),AF$8,FALSE))</f>
        <v>32</v>
      </c>
      <c r="AG35" s="107">
        <f t="shared" ca="1" si="340"/>
        <v>38</v>
      </c>
      <c r="AH35" s="107">
        <f t="shared" ref="AH35" ca="1" si="341">IF($C35="","",SUM(AF35:AG35))</f>
        <v>70</v>
      </c>
      <c r="AI35" s="107"/>
      <c r="AJ35" s="107"/>
      <c r="AK35" s="107"/>
      <c r="AL35" s="107">
        <f t="shared" ref="AL35:AM35" ca="1" si="342">IF($C35="","",VLOOKUP($A35,INDIRECT("data"&amp;$AX$3),AL$8,FALSE))</f>
        <v>38</v>
      </c>
      <c r="AM35" s="107">
        <f t="shared" ca="1" si="342"/>
        <v>38</v>
      </c>
      <c r="AN35" s="107">
        <f t="shared" ref="AN35" ca="1" si="343">IF($C35="","",SUM(AL35:AM35))</f>
        <v>76</v>
      </c>
      <c r="AO35" s="95">
        <f t="shared" ref="AO35" ca="1" si="344">IF($C35="","",V35+Y35+AB35+AE35+AH35+AK35+AN35)</f>
        <v>430</v>
      </c>
      <c r="AP35" s="107">
        <f t="shared" ref="AP35:AS35" ca="1" si="345">IF($C35="","",VLOOKUP($A35,INDIRECT("data"&amp;$AX$3),AP$8,FALSE))</f>
        <v>64</v>
      </c>
      <c r="AQ35" s="107">
        <f t="shared" ca="1" si="345"/>
        <v>68</v>
      </c>
      <c r="AR35" s="107">
        <f t="shared" ca="1" si="345"/>
        <v>76</v>
      </c>
      <c r="AS35" s="107">
        <f t="shared" ca="1" si="345"/>
        <v>76</v>
      </c>
      <c r="AT35" s="107">
        <f t="shared" ref="AT35" ca="1" si="346">IF($C35="","",SUM(AP35:AS35))</f>
        <v>284</v>
      </c>
      <c r="AU35" s="150">
        <f t="shared" ref="AU35" ca="1" si="347">IF($C35="","",VLOOKUP($A35,INDIRECT("data"&amp;$AX$3),AU$8,FALSE))</f>
        <v>172</v>
      </c>
      <c r="AV35" s="150">
        <f ca="1">IF($C35="","",ROUND(AU35/NoW%,0))</f>
        <v>76</v>
      </c>
      <c r="AW35" s="150" t="str">
        <f ca="1">IF($C35="","",VLOOKUP(AO36,Gc,2,FALSE))</f>
        <v>Very Good</v>
      </c>
      <c r="AX35" s="150"/>
    </row>
    <row r="36" spans="1:50" s="96" customFormat="1" ht="15" customHeight="1">
      <c r="A36" s="96">
        <f t="shared" ref="A36" si="348">A35</f>
        <v>14</v>
      </c>
      <c r="B36" s="167"/>
      <c r="C36" s="167"/>
      <c r="D36" s="107" t="str">
        <f t="shared" ref="D36:O36" ca="1" si="349">IF($C35="","",MID(TEXT(VLOOKUP($A36,INDIRECT("data"&amp;$AX$3),10,FALSE),"000000000000"),D$8,1))</f>
        <v>2</v>
      </c>
      <c r="E36" s="107" t="str">
        <f t="shared" ca="1" si="349"/>
        <v>0</v>
      </c>
      <c r="F36" s="107" t="str">
        <f t="shared" ca="1" si="349"/>
        <v>2</v>
      </c>
      <c r="G36" s="107" t="str">
        <f t="shared" ca="1" si="349"/>
        <v>0</v>
      </c>
      <c r="H36" s="107" t="str">
        <f t="shared" ca="1" si="349"/>
        <v>6</v>
      </c>
      <c r="I36" s="107" t="str">
        <f t="shared" ca="1" si="349"/>
        <v>6</v>
      </c>
      <c r="J36" s="107" t="str">
        <f t="shared" ca="1" si="349"/>
        <v>4</v>
      </c>
      <c r="K36" s="107" t="str">
        <f t="shared" ca="1" si="349"/>
        <v>4</v>
      </c>
      <c r="L36" s="107" t="str">
        <f t="shared" ca="1" si="349"/>
        <v>4</v>
      </c>
      <c r="M36" s="107" t="str">
        <f t="shared" ca="1" si="349"/>
        <v>8</v>
      </c>
      <c r="N36" s="107" t="str">
        <f t="shared" ca="1" si="349"/>
        <v>6</v>
      </c>
      <c r="O36" s="107" t="str">
        <f t="shared" ca="1" si="349"/>
        <v>2</v>
      </c>
      <c r="P36" s="150"/>
      <c r="Q36" s="150"/>
      <c r="R36" s="97">
        <f t="shared" ref="R36" ca="1" si="350">IF($C35="","",VLOOKUP(A36,INDIRECT("data"&amp;$AX$3),9,FALSE))</f>
        <v>41439</v>
      </c>
      <c r="S36" s="98" t="s">
        <v>21</v>
      </c>
      <c r="T36" s="107" t="str">
        <f ca="1">IF($C35="","",VLOOKUP(T35*2,Gr,2))</f>
        <v>B+</v>
      </c>
      <c r="U36" s="107" t="str">
        <f ca="1">IF($C35="","",VLOOKUP(U35*2,Gr,2))</f>
        <v>A</v>
      </c>
      <c r="V36" s="107" t="str">
        <f ca="1">IF($C35="","",VLOOKUP(V35,Gr,2))</f>
        <v>B+</v>
      </c>
      <c r="W36" s="107" t="str">
        <f ca="1">IF($C35="","",VLOOKUP(W35*2,Gr,2))</f>
        <v>B+</v>
      </c>
      <c r="X36" s="107" t="str">
        <f ca="1">IF($C35="","",VLOOKUP(X35*2,Gr,2))</f>
        <v>B+</v>
      </c>
      <c r="Y36" s="107" t="str">
        <f ca="1">IF($C35="","",VLOOKUP(Y35,Gr,2))</f>
        <v>B+</v>
      </c>
      <c r="Z36" s="107" t="str">
        <f ca="1">IF($C35="","",VLOOKUP(Z35*2,Gr,2))</f>
        <v>A</v>
      </c>
      <c r="AA36" s="107" t="str">
        <f ca="1">IF($C35="","",VLOOKUP(AA35*2,Gr,2))</f>
        <v>B+</v>
      </c>
      <c r="AB36" s="107" t="str">
        <f ca="1">IF($C35="","",VLOOKUP(AB35,Gr,2))</f>
        <v>A</v>
      </c>
      <c r="AC36" s="107" t="str">
        <f ca="1">IF($C35="","",VLOOKUP(AC35*2,Gr,2))</f>
        <v>A</v>
      </c>
      <c r="AD36" s="107" t="str">
        <f ca="1">IF($C35="","",VLOOKUP(AD35*2,Gr,2))</f>
        <v>A</v>
      </c>
      <c r="AE36" s="107" t="str">
        <f ca="1">IF($C35="","",VLOOKUP(AE35,Gr,2))</f>
        <v>A</v>
      </c>
      <c r="AF36" s="107" t="str">
        <f ca="1">IF($C35="","",VLOOKUP(AF35*2,Gr,2))</f>
        <v>B+</v>
      </c>
      <c r="AG36" s="107" t="str">
        <f ca="1">IF($C35="","",VLOOKUP(AG35*2,Gr,2))</f>
        <v>A</v>
      </c>
      <c r="AH36" s="107" t="str">
        <f ca="1">IF($C35="","",VLOOKUP(AH35,Gr,2))</f>
        <v>B+</v>
      </c>
      <c r="AI36" s="107"/>
      <c r="AJ36" s="107"/>
      <c r="AK36" s="107"/>
      <c r="AL36" s="107" t="str">
        <f ca="1">IF($C35="","",VLOOKUP(AL35*2,Gr,2))</f>
        <v>A</v>
      </c>
      <c r="AM36" s="107" t="str">
        <f ca="1">IF($C35="","",VLOOKUP(AM35*2,Gr,2))</f>
        <v>A</v>
      </c>
      <c r="AN36" s="107" t="str">
        <f ca="1">IF($C35="","",VLOOKUP(AN35,Gr,2))</f>
        <v>A</v>
      </c>
      <c r="AO36" s="107" t="str">
        <f ca="1">IF($C35="","",VLOOKUP(AO35/AO$7%,Gr,2))</f>
        <v>A</v>
      </c>
      <c r="AP36" s="107" t="str">
        <f ca="1">IF($C35="","",VLOOKUP(AP35,Gr,2))</f>
        <v>B+</v>
      </c>
      <c r="AQ36" s="107" t="str">
        <f ca="1">IF($C35="","",VLOOKUP(AQ35,Gr,2))</f>
        <v>B+</v>
      </c>
      <c r="AR36" s="107" t="str">
        <f ca="1">IF($C35="","",VLOOKUP(AR35,Gr,2))</f>
        <v>A</v>
      </c>
      <c r="AS36" s="107" t="str">
        <f ca="1">IF($C35="","",VLOOKUP(AS35,Gr,2))</f>
        <v>A</v>
      </c>
      <c r="AT36" s="107" t="str">
        <f ca="1">IF($C35="","",VLOOKUP(AT35/AT$7%,Gr,2))</f>
        <v>A</v>
      </c>
      <c r="AU36" s="150"/>
      <c r="AV36" s="150"/>
      <c r="AW36" s="150"/>
      <c r="AX36" s="150"/>
    </row>
    <row r="37" spans="1:50" s="96" customFormat="1" ht="15" customHeight="1">
      <c r="A37" s="96">
        <f t="shared" ref="A37" si="351">A36+1</f>
        <v>15</v>
      </c>
      <c r="B37" s="166">
        <f t="shared" ref="B37" si="352">A37</f>
        <v>15</v>
      </c>
      <c r="C37" s="166">
        <f t="shared" ref="C37" ca="1" si="353">IFERROR(VLOOKUP(A37,INDIRECT("data"&amp;$AX$3),2,FALSE),"")</f>
        <v>1169</v>
      </c>
      <c r="D37" s="168" t="str">
        <f t="shared" ref="D37" ca="1" si="354">IF(C37="","",VLOOKUP(A37,INDIRECT("data"&amp;$AX$3),3,FALSE))</f>
        <v>Krishna Murari Mattaparthi</v>
      </c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50" t="str">
        <f t="shared" ref="P37" ca="1" si="355">IF($C37="","",VLOOKUP($A37,INDIRECT("data"&amp;$AX$3),4,FALSE))</f>
        <v>B</v>
      </c>
      <c r="Q37" s="150" t="str">
        <f t="shared" ref="Q37" ca="1" si="356">IF($C37="","",VLOOKUP($A37,INDIRECT("data"&amp;$AX$3),5,FALSE))</f>
        <v>BC</v>
      </c>
      <c r="R37" s="97">
        <f t="shared" ref="R37" ca="1" si="357">IF($C37="","",VLOOKUP(A37,INDIRECT("data"&amp;$AX$3),8,FALSE))</f>
        <v>37042</v>
      </c>
      <c r="S37" s="98" t="s">
        <v>20</v>
      </c>
      <c r="T37" s="107">
        <f t="shared" ref="T37:U37" ca="1" si="358">IF($C37="","",VLOOKUP($A37,INDIRECT("data"&amp;$AX$3),T$8,FALSE))</f>
        <v>22</v>
      </c>
      <c r="U37" s="107">
        <f t="shared" ca="1" si="358"/>
        <v>46</v>
      </c>
      <c r="V37" s="107">
        <f t="shared" ref="V37" ca="1" si="359">IF($C37="","",SUM(T37:U37))</f>
        <v>68</v>
      </c>
      <c r="W37" s="107">
        <f t="shared" ref="W37:X37" ca="1" si="360">IF($C37="","",VLOOKUP($A37,INDIRECT("data"&amp;$AX$3),W$8,FALSE))</f>
        <v>44</v>
      </c>
      <c r="X37" s="107">
        <f t="shared" ca="1" si="360"/>
        <v>22</v>
      </c>
      <c r="Y37" s="107">
        <f t="shared" ref="Y37" ca="1" si="361">IF($C37="","",SUM(W37:X37))</f>
        <v>66</v>
      </c>
      <c r="Z37" s="107">
        <f t="shared" ref="Z37:AA37" ca="1" si="362">IF($C37="","",VLOOKUP($A37,INDIRECT("data"&amp;$AX$3),Z$8,FALSE))</f>
        <v>43</v>
      </c>
      <c r="AA37" s="107">
        <f t="shared" ca="1" si="362"/>
        <v>44</v>
      </c>
      <c r="AB37" s="107">
        <f t="shared" ref="AB37" ca="1" si="363">IF($C37="","",SUM(Z37:AA37))</f>
        <v>87</v>
      </c>
      <c r="AC37" s="107">
        <f t="shared" ref="AC37:AD37" ca="1" si="364">IF($C37="","",VLOOKUP($A37,INDIRECT("data"&amp;$AX$3),AC$8,FALSE))</f>
        <v>46</v>
      </c>
      <c r="AD37" s="107">
        <f t="shared" ca="1" si="364"/>
        <v>43</v>
      </c>
      <c r="AE37" s="107">
        <f t="shared" ref="AE37" ca="1" si="365">IF($C37="","",SUM(AC37:AD37))</f>
        <v>89</v>
      </c>
      <c r="AF37" s="107">
        <f t="shared" ref="AF37:AG37" ca="1" si="366">IF($C37="","",VLOOKUP($A37,INDIRECT("data"&amp;$AX$3),AF$8,FALSE))</f>
        <v>22</v>
      </c>
      <c r="AG37" s="107">
        <f t="shared" ca="1" si="366"/>
        <v>46</v>
      </c>
      <c r="AH37" s="107">
        <f t="shared" ref="AH37" ca="1" si="367">IF($C37="","",SUM(AF37:AG37))</f>
        <v>68</v>
      </c>
      <c r="AI37" s="107"/>
      <c r="AJ37" s="107"/>
      <c r="AK37" s="107"/>
      <c r="AL37" s="107">
        <f t="shared" ref="AL37:AM37" ca="1" si="368">IF($C37="","",VLOOKUP($A37,INDIRECT("data"&amp;$AX$3),AL$8,FALSE))</f>
        <v>43</v>
      </c>
      <c r="AM37" s="107">
        <f t="shared" ca="1" si="368"/>
        <v>46</v>
      </c>
      <c r="AN37" s="107">
        <f t="shared" ref="AN37" ca="1" si="369">IF($C37="","",SUM(AL37:AM37))</f>
        <v>89</v>
      </c>
      <c r="AO37" s="95">
        <f t="shared" ref="AO37" ca="1" si="370">IF($C37="","",V37+Y37+AB37+AE37+AH37+AK37+AN37)</f>
        <v>467</v>
      </c>
      <c r="AP37" s="107">
        <f t="shared" ref="AP37:AS37" ca="1" si="371">IF($C37="","",VLOOKUP($A37,INDIRECT("data"&amp;$AX$3),AP$8,FALSE))</f>
        <v>44</v>
      </c>
      <c r="AQ37" s="107">
        <f t="shared" ca="1" si="371"/>
        <v>88</v>
      </c>
      <c r="AR37" s="107">
        <f t="shared" ca="1" si="371"/>
        <v>86</v>
      </c>
      <c r="AS37" s="107">
        <f t="shared" ca="1" si="371"/>
        <v>92</v>
      </c>
      <c r="AT37" s="107">
        <f t="shared" ref="AT37" ca="1" si="372">IF($C37="","",SUM(AP37:AS37))</f>
        <v>310</v>
      </c>
      <c r="AU37" s="150">
        <f t="shared" ref="AU37" ca="1" si="373">IF($C37="","",VLOOKUP($A37,INDIRECT("data"&amp;$AX$3),AU$8,FALSE))</f>
        <v>164</v>
      </c>
      <c r="AV37" s="150">
        <f ca="1">IF($C37="","",ROUND(AU37/NoW%,0))</f>
        <v>72</v>
      </c>
      <c r="AW37" s="150" t="str">
        <f ca="1">IF($C37="","",VLOOKUP(AO38,Gc,2,FALSE))</f>
        <v>Very Good</v>
      </c>
      <c r="AX37" s="150"/>
    </row>
    <row r="38" spans="1:50" s="96" customFormat="1" ht="15" customHeight="1">
      <c r="A38" s="96">
        <f t="shared" ref="A38" si="374">A37</f>
        <v>15</v>
      </c>
      <c r="B38" s="167"/>
      <c r="C38" s="167"/>
      <c r="D38" s="107" t="str">
        <f t="shared" ref="D38:O38" ca="1" si="375">IF($C37="","",MID(TEXT(VLOOKUP($A38,INDIRECT("data"&amp;$AX$3),10,FALSE),"000000000000"),D$8,1))</f>
        <v>6</v>
      </c>
      <c r="E38" s="107" t="str">
        <f t="shared" ca="1" si="375"/>
        <v>4</v>
      </c>
      <c r="F38" s="107" t="str">
        <f t="shared" ca="1" si="375"/>
        <v>4</v>
      </c>
      <c r="G38" s="107" t="str">
        <f t="shared" ca="1" si="375"/>
        <v>2</v>
      </c>
      <c r="H38" s="107" t="str">
        <f t="shared" ca="1" si="375"/>
        <v>9</v>
      </c>
      <c r="I38" s="107" t="str">
        <f t="shared" ca="1" si="375"/>
        <v>7</v>
      </c>
      <c r="J38" s="107" t="str">
        <f t="shared" ca="1" si="375"/>
        <v>5</v>
      </c>
      <c r="K38" s="107" t="str">
        <f t="shared" ca="1" si="375"/>
        <v>1</v>
      </c>
      <c r="L38" s="107" t="str">
        <f t="shared" ca="1" si="375"/>
        <v>3</v>
      </c>
      <c r="M38" s="107" t="str">
        <f t="shared" ca="1" si="375"/>
        <v>6</v>
      </c>
      <c r="N38" s="107" t="str">
        <f t="shared" ca="1" si="375"/>
        <v>2</v>
      </c>
      <c r="O38" s="107" t="str">
        <f t="shared" ca="1" si="375"/>
        <v>0</v>
      </c>
      <c r="P38" s="150"/>
      <c r="Q38" s="150"/>
      <c r="R38" s="97">
        <f t="shared" ref="R38" ca="1" si="376">IF($C37="","",VLOOKUP(A38,INDIRECT("data"&amp;$AX$3),9,FALSE))</f>
        <v>41452</v>
      </c>
      <c r="S38" s="98" t="s">
        <v>21</v>
      </c>
      <c r="T38" s="107" t="str">
        <f ca="1">IF($C37="","",VLOOKUP(T37*2,Gr,2))</f>
        <v>B</v>
      </c>
      <c r="U38" s="107" t="str">
        <f ca="1">IF($C37="","",VLOOKUP(U37*2,Gr,2))</f>
        <v>A+</v>
      </c>
      <c r="V38" s="107" t="str">
        <f ca="1">IF($C37="","",VLOOKUP(V37,Gr,2))</f>
        <v>B+</v>
      </c>
      <c r="W38" s="107" t="str">
        <f ca="1">IF($C37="","",VLOOKUP(W37*2,Gr,2))</f>
        <v>A</v>
      </c>
      <c r="X38" s="107" t="str">
        <f ca="1">IF($C37="","",VLOOKUP(X37*2,Gr,2))</f>
        <v>B</v>
      </c>
      <c r="Y38" s="107" t="str">
        <f ca="1">IF($C37="","",VLOOKUP(Y37,Gr,2))</f>
        <v>B+</v>
      </c>
      <c r="Z38" s="107" t="str">
        <f ca="1">IF($C37="","",VLOOKUP(Z37*2,Gr,2))</f>
        <v>A</v>
      </c>
      <c r="AA38" s="107" t="str">
        <f ca="1">IF($C37="","",VLOOKUP(AA37*2,Gr,2))</f>
        <v>A</v>
      </c>
      <c r="AB38" s="107" t="str">
        <f ca="1">IF($C37="","",VLOOKUP(AB37,Gr,2))</f>
        <v>A</v>
      </c>
      <c r="AC38" s="107" t="str">
        <f ca="1">IF($C37="","",VLOOKUP(AC37*2,Gr,2))</f>
        <v>A+</v>
      </c>
      <c r="AD38" s="107" t="str">
        <f ca="1">IF($C37="","",VLOOKUP(AD37*2,Gr,2))</f>
        <v>A</v>
      </c>
      <c r="AE38" s="107" t="str">
        <f ca="1">IF($C37="","",VLOOKUP(AE37,Gr,2))</f>
        <v>A</v>
      </c>
      <c r="AF38" s="107" t="str">
        <f ca="1">IF($C37="","",VLOOKUP(AF37*2,Gr,2))</f>
        <v>B</v>
      </c>
      <c r="AG38" s="107" t="str">
        <f ca="1">IF($C37="","",VLOOKUP(AG37*2,Gr,2))</f>
        <v>A+</v>
      </c>
      <c r="AH38" s="107" t="str">
        <f ca="1">IF($C37="","",VLOOKUP(AH37,Gr,2))</f>
        <v>B+</v>
      </c>
      <c r="AI38" s="107"/>
      <c r="AJ38" s="107"/>
      <c r="AK38" s="107"/>
      <c r="AL38" s="107" t="str">
        <f ca="1">IF($C37="","",VLOOKUP(AL37*2,Gr,2))</f>
        <v>A</v>
      </c>
      <c r="AM38" s="107" t="str">
        <f ca="1">IF($C37="","",VLOOKUP(AM37*2,Gr,2))</f>
        <v>A+</v>
      </c>
      <c r="AN38" s="107" t="str">
        <f ca="1">IF($C37="","",VLOOKUP(AN37,Gr,2))</f>
        <v>A</v>
      </c>
      <c r="AO38" s="107" t="str">
        <f ca="1">IF($C37="","",VLOOKUP(AO37/AO$7%,Gr,2))</f>
        <v>A</v>
      </c>
      <c r="AP38" s="107" t="str">
        <f ca="1">IF($C37="","",VLOOKUP(AP37,Gr,2))</f>
        <v>B</v>
      </c>
      <c r="AQ38" s="107" t="str">
        <f ca="1">IF($C37="","",VLOOKUP(AQ37,Gr,2))</f>
        <v>A</v>
      </c>
      <c r="AR38" s="107" t="str">
        <f ca="1">IF($C37="","",VLOOKUP(AR37,Gr,2))</f>
        <v>A</v>
      </c>
      <c r="AS38" s="107" t="str">
        <f ca="1">IF($C37="","",VLOOKUP(AS37,Gr,2))</f>
        <v>A+</v>
      </c>
      <c r="AT38" s="107" t="str">
        <f ca="1">IF($C37="","",VLOOKUP(AT37/AT$7%,Gr,2))</f>
        <v>A</v>
      </c>
      <c r="AU38" s="150"/>
      <c r="AV38" s="150"/>
      <c r="AW38" s="150"/>
      <c r="AX38" s="150"/>
    </row>
    <row r="39" spans="1:50" s="96" customFormat="1" ht="15" customHeight="1">
      <c r="A39" s="96">
        <f t="shared" ref="A39" si="377">A38+1</f>
        <v>16</v>
      </c>
      <c r="B39" s="166">
        <f t="shared" ref="B39" si="378">A39</f>
        <v>16</v>
      </c>
      <c r="C39" s="166">
        <f t="shared" ref="C39" ca="1" si="379">IFERROR(VLOOKUP(A39,INDIRECT("data"&amp;$AX$3),2,FALSE),"")</f>
        <v>1129</v>
      </c>
      <c r="D39" s="168" t="str">
        <f t="shared" ref="D39" ca="1" si="380">IF(C39="","",VLOOKUP(A39,INDIRECT("data"&amp;$AX$3),3,FALSE))</f>
        <v>Prasanna Kumar Nakka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50" t="str">
        <f t="shared" ref="P39" ca="1" si="381">IF($C39="","",VLOOKUP($A39,INDIRECT("data"&amp;$AX$3),4,FALSE))</f>
        <v>B</v>
      </c>
      <c r="Q39" s="150" t="str">
        <f t="shared" ref="Q39" ca="1" si="382">IF($C39="","",VLOOKUP($A39,INDIRECT("data"&amp;$AX$3),5,FALSE))</f>
        <v>SC</v>
      </c>
      <c r="R39" s="97">
        <f t="shared" ref="R39" ca="1" si="383">IF($C39="","",VLOOKUP(A39,INDIRECT("data"&amp;$AX$3),8,FALSE))</f>
        <v>37814</v>
      </c>
      <c r="S39" s="98" t="s">
        <v>20</v>
      </c>
      <c r="T39" s="107">
        <f t="shared" ref="T39:U39" ca="1" si="384">IF($C39="","",VLOOKUP($A39,INDIRECT("data"&amp;$AX$3),T$8,FALSE))</f>
        <v>20</v>
      </c>
      <c r="U39" s="107">
        <f t="shared" ca="1" si="384"/>
        <v>26</v>
      </c>
      <c r="V39" s="107">
        <f t="shared" ref="V39" ca="1" si="385">IF($C39="","",SUM(T39:U39))</f>
        <v>46</v>
      </c>
      <c r="W39" s="107">
        <f t="shared" ref="W39:X39" ca="1" si="386">IF($C39="","",VLOOKUP($A39,INDIRECT("data"&amp;$AX$3),W$8,FALSE))</f>
        <v>20</v>
      </c>
      <c r="X39" s="107">
        <f t="shared" ca="1" si="386"/>
        <v>20</v>
      </c>
      <c r="Y39" s="107">
        <f t="shared" ref="Y39" ca="1" si="387">IF($C39="","",SUM(W39:X39))</f>
        <v>40</v>
      </c>
      <c r="Z39" s="107">
        <f t="shared" ref="Z39:AA39" ca="1" si="388">IF($C39="","",VLOOKUP($A39,INDIRECT("data"&amp;$AX$3),Z$8,FALSE))</f>
        <v>40</v>
      </c>
      <c r="AA39" s="107">
        <f t="shared" ca="1" si="388"/>
        <v>20</v>
      </c>
      <c r="AB39" s="107">
        <f t="shared" ref="AB39" ca="1" si="389">IF($C39="","",SUM(Z39:AA39))</f>
        <v>60</v>
      </c>
      <c r="AC39" s="107">
        <f t="shared" ref="AC39:AD39" ca="1" si="390">IF($C39="","",VLOOKUP($A39,INDIRECT("data"&amp;$AX$3),AC$8,FALSE))</f>
        <v>26</v>
      </c>
      <c r="AD39" s="107">
        <f t="shared" ca="1" si="390"/>
        <v>40</v>
      </c>
      <c r="AE39" s="107">
        <f t="shared" ref="AE39" ca="1" si="391">IF($C39="","",SUM(AC39:AD39))</f>
        <v>66</v>
      </c>
      <c r="AF39" s="107">
        <f t="shared" ref="AF39:AG39" ca="1" si="392">IF($C39="","",VLOOKUP($A39,INDIRECT("data"&amp;$AX$3),AF$8,FALSE))</f>
        <v>20</v>
      </c>
      <c r="AG39" s="107">
        <f t="shared" ca="1" si="392"/>
        <v>26</v>
      </c>
      <c r="AH39" s="107">
        <f t="shared" ref="AH39" ca="1" si="393">IF($C39="","",SUM(AF39:AG39))</f>
        <v>46</v>
      </c>
      <c r="AI39" s="107"/>
      <c r="AJ39" s="107"/>
      <c r="AK39" s="107"/>
      <c r="AL39" s="107">
        <f t="shared" ref="AL39:AM39" ca="1" si="394">IF($C39="","",VLOOKUP($A39,INDIRECT("data"&amp;$AX$3),AL$8,FALSE))</f>
        <v>40</v>
      </c>
      <c r="AM39" s="107">
        <f t="shared" ca="1" si="394"/>
        <v>26</v>
      </c>
      <c r="AN39" s="107">
        <f t="shared" ref="AN39" ca="1" si="395">IF($C39="","",SUM(AL39:AM39))</f>
        <v>66</v>
      </c>
      <c r="AO39" s="95">
        <f t="shared" ref="AO39" ca="1" si="396">IF($C39="","",V39+Y39+AB39+AE39+AH39+AK39+AN39)</f>
        <v>324</v>
      </c>
      <c r="AP39" s="107">
        <f t="shared" ref="AP39:AS39" ca="1" si="397">IF($C39="","",VLOOKUP($A39,INDIRECT("data"&amp;$AX$3),AP$8,FALSE))</f>
        <v>40</v>
      </c>
      <c r="AQ39" s="107">
        <f t="shared" ca="1" si="397"/>
        <v>40</v>
      </c>
      <c r="AR39" s="107">
        <f t="shared" ca="1" si="397"/>
        <v>80</v>
      </c>
      <c r="AS39" s="107">
        <f t="shared" ca="1" si="397"/>
        <v>52</v>
      </c>
      <c r="AT39" s="107">
        <f t="shared" ref="AT39" ca="1" si="398">IF($C39="","",SUM(AP39:AS39))</f>
        <v>212</v>
      </c>
      <c r="AU39" s="150">
        <f t="shared" ref="AU39" ca="1" si="399">IF($C39="","",VLOOKUP($A39,INDIRECT("data"&amp;$AX$3),AU$8,FALSE))</f>
        <v>216</v>
      </c>
      <c r="AV39" s="150">
        <f ca="1">IF($C39="","",ROUND(AU39/NoW%,0))</f>
        <v>95</v>
      </c>
      <c r="AW39" s="150" t="str">
        <f ca="1">IF($C39="","",VLOOKUP(AO40,Gc,2,FALSE))</f>
        <v>Good</v>
      </c>
      <c r="AX39" s="150"/>
    </row>
    <row r="40" spans="1:50" s="96" customFormat="1" ht="15" customHeight="1">
      <c r="A40" s="96">
        <f t="shared" ref="A40" si="400">A39</f>
        <v>16</v>
      </c>
      <c r="B40" s="167"/>
      <c r="C40" s="167"/>
      <c r="D40" s="107" t="str">
        <f t="shared" ref="D40:O40" ca="1" si="401">IF($C39="","",MID(TEXT(VLOOKUP($A40,INDIRECT("data"&amp;$AX$3),10,FALSE),"000000000000"),D$8,1))</f>
        <v>3</v>
      </c>
      <c r="E40" s="107" t="str">
        <f t="shared" ca="1" si="401"/>
        <v>7</v>
      </c>
      <c r="F40" s="107" t="str">
        <f t="shared" ca="1" si="401"/>
        <v>2</v>
      </c>
      <c r="G40" s="107" t="str">
        <f t="shared" ca="1" si="401"/>
        <v>5</v>
      </c>
      <c r="H40" s="107" t="str">
        <f t="shared" ca="1" si="401"/>
        <v>6</v>
      </c>
      <c r="I40" s="107" t="str">
        <f t="shared" ca="1" si="401"/>
        <v>2</v>
      </c>
      <c r="J40" s="107" t="str">
        <f t="shared" ca="1" si="401"/>
        <v>3</v>
      </c>
      <c r="K40" s="107" t="str">
        <f t="shared" ca="1" si="401"/>
        <v>0</v>
      </c>
      <c r="L40" s="107" t="str">
        <f t="shared" ca="1" si="401"/>
        <v>2</v>
      </c>
      <c r="M40" s="107" t="str">
        <f t="shared" ca="1" si="401"/>
        <v>8</v>
      </c>
      <c r="N40" s="107" t="str">
        <f t="shared" ca="1" si="401"/>
        <v>9</v>
      </c>
      <c r="O40" s="107" t="str">
        <f t="shared" ca="1" si="401"/>
        <v>2</v>
      </c>
      <c r="P40" s="150"/>
      <c r="Q40" s="150"/>
      <c r="R40" s="97">
        <f t="shared" ref="R40" ca="1" si="402">IF($C39="","",VLOOKUP(A40,INDIRECT("data"&amp;$AX$3),9,FALSE))</f>
        <v>41437</v>
      </c>
      <c r="S40" s="98" t="s">
        <v>21</v>
      </c>
      <c r="T40" s="107" t="str">
        <f ca="1">IF($C39="","",VLOOKUP(T39*2,Gr,2))</f>
        <v>C</v>
      </c>
      <c r="U40" s="107" t="str">
        <f ca="1">IF($C39="","",VLOOKUP(U39*2,Gr,2))</f>
        <v>B+</v>
      </c>
      <c r="V40" s="107" t="str">
        <f ca="1">IF($C39="","",VLOOKUP(V39,Gr,2))</f>
        <v>B</v>
      </c>
      <c r="W40" s="107" t="str">
        <f ca="1">IF($C39="","",VLOOKUP(W39*2,Gr,2))</f>
        <v>C</v>
      </c>
      <c r="X40" s="107" t="str">
        <f ca="1">IF($C39="","",VLOOKUP(X39*2,Gr,2))</f>
        <v>C</v>
      </c>
      <c r="Y40" s="107" t="str">
        <f ca="1">IF($C39="","",VLOOKUP(Y39,Gr,2))</f>
        <v>C</v>
      </c>
      <c r="Z40" s="107" t="str">
        <f ca="1">IF($C39="","",VLOOKUP(Z39*2,Gr,2))</f>
        <v>A</v>
      </c>
      <c r="AA40" s="107" t="str">
        <f ca="1">IF($C39="","",VLOOKUP(AA39*2,Gr,2))</f>
        <v>C</v>
      </c>
      <c r="AB40" s="107" t="str">
        <f ca="1">IF($C39="","",VLOOKUP(AB39,Gr,2))</f>
        <v>B+</v>
      </c>
      <c r="AC40" s="107" t="str">
        <f ca="1">IF($C39="","",VLOOKUP(AC39*2,Gr,2))</f>
        <v>B+</v>
      </c>
      <c r="AD40" s="107" t="str">
        <f ca="1">IF($C39="","",VLOOKUP(AD39*2,Gr,2))</f>
        <v>A</v>
      </c>
      <c r="AE40" s="107" t="str">
        <f ca="1">IF($C39="","",VLOOKUP(AE39,Gr,2))</f>
        <v>B+</v>
      </c>
      <c r="AF40" s="107" t="str">
        <f ca="1">IF($C39="","",VLOOKUP(AF39*2,Gr,2))</f>
        <v>C</v>
      </c>
      <c r="AG40" s="107" t="str">
        <f ca="1">IF($C39="","",VLOOKUP(AG39*2,Gr,2))</f>
        <v>B+</v>
      </c>
      <c r="AH40" s="107" t="str">
        <f ca="1">IF($C39="","",VLOOKUP(AH39,Gr,2))</f>
        <v>B</v>
      </c>
      <c r="AI40" s="107"/>
      <c r="AJ40" s="107"/>
      <c r="AK40" s="107"/>
      <c r="AL40" s="107" t="str">
        <f ca="1">IF($C39="","",VLOOKUP(AL39*2,Gr,2))</f>
        <v>A</v>
      </c>
      <c r="AM40" s="107" t="str">
        <f ca="1">IF($C39="","",VLOOKUP(AM39*2,Gr,2))</f>
        <v>B+</v>
      </c>
      <c r="AN40" s="107" t="str">
        <f ca="1">IF($C39="","",VLOOKUP(AN39,Gr,2))</f>
        <v>B+</v>
      </c>
      <c r="AO40" s="107" t="str">
        <f ca="1">IF($C39="","",VLOOKUP(AO39/AO$7%,Gr,2))</f>
        <v>B+</v>
      </c>
      <c r="AP40" s="107" t="str">
        <f ca="1">IF($C39="","",VLOOKUP(AP39,Gr,2))</f>
        <v>C</v>
      </c>
      <c r="AQ40" s="107" t="str">
        <f ca="1">IF($C39="","",VLOOKUP(AQ39,Gr,2))</f>
        <v>C</v>
      </c>
      <c r="AR40" s="107" t="str">
        <f ca="1">IF($C39="","",VLOOKUP(AR39,Gr,2))</f>
        <v>A</v>
      </c>
      <c r="AS40" s="107" t="str">
        <f ca="1">IF($C39="","",VLOOKUP(AS39,Gr,2))</f>
        <v>B+</v>
      </c>
      <c r="AT40" s="107" t="str">
        <f ca="1">IF($C39="","",VLOOKUP(AT39/AT$7%,Gr,2))</f>
        <v>B+</v>
      </c>
      <c r="AU40" s="150"/>
      <c r="AV40" s="150"/>
      <c r="AW40" s="150"/>
      <c r="AX40" s="150"/>
    </row>
    <row r="41" spans="1:50" s="96" customFormat="1" ht="15" customHeight="1">
      <c r="A41" s="96">
        <f t="shared" ref="A41" si="403">A40+1</f>
        <v>17</v>
      </c>
      <c r="B41" s="166">
        <f t="shared" ref="B41" si="404">A41</f>
        <v>17</v>
      </c>
      <c r="C41" s="166">
        <f t="shared" ref="C41" ca="1" si="405">IFERROR(VLOOKUP(A41,INDIRECT("data"&amp;$AX$3),2,FALSE),"")</f>
        <v>1168</v>
      </c>
      <c r="D41" s="168" t="str">
        <f t="shared" ref="D41" ca="1" si="406">IF(C41="","",VLOOKUP(A41,INDIRECT("data"&amp;$AX$3),3,FALSE))</f>
        <v>Prasanth Kumar Kedasi</v>
      </c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50" t="str">
        <f t="shared" ref="P41" ca="1" si="407">IF($C41="","",VLOOKUP($A41,INDIRECT("data"&amp;$AX$3),4,FALSE))</f>
        <v>B</v>
      </c>
      <c r="Q41" s="150" t="str">
        <f t="shared" ref="Q41" ca="1" si="408">IF($C41="","",VLOOKUP($A41,INDIRECT("data"&amp;$AX$3),5,FALSE))</f>
        <v>SC</v>
      </c>
      <c r="R41" s="97">
        <f t="shared" ref="R41" ca="1" si="409">IF($C41="","",VLOOKUP(A41,INDIRECT("data"&amp;$AX$3),8,FALSE))</f>
        <v>37861</v>
      </c>
      <c r="S41" s="98" t="s">
        <v>20</v>
      </c>
      <c r="T41" s="107">
        <f t="shared" ref="T41:U41" ca="1" si="410">IF($C41="","",VLOOKUP($A41,INDIRECT("data"&amp;$AX$3),T$8,FALSE))</f>
        <v>46</v>
      </c>
      <c r="U41" s="107">
        <f t="shared" ca="1" si="410"/>
        <v>28</v>
      </c>
      <c r="V41" s="107">
        <f t="shared" ref="V41" ca="1" si="411">IF($C41="","",SUM(T41:U41))</f>
        <v>74</v>
      </c>
      <c r="W41" s="107">
        <f t="shared" ref="W41:X41" ca="1" si="412">IF($C41="","",VLOOKUP($A41,INDIRECT("data"&amp;$AX$3),W$8,FALSE))</f>
        <v>23</v>
      </c>
      <c r="X41" s="107">
        <f t="shared" ca="1" si="412"/>
        <v>46</v>
      </c>
      <c r="Y41" s="107">
        <f t="shared" ref="Y41" ca="1" si="413">IF($C41="","",SUM(W41:X41))</f>
        <v>69</v>
      </c>
      <c r="Z41" s="107">
        <f t="shared" ref="Z41:AA41" ca="1" si="414">IF($C41="","",VLOOKUP($A41,INDIRECT("data"&amp;$AX$3),Z$8,FALSE))</f>
        <v>48</v>
      </c>
      <c r="AA41" s="107">
        <f t="shared" ca="1" si="414"/>
        <v>23</v>
      </c>
      <c r="AB41" s="107">
        <f t="shared" ref="AB41" ca="1" si="415">IF($C41="","",SUM(Z41:AA41))</f>
        <v>71</v>
      </c>
      <c r="AC41" s="107">
        <f t="shared" ref="AC41:AD41" ca="1" si="416">IF($C41="","",VLOOKUP($A41,INDIRECT("data"&amp;$AX$3),AC$8,FALSE))</f>
        <v>28</v>
      </c>
      <c r="AD41" s="107">
        <f t="shared" ca="1" si="416"/>
        <v>48</v>
      </c>
      <c r="AE41" s="107">
        <f t="shared" ref="AE41" ca="1" si="417">IF($C41="","",SUM(AC41:AD41))</f>
        <v>76</v>
      </c>
      <c r="AF41" s="107">
        <f t="shared" ref="AF41:AG41" ca="1" si="418">IF($C41="","",VLOOKUP($A41,INDIRECT("data"&amp;$AX$3),AF$8,FALSE))</f>
        <v>46</v>
      </c>
      <c r="AG41" s="107">
        <f t="shared" ca="1" si="418"/>
        <v>28</v>
      </c>
      <c r="AH41" s="107">
        <f t="shared" ref="AH41" ca="1" si="419">IF($C41="","",SUM(AF41:AG41))</f>
        <v>74</v>
      </c>
      <c r="AI41" s="107"/>
      <c r="AJ41" s="107"/>
      <c r="AK41" s="107"/>
      <c r="AL41" s="107">
        <f t="shared" ref="AL41:AM41" ca="1" si="420">IF($C41="","",VLOOKUP($A41,INDIRECT("data"&amp;$AX$3),AL$8,FALSE))</f>
        <v>48</v>
      </c>
      <c r="AM41" s="107">
        <f t="shared" ca="1" si="420"/>
        <v>28</v>
      </c>
      <c r="AN41" s="107">
        <f t="shared" ref="AN41" ca="1" si="421">IF($C41="","",SUM(AL41:AM41))</f>
        <v>76</v>
      </c>
      <c r="AO41" s="95">
        <f t="shared" ref="AO41" ca="1" si="422">IF($C41="","",V41+Y41+AB41+AE41+AH41+AK41+AN41)</f>
        <v>440</v>
      </c>
      <c r="AP41" s="107">
        <f t="shared" ref="AP41:AS41" ca="1" si="423">IF($C41="","",VLOOKUP($A41,INDIRECT("data"&amp;$AX$3),AP$8,FALSE))</f>
        <v>92</v>
      </c>
      <c r="AQ41" s="107">
        <f t="shared" ca="1" si="423"/>
        <v>46</v>
      </c>
      <c r="AR41" s="107">
        <f t="shared" ca="1" si="423"/>
        <v>96</v>
      </c>
      <c r="AS41" s="107">
        <f t="shared" ca="1" si="423"/>
        <v>56</v>
      </c>
      <c r="AT41" s="107">
        <f t="shared" ref="AT41" ca="1" si="424">IF($C41="","",SUM(AP41:AS41))</f>
        <v>290</v>
      </c>
      <c r="AU41" s="150">
        <f t="shared" ref="AU41" ca="1" si="425">IF($C41="","",VLOOKUP($A41,INDIRECT("data"&amp;$AX$3),AU$8,FALSE))</f>
        <v>190</v>
      </c>
      <c r="AV41" s="150">
        <f ca="1">IF($C41="","",ROUND(AU41/NoW%,0))</f>
        <v>84</v>
      </c>
      <c r="AW41" s="150" t="str">
        <f ca="1">IF($C41="","",VLOOKUP(AO42,Gc,2,FALSE))</f>
        <v>Very Good</v>
      </c>
      <c r="AX41" s="150"/>
    </row>
    <row r="42" spans="1:50" s="96" customFormat="1" ht="15" customHeight="1">
      <c r="A42" s="96">
        <f t="shared" ref="A42" si="426">A41</f>
        <v>17</v>
      </c>
      <c r="B42" s="167"/>
      <c r="C42" s="167"/>
      <c r="D42" s="107" t="str">
        <f t="shared" ref="D42:O42" ca="1" si="427">IF($C41="","",MID(TEXT(VLOOKUP($A42,INDIRECT("data"&amp;$AX$3),10,FALSE),"000000000000"),D$8,1))</f>
        <v>9</v>
      </c>
      <c r="E42" s="107" t="str">
        <f t="shared" ca="1" si="427"/>
        <v>4</v>
      </c>
      <c r="F42" s="107" t="str">
        <f t="shared" ca="1" si="427"/>
        <v>1</v>
      </c>
      <c r="G42" s="107" t="str">
        <f t="shared" ca="1" si="427"/>
        <v>8</v>
      </c>
      <c r="H42" s="107" t="str">
        <f t="shared" ca="1" si="427"/>
        <v>5</v>
      </c>
      <c r="I42" s="107" t="str">
        <f t="shared" ca="1" si="427"/>
        <v>2</v>
      </c>
      <c r="J42" s="107" t="str">
        <f t="shared" ca="1" si="427"/>
        <v>7</v>
      </c>
      <c r="K42" s="107" t="str">
        <f t="shared" ca="1" si="427"/>
        <v>6</v>
      </c>
      <c r="L42" s="107" t="str">
        <f t="shared" ca="1" si="427"/>
        <v>1</v>
      </c>
      <c r="M42" s="107" t="str">
        <f t="shared" ca="1" si="427"/>
        <v>9</v>
      </c>
      <c r="N42" s="107" t="str">
        <f t="shared" ca="1" si="427"/>
        <v>7</v>
      </c>
      <c r="O42" s="107" t="str">
        <f t="shared" ca="1" si="427"/>
        <v>1</v>
      </c>
      <c r="P42" s="150"/>
      <c r="Q42" s="150"/>
      <c r="R42" s="97">
        <f t="shared" ref="R42" ca="1" si="428">IF($C41="","",VLOOKUP(A42,INDIRECT("data"&amp;$AX$3),9,FALSE))</f>
        <v>41451</v>
      </c>
      <c r="S42" s="98" t="s">
        <v>21</v>
      </c>
      <c r="T42" s="107" t="str">
        <f ca="1">IF($C41="","",VLOOKUP(T41*2,Gr,2))</f>
        <v>A+</v>
      </c>
      <c r="U42" s="107" t="str">
        <f ca="1">IF($C41="","",VLOOKUP(U41*2,Gr,2))</f>
        <v>B+</v>
      </c>
      <c r="V42" s="107" t="str">
        <f ca="1">IF($C41="","",VLOOKUP(V41,Gr,2))</f>
        <v>A</v>
      </c>
      <c r="W42" s="107" t="str">
        <f ca="1">IF($C41="","",VLOOKUP(W41*2,Gr,2))</f>
        <v>B</v>
      </c>
      <c r="X42" s="107" t="str">
        <f ca="1">IF($C41="","",VLOOKUP(X41*2,Gr,2))</f>
        <v>A+</v>
      </c>
      <c r="Y42" s="107" t="str">
        <f ca="1">IF($C41="","",VLOOKUP(Y41,Gr,2))</f>
        <v>B+</v>
      </c>
      <c r="Z42" s="107" t="str">
        <f ca="1">IF($C41="","",VLOOKUP(Z41*2,Gr,2))</f>
        <v>A+</v>
      </c>
      <c r="AA42" s="107" t="str">
        <f ca="1">IF($C41="","",VLOOKUP(AA41*2,Gr,2))</f>
        <v>B</v>
      </c>
      <c r="AB42" s="107" t="str">
        <f ca="1">IF($C41="","",VLOOKUP(AB41,Gr,2))</f>
        <v>A</v>
      </c>
      <c r="AC42" s="107" t="str">
        <f ca="1">IF($C41="","",VLOOKUP(AC41*2,Gr,2))</f>
        <v>B+</v>
      </c>
      <c r="AD42" s="107" t="str">
        <f ca="1">IF($C41="","",VLOOKUP(AD41*2,Gr,2))</f>
        <v>A+</v>
      </c>
      <c r="AE42" s="107" t="str">
        <f ca="1">IF($C41="","",VLOOKUP(AE41,Gr,2))</f>
        <v>A</v>
      </c>
      <c r="AF42" s="107" t="str">
        <f ca="1">IF($C41="","",VLOOKUP(AF41*2,Gr,2))</f>
        <v>A+</v>
      </c>
      <c r="AG42" s="107" t="str">
        <f ca="1">IF($C41="","",VLOOKUP(AG41*2,Gr,2))</f>
        <v>B+</v>
      </c>
      <c r="AH42" s="107" t="str">
        <f ca="1">IF($C41="","",VLOOKUP(AH41,Gr,2))</f>
        <v>A</v>
      </c>
      <c r="AI42" s="107"/>
      <c r="AJ42" s="107"/>
      <c r="AK42" s="107"/>
      <c r="AL42" s="107" t="str">
        <f ca="1">IF($C41="","",VLOOKUP(AL41*2,Gr,2))</f>
        <v>A+</v>
      </c>
      <c r="AM42" s="107" t="str">
        <f ca="1">IF($C41="","",VLOOKUP(AM41*2,Gr,2))</f>
        <v>B+</v>
      </c>
      <c r="AN42" s="107" t="str">
        <f ca="1">IF($C41="","",VLOOKUP(AN41,Gr,2))</f>
        <v>A</v>
      </c>
      <c r="AO42" s="107" t="str">
        <f ca="1">IF($C41="","",VLOOKUP(AO41/AO$7%,Gr,2))</f>
        <v>A</v>
      </c>
      <c r="AP42" s="107" t="str">
        <f ca="1">IF($C41="","",VLOOKUP(AP41,Gr,2))</f>
        <v>A+</v>
      </c>
      <c r="AQ42" s="107" t="str">
        <f ca="1">IF($C41="","",VLOOKUP(AQ41,Gr,2))</f>
        <v>B</v>
      </c>
      <c r="AR42" s="107" t="str">
        <f ca="1">IF($C41="","",VLOOKUP(AR41,Gr,2))</f>
        <v>A+</v>
      </c>
      <c r="AS42" s="107" t="str">
        <f ca="1">IF($C41="","",VLOOKUP(AS41,Gr,2))</f>
        <v>B+</v>
      </c>
      <c r="AT42" s="107" t="str">
        <f ca="1">IF($C41="","",VLOOKUP(AT41/AT$7%,Gr,2))</f>
        <v>A</v>
      </c>
      <c r="AU42" s="150"/>
      <c r="AV42" s="150"/>
      <c r="AW42" s="150"/>
      <c r="AX42" s="150"/>
    </row>
    <row r="43" spans="1:50" s="96" customFormat="1" ht="15" customHeight="1">
      <c r="A43" s="96">
        <f t="shared" ref="A43" si="429">A42+1</f>
        <v>18</v>
      </c>
      <c r="B43" s="166">
        <f t="shared" ref="B43" si="430">A43</f>
        <v>18</v>
      </c>
      <c r="C43" s="166">
        <f t="shared" ref="C43" ca="1" si="431">IFERROR(VLOOKUP(A43,INDIRECT("data"&amp;$AX$3),2,FALSE),"")</f>
        <v>1166</v>
      </c>
      <c r="D43" s="168" t="str">
        <f t="shared" ref="D43" ca="1" si="432">IF(C43="","",VLOOKUP(A43,INDIRECT("data"&amp;$AX$3),3,FALSE))</f>
        <v>Ramesh Kathula</v>
      </c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50" t="str">
        <f t="shared" ref="P43" ca="1" si="433">IF($C43="","",VLOOKUP($A43,INDIRECT("data"&amp;$AX$3),4,FALSE))</f>
        <v>B</v>
      </c>
      <c r="Q43" s="150" t="str">
        <f t="shared" ref="Q43" ca="1" si="434">IF($C43="","",VLOOKUP($A43,INDIRECT("data"&amp;$AX$3),5,FALSE))</f>
        <v>SC</v>
      </c>
      <c r="R43" s="97">
        <f t="shared" ref="R43" ca="1" si="435">IF($C43="","",VLOOKUP(A43,INDIRECT("data"&amp;$AX$3),8,FALSE))</f>
        <v>36706</v>
      </c>
      <c r="S43" s="98" t="s">
        <v>20</v>
      </c>
      <c r="T43" s="107">
        <f t="shared" ref="T43:U43" ca="1" si="436">IF($C43="","",VLOOKUP($A43,INDIRECT("data"&amp;$AX$3),T$8,FALSE))</f>
        <v>24</v>
      </c>
      <c r="U43" s="107">
        <f t="shared" ca="1" si="436"/>
        <v>46</v>
      </c>
      <c r="V43" s="107">
        <f t="shared" ref="V43" ca="1" si="437">IF($C43="","",SUM(T43:U43))</f>
        <v>70</v>
      </c>
      <c r="W43" s="107">
        <f t="shared" ref="W43:X43" ca="1" si="438">IF($C43="","",VLOOKUP($A43,INDIRECT("data"&amp;$AX$3),W$8,FALSE))</f>
        <v>43</v>
      </c>
      <c r="X43" s="107">
        <f t="shared" ca="1" si="438"/>
        <v>24</v>
      </c>
      <c r="Y43" s="107">
        <f t="shared" ref="Y43" ca="1" si="439">IF($C43="","",SUM(W43:X43))</f>
        <v>67</v>
      </c>
      <c r="Z43" s="107">
        <f t="shared" ref="Z43:AA43" ca="1" si="440">IF($C43="","",VLOOKUP($A43,INDIRECT("data"&amp;$AX$3),Z$8,FALSE))</f>
        <v>46</v>
      </c>
      <c r="AA43" s="107">
        <f t="shared" ca="1" si="440"/>
        <v>43</v>
      </c>
      <c r="AB43" s="107">
        <f t="shared" ref="AB43" ca="1" si="441">IF($C43="","",SUM(Z43:AA43))</f>
        <v>89</v>
      </c>
      <c r="AC43" s="107">
        <f t="shared" ref="AC43:AD43" ca="1" si="442">IF($C43="","",VLOOKUP($A43,INDIRECT("data"&amp;$AX$3),AC$8,FALSE))</f>
        <v>46</v>
      </c>
      <c r="AD43" s="107">
        <f t="shared" ca="1" si="442"/>
        <v>46</v>
      </c>
      <c r="AE43" s="107">
        <f t="shared" ref="AE43" ca="1" si="443">IF($C43="","",SUM(AC43:AD43))</f>
        <v>92</v>
      </c>
      <c r="AF43" s="107">
        <f t="shared" ref="AF43:AG43" ca="1" si="444">IF($C43="","",VLOOKUP($A43,INDIRECT("data"&amp;$AX$3),AF$8,FALSE))</f>
        <v>24</v>
      </c>
      <c r="AG43" s="107">
        <f t="shared" ca="1" si="444"/>
        <v>46</v>
      </c>
      <c r="AH43" s="107">
        <f t="shared" ref="AH43" ca="1" si="445">IF($C43="","",SUM(AF43:AG43))</f>
        <v>70</v>
      </c>
      <c r="AI43" s="107"/>
      <c r="AJ43" s="107"/>
      <c r="AK43" s="107"/>
      <c r="AL43" s="107">
        <f t="shared" ref="AL43:AM43" ca="1" si="446">IF($C43="","",VLOOKUP($A43,INDIRECT("data"&amp;$AX$3),AL$8,FALSE))</f>
        <v>46</v>
      </c>
      <c r="AM43" s="107">
        <f t="shared" ca="1" si="446"/>
        <v>46</v>
      </c>
      <c r="AN43" s="107">
        <f t="shared" ref="AN43" ca="1" si="447">IF($C43="","",SUM(AL43:AM43))</f>
        <v>92</v>
      </c>
      <c r="AO43" s="95">
        <f t="shared" ref="AO43" ca="1" si="448">IF($C43="","",V43+Y43+AB43+AE43+AH43+AK43+AN43)</f>
        <v>480</v>
      </c>
      <c r="AP43" s="107">
        <f t="shared" ref="AP43:AS43" ca="1" si="449">IF($C43="","",VLOOKUP($A43,INDIRECT("data"&amp;$AX$3),AP$8,FALSE))</f>
        <v>48</v>
      </c>
      <c r="AQ43" s="107">
        <f t="shared" ca="1" si="449"/>
        <v>86</v>
      </c>
      <c r="AR43" s="107">
        <f t="shared" ca="1" si="449"/>
        <v>92</v>
      </c>
      <c r="AS43" s="107">
        <f t="shared" ca="1" si="449"/>
        <v>92</v>
      </c>
      <c r="AT43" s="107">
        <f t="shared" ref="AT43" ca="1" si="450">IF($C43="","",SUM(AP43:AS43))</f>
        <v>318</v>
      </c>
      <c r="AU43" s="150">
        <f t="shared" ref="AU43" ca="1" si="451">IF($C43="","",VLOOKUP($A43,INDIRECT("data"&amp;$AX$3),AU$8,FALSE))</f>
        <v>172</v>
      </c>
      <c r="AV43" s="150">
        <f ca="1">IF($C43="","",ROUND(AU43/NoW%,0))</f>
        <v>76</v>
      </c>
      <c r="AW43" s="150" t="str">
        <f ca="1">IF($C43="","",VLOOKUP(AO44,Gc,2,FALSE))</f>
        <v>Very Good</v>
      </c>
      <c r="AX43" s="150"/>
    </row>
    <row r="44" spans="1:50" s="96" customFormat="1" ht="15" customHeight="1">
      <c r="A44" s="96">
        <f t="shared" ref="A44" si="452">A43</f>
        <v>18</v>
      </c>
      <c r="B44" s="167"/>
      <c r="C44" s="167"/>
      <c r="D44" s="107" t="str">
        <f t="shared" ref="D44:O44" ca="1" si="453">IF($C43="","",MID(TEXT(VLOOKUP($A44,INDIRECT("data"&amp;$AX$3),10,FALSE),"000000000000"),D$8,1))</f>
        <v>5</v>
      </c>
      <c r="E44" s="107" t="str">
        <f t="shared" ca="1" si="453"/>
        <v>3</v>
      </c>
      <c r="F44" s="107" t="str">
        <f t="shared" ca="1" si="453"/>
        <v>5</v>
      </c>
      <c r="G44" s="107" t="str">
        <f t="shared" ca="1" si="453"/>
        <v>3</v>
      </c>
      <c r="H44" s="107" t="str">
        <f t="shared" ca="1" si="453"/>
        <v>7</v>
      </c>
      <c r="I44" s="107" t="str">
        <f t="shared" ca="1" si="453"/>
        <v>1</v>
      </c>
      <c r="J44" s="107" t="str">
        <f t="shared" ca="1" si="453"/>
        <v>6</v>
      </c>
      <c r="K44" s="107" t="str">
        <f t="shared" ca="1" si="453"/>
        <v>5</v>
      </c>
      <c r="L44" s="107" t="str">
        <f t="shared" ca="1" si="453"/>
        <v>9</v>
      </c>
      <c r="M44" s="107" t="str">
        <f t="shared" ca="1" si="453"/>
        <v>4</v>
      </c>
      <c r="N44" s="107" t="str">
        <f t="shared" ca="1" si="453"/>
        <v>8</v>
      </c>
      <c r="O44" s="107" t="str">
        <f t="shared" ca="1" si="453"/>
        <v>8</v>
      </c>
      <c r="P44" s="150"/>
      <c r="Q44" s="150"/>
      <c r="R44" s="97">
        <f t="shared" ref="R44" ca="1" si="454">IF($C43="","",VLOOKUP(A44,INDIRECT("data"&amp;$AX$3),9,FALSE))</f>
        <v>41447</v>
      </c>
      <c r="S44" s="98" t="s">
        <v>21</v>
      </c>
      <c r="T44" s="107" t="str">
        <f ca="1">IF($C43="","",VLOOKUP(T43*2,Gr,2))</f>
        <v>B</v>
      </c>
      <c r="U44" s="107" t="str">
        <f ca="1">IF($C43="","",VLOOKUP(U43*2,Gr,2))</f>
        <v>A+</v>
      </c>
      <c r="V44" s="107" t="str">
        <f ca="1">IF($C43="","",VLOOKUP(V43,Gr,2))</f>
        <v>B+</v>
      </c>
      <c r="W44" s="107" t="str">
        <f ca="1">IF($C43="","",VLOOKUP(W43*2,Gr,2))</f>
        <v>A</v>
      </c>
      <c r="X44" s="107" t="str">
        <f ca="1">IF($C43="","",VLOOKUP(X43*2,Gr,2))</f>
        <v>B</v>
      </c>
      <c r="Y44" s="107" t="str">
        <f ca="1">IF($C43="","",VLOOKUP(Y43,Gr,2))</f>
        <v>B+</v>
      </c>
      <c r="Z44" s="107" t="str">
        <f ca="1">IF($C43="","",VLOOKUP(Z43*2,Gr,2))</f>
        <v>A+</v>
      </c>
      <c r="AA44" s="107" t="str">
        <f ca="1">IF($C43="","",VLOOKUP(AA43*2,Gr,2))</f>
        <v>A</v>
      </c>
      <c r="AB44" s="107" t="str">
        <f ca="1">IF($C43="","",VLOOKUP(AB43,Gr,2))</f>
        <v>A</v>
      </c>
      <c r="AC44" s="107" t="str">
        <f ca="1">IF($C43="","",VLOOKUP(AC43*2,Gr,2))</f>
        <v>A+</v>
      </c>
      <c r="AD44" s="107" t="str">
        <f ca="1">IF($C43="","",VLOOKUP(AD43*2,Gr,2))</f>
        <v>A+</v>
      </c>
      <c r="AE44" s="107" t="str">
        <f ca="1">IF($C43="","",VLOOKUP(AE43,Gr,2))</f>
        <v>A+</v>
      </c>
      <c r="AF44" s="107" t="str">
        <f ca="1">IF($C43="","",VLOOKUP(AF43*2,Gr,2))</f>
        <v>B</v>
      </c>
      <c r="AG44" s="107" t="str">
        <f ca="1">IF($C43="","",VLOOKUP(AG43*2,Gr,2))</f>
        <v>A+</v>
      </c>
      <c r="AH44" s="107" t="str">
        <f ca="1">IF($C43="","",VLOOKUP(AH43,Gr,2))</f>
        <v>B+</v>
      </c>
      <c r="AI44" s="107"/>
      <c r="AJ44" s="107"/>
      <c r="AK44" s="107"/>
      <c r="AL44" s="107" t="str">
        <f ca="1">IF($C43="","",VLOOKUP(AL43*2,Gr,2))</f>
        <v>A+</v>
      </c>
      <c r="AM44" s="107" t="str">
        <f ca="1">IF($C43="","",VLOOKUP(AM43*2,Gr,2))</f>
        <v>A+</v>
      </c>
      <c r="AN44" s="107" t="str">
        <f ca="1">IF($C43="","",VLOOKUP(AN43,Gr,2))</f>
        <v>A+</v>
      </c>
      <c r="AO44" s="107" t="str">
        <f ca="1">IF($C43="","",VLOOKUP(AO43/AO$7%,Gr,2))</f>
        <v>A</v>
      </c>
      <c r="AP44" s="107" t="str">
        <f ca="1">IF($C43="","",VLOOKUP(AP43,Gr,2))</f>
        <v>B</v>
      </c>
      <c r="AQ44" s="107" t="str">
        <f ca="1">IF($C43="","",VLOOKUP(AQ43,Gr,2))</f>
        <v>A</v>
      </c>
      <c r="AR44" s="107" t="str">
        <f ca="1">IF($C43="","",VLOOKUP(AR43,Gr,2))</f>
        <v>A+</v>
      </c>
      <c r="AS44" s="107" t="str">
        <f ca="1">IF($C43="","",VLOOKUP(AS43,Gr,2))</f>
        <v>A+</v>
      </c>
      <c r="AT44" s="107" t="str">
        <f ca="1">IF($C43="","",VLOOKUP(AT43/AT$7%,Gr,2))</f>
        <v>A</v>
      </c>
      <c r="AU44" s="150"/>
      <c r="AV44" s="150"/>
      <c r="AW44" s="150"/>
      <c r="AX44" s="150"/>
    </row>
    <row r="45" spans="1:50" s="96" customFormat="1" ht="15" customHeight="1">
      <c r="A45" s="96">
        <f t="shared" ref="A45" si="455">A44+1</f>
        <v>19</v>
      </c>
      <c r="B45" s="166">
        <f t="shared" ref="B45" si="456">A45</f>
        <v>19</v>
      </c>
      <c r="C45" s="166">
        <f t="shared" ref="C45" ca="1" si="457">IFERROR(VLOOKUP(A45,INDIRECT("data"&amp;$AX$3),2,FALSE),"")</f>
        <v>1143</v>
      </c>
      <c r="D45" s="168" t="str">
        <f t="shared" ref="D45" ca="1" si="458">IF(C45="","",VLOOKUP(A45,INDIRECT("data"&amp;$AX$3),3,FALSE))</f>
        <v>Ravi Siddhartha Bandaru</v>
      </c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50" t="str">
        <f t="shared" ref="P45" ca="1" si="459">IF($C45="","",VLOOKUP($A45,INDIRECT("data"&amp;$AX$3),4,FALSE))</f>
        <v>B</v>
      </c>
      <c r="Q45" s="150" t="str">
        <f t="shared" ref="Q45" ca="1" si="460">IF($C45="","",VLOOKUP($A45,INDIRECT("data"&amp;$AX$3),5,FALSE))</f>
        <v>OC</v>
      </c>
      <c r="R45" s="97">
        <f t="shared" ref="R45" ca="1" si="461">IF($C45="","",VLOOKUP(A45,INDIRECT("data"&amp;$AX$3),8,FALSE))</f>
        <v>37783</v>
      </c>
      <c r="S45" s="98" t="s">
        <v>20</v>
      </c>
      <c r="T45" s="107">
        <f t="shared" ref="T45:U45" ca="1" si="462">IF($C45="","",VLOOKUP($A45,INDIRECT("data"&amp;$AX$3),T$8,FALSE))</f>
        <v>24</v>
      </c>
      <c r="U45" s="107">
        <f t="shared" ca="1" si="462"/>
        <v>44</v>
      </c>
      <c r="V45" s="107">
        <f t="shared" ref="V45" ca="1" si="463">IF($C45="","",SUM(T45:U45))</f>
        <v>68</v>
      </c>
      <c r="W45" s="107">
        <f t="shared" ref="W45:X45" ca="1" si="464">IF($C45="","",VLOOKUP($A45,INDIRECT("data"&amp;$AX$3),W$8,FALSE))</f>
        <v>41</v>
      </c>
      <c r="X45" s="107">
        <f t="shared" ca="1" si="464"/>
        <v>24</v>
      </c>
      <c r="Y45" s="107">
        <f t="shared" ref="Y45" ca="1" si="465">IF($C45="","",SUM(W45:X45))</f>
        <v>65</v>
      </c>
      <c r="Z45" s="107">
        <f t="shared" ref="Z45:AA45" ca="1" si="466">IF($C45="","",VLOOKUP($A45,INDIRECT("data"&amp;$AX$3),Z$8,FALSE))</f>
        <v>48</v>
      </c>
      <c r="AA45" s="107">
        <f t="shared" ca="1" si="466"/>
        <v>41</v>
      </c>
      <c r="AB45" s="107">
        <f t="shared" ref="AB45" ca="1" si="467">IF($C45="","",SUM(Z45:AA45))</f>
        <v>89</v>
      </c>
      <c r="AC45" s="107">
        <f t="shared" ref="AC45:AD45" ca="1" si="468">IF($C45="","",VLOOKUP($A45,INDIRECT("data"&amp;$AX$3),AC$8,FALSE))</f>
        <v>44</v>
      </c>
      <c r="AD45" s="107">
        <f t="shared" ca="1" si="468"/>
        <v>48</v>
      </c>
      <c r="AE45" s="107">
        <f t="shared" ref="AE45" ca="1" si="469">IF($C45="","",SUM(AC45:AD45))</f>
        <v>92</v>
      </c>
      <c r="AF45" s="107">
        <f t="shared" ref="AF45:AG45" ca="1" si="470">IF($C45="","",VLOOKUP($A45,INDIRECT("data"&amp;$AX$3),AF$8,FALSE))</f>
        <v>24</v>
      </c>
      <c r="AG45" s="107">
        <f t="shared" ca="1" si="470"/>
        <v>44</v>
      </c>
      <c r="AH45" s="107">
        <f t="shared" ref="AH45" ca="1" si="471">IF($C45="","",SUM(AF45:AG45))</f>
        <v>68</v>
      </c>
      <c r="AI45" s="107"/>
      <c r="AJ45" s="107"/>
      <c r="AK45" s="107"/>
      <c r="AL45" s="107">
        <f t="shared" ref="AL45:AM45" ca="1" si="472">IF($C45="","",VLOOKUP($A45,INDIRECT("data"&amp;$AX$3),AL$8,FALSE))</f>
        <v>48</v>
      </c>
      <c r="AM45" s="107">
        <f t="shared" ca="1" si="472"/>
        <v>44</v>
      </c>
      <c r="AN45" s="107">
        <f t="shared" ref="AN45" ca="1" si="473">IF($C45="","",SUM(AL45:AM45))</f>
        <v>92</v>
      </c>
      <c r="AO45" s="95">
        <f t="shared" ref="AO45" ca="1" si="474">IF($C45="","",V45+Y45+AB45+AE45+AH45+AK45+AN45)</f>
        <v>474</v>
      </c>
      <c r="AP45" s="107">
        <f t="shared" ref="AP45:AS45" ca="1" si="475">IF($C45="","",VLOOKUP($A45,INDIRECT("data"&amp;$AX$3),AP$8,FALSE))</f>
        <v>48</v>
      </c>
      <c r="AQ45" s="107">
        <f t="shared" ca="1" si="475"/>
        <v>82</v>
      </c>
      <c r="AR45" s="107">
        <f t="shared" ca="1" si="475"/>
        <v>96</v>
      </c>
      <c r="AS45" s="107">
        <f t="shared" ca="1" si="475"/>
        <v>88</v>
      </c>
      <c r="AT45" s="107">
        <f t="shared" ref="AT45" ca="1" si="476">IF($C45="","",SUM(AP45:AS45))</f>
        <v>314</v>
      </c>
      <c r="AU45" s="150">
        <f t="shared" ref="AU45" ca="1" si="477">IF($C45="","",VLOOKUP($A45,INDIRECT("data"&amp;$AX$3),AU$8,FALSE))</f>
        <v>194</v>
      </c>
      <c r="AV45" s="150">
        <f ca="1">IF($C45="","",ROUND(AU45/NoW%,0))</f>
        <v>85</v>
      </c>
      <c r="AW45" s="150" t="str">
        <f ca="1">IF($C45="","",VLOOKUP(AO46,Gc,2,FALSE))</f>
        <v>Very Good</v>
      </c>
      <c r="AX45" s="150"/>
    </row>
    <row r="46" spans="1:50" s="96" customFormat="1" ht="15" customHeight="1">
      <c r="A46" s="96">
        <f t="shared" ref="A46" si="478">A45</f>
        <v>19</v>
      </c>
      <c r="B46" s="167"/>
      <c r="C46" s="167"/>
      <c r="D46" s="107" t="str">
        <f t="shared" ref="D46:O46" ca="1" si="479">IF($C45="","",MID(TEXT(VLOOKUP($A46,INDIRECT("data"&amp;$AX$3),10,FALSE),"000000000000"),D$8,1))</f>
        <v>7</v>
      </c>
      <c r="E46" s="107" t="str">
        <f t="shared" ca="1" si="479"/>
        <v>3</v>
      </c>
      <c r="F46" s="107" t="str">
        <f t="shared" ca="1" si="479"/>
        <v>9</v>
      </c>
      <c r="G46" s="107" t="str">
        <f t="shared" ca="1" si="479"/>
        <v>9</v>
      </c>
      <c r="H46" s="107" t="str">
        <f t="shared" ca="1" si="479"/>
        <v>9</v>
      </c>
      <c r="I46" s="107" t="str">
        <f t="shared" ca="1" si="479"/>
        <v>9</v>
      </c>
      <c r="J46" s="107" t="str">
        <f t="shared" ca="1" si="479"/>
        <v>4</v>
      </c>
      <c r="K46" s="107" t="str">
        <f t="shared" ca="1" si="479"/>
        <v>5</v>
      </c>
      <c r="L46" s="107" t="str">
        <f t="shared" ca="1" si="479"/>
        <v>8</v>
      </c>
      <c r="M46" s="107" t="str">
        <f t="shared" ca="1" si="479"/>
        <v>7</v>
      </c>
      <c r="N46" s="107" t="str">
        <f t="shared" ca="1" si="479"/>
        <v>8</v>
      </c>
      <c r="O46" s="107" t="str">
        <f t="shared" ca="1" si="479"/>
        <v>2</v>
      </c>
      <c r="P46" s="150"/>
      <c r="Q46" s="150"/>
      <c r="R46" s="97">
        <f t="shared" ref="R46" ca="1" si="480">IF($C45="","",VLOOKUP(A46,INDIRECT("data"&amp;$AX$3),9,FALSE))</f>
        <v>41442</v>
      </c>
      <c r="S46" s="98" t="s">
        <v>21</v>
      </c>
      <c r="T46" s="107" t="str">
        <f ca="1">IF($C45="","",VLOOKUP(T45*2,Gr,2))</f>
        <v>B</v>
      </c>
      <c r="U46" s="107" t="str">
        <f ca="1">IF($C45="","",VLOOKUP(U45*2,Gr,2))</f>
        <v>A</v>
      </c>
      <c r="V46" s="107" t="str">
        <f ca="1">IF($C45="","",VLOOKUP(V45,Gr,2))</f>
        <v>B+</v>
      </c>
      <c r="W46" s="107" t="str">
        <f ca="1">IF($C45="","",VLOOKUP(W45*2,Gr,2))</f>
        <v>A</v>
      </c>
      <c r="X46" s="107" t="str">
        <f ca="1">IF($C45="","",VLOOKUP(X45*2,Gr,2))</f>
        <v>B</v>
      </c>
      <c r="Y46" s="107" t="str">
        <f ca="1">IF($C45="","",VLOOKUP(Y45,Gr,2))</f>
        <v>B+</v>
      </c>
      <c r="Z46" s="107" t="str">
        <f ca="1">IF($C45="","",VLOOKUP(Z45*2,Gr,2))</f>
        <v>A+</v>
      </c>
      <c r="AA46" s="107" t="str">
        <f ca="1">IF($C45="","",VLOOKUP(AA45*2,Gr,2))</f>
        <v>A</v>
      </c>
      <c r="AB46" s="107" t="str">
        <f ca="1">IF($C45="","",VLOOKUP(AB45,Gr,2))</f>
        <v>A</v>
      </c>
      <c r="AC46" s="107" t="str">
        <f ca="1">IF($C45="","",VLOOKUP(AC45*2,Gr,2))</f>
        <v>A</v>
      </c>
      <c r="AD46" s="107" t="str">
        <f ca="1">IF($C45="","",VLOOKUP(AD45*2,Gr,2))</f>
        <v>A+</v>
      </c>
      <c r="AE46" s="107" t="str">
        <f ca="1">IF($C45="","",VLOOKUP(AE45,Gr,2))</f>
        <v>A+</v>
      </c>
      <c r="AF46" s="107" t="str">
        <f ca="1">IF($C45="","",VLOOKUP(AF45*2,Gr,2))</f>
        <v>B</v>
      </c>
      <c r="AG46" s="107" t="str">
        <f ca="1">IF($C45="","",VLOOKUP(AG45*2,Gr,2))</f>
        <v>A</v>
      </c>
      <c r="AH46" s="107" t="str">
        <f ca="1">IF($C45="","",VLOOKUP(AH45,Gr,2))</f>
        <v>B+</v>
      </c>
      <c r="AI46" s="107"/>
      <c r="AJ46" s="107"/>
      <c r="AK46" s="107"/>
      <c r="AL46" s="107" t="str">
        <f ca="1">IF($C45="","",VLOOKUP(AL45*2,Gr,2))</f>
        <v>A+</v>
      </c>
      <c r="AM46" s="107" t="str">
        <f ca="1">IF($C45="","",VLOOKUP(AM45*2,Gr,2))</f>
        <v>A</v>
      </c>
      <c r="AN46" s="107" t="str">
        <f ca="1">IF($C45="","",VLOOKUP(AN45,Gr,2))</f>
        <v>A+</v>
      </c>
      <c r="AO46" s="107" t="str">
        <f ca="1">IF($C45="","",VLOOKUP(AO45/AO$7%,Gr,2))</f>
        <v>A</v>
      </c>
      <c r="AP46" s="107" t="str">
        <f ca="1">IF($C45="","",VLOOKUP(AP45,Gr,2))</f>
        <v>B</v>
      </c>
      <c r="AQ46" s="107" t="str">
        <f ca="1">IF($C45="","",VLOOKUP(AQ45,Gr,2))</f>
        <v>A</v>
      </c>
      <c r="AR46" s="107" t="str">
        <f ca="1">IF($C45="","",VLOOKUP(AR45,Gr,2))</f>
        <v>A+</v>
      </c>
      <c r="AS46" s="107" t="str">
        <f ca="1">IF($C45="","",VLOOKUP(AS45,Gr,2))</f>
        <v>A</v>
      </c>
      <c r="AT46" s="107" t="str">
        <f ca="1">IF($C45="","",VLOOKUP(AT45/AT$7%,Gr,2))</f>
        <v>A</v>
      </c>
      <c r="AU46" s="150"/>
      <c r="AV46" s="150"/>
      <c r="AW46" s="150"/>
      <c r="AX46" s="150"/>
    </row>
    <row r="47" spans="1:50" s="96" customFormat="1" ht="15" customHeight="1">
      <c r="A47" s="96">
        <f t="shared" ref="A47" si="481">A46+1</f>
        <v>20</v>
      </c>
      <c r="B47" s="166">
        <f t="shared" ref="B47" si="482">A47</f>
        <v>20</v>
      </c>
      <c r="C47" s="166">
        <f t="shared" ref="C47" ca="1" si="483">IFERROR(VLOOKUP(A47,INDIRECT("data"&amp;$AX$3),2,FALSE),"")</f>
        <v>1162</v>
      </c>
      <c r="D47" s="168" t="str">
        <f t="shared" ref="D47" ca="1" si="484">IF(C47="","",VLOOKUP(A47,INDIRECT("data"&amp;$AX$3),3,FALSE))</f>
        <v>Saanketh Nakka</v>
      </c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50" t="str">
        <f t="shared" ref="P47" ca="1" si="485">IF($C47="","",VLOOKUP($A47,INDIRECT("data"&amp;$AX$3),4,FALSE))</f>
        <v>B</v>
      </c>
      <c r="Q47" s="150" t="str">
        <f t="shared" ref="Q47" ca="1" si="486">IF($C47="","",VLOOKUP($A47,INDIRECT("data"&amp;$AX$3),5,FALSE))</f>
        <v>SC</v>
      </c>
      <c r="R47" s="97">
        <f t="shared" ref="R47" ca="1" si="487">IF($C47="","",VLOOKUP(A47,INDIRECT("data"&amp;$AX$3),8,FALSE))</f>
        <v>37771</v>
      </c>
      <c r="S47" s="98" t="s">
        <v>20</v>
      </c>
      <c r="T47" s="107">
        <f t="shared" ref="T47:U47" ca="1" si="488">IF($C47="","",VLOOKUP($A47,INDIRECT("data"&amp;$AX$3),T$8,FALSE))</f>
        <v>27</v>
      </c>
      <c r="U47" s="107">
        <f t="shared" ca="1" si="488"/>
        <v>28</v>
      </c>
      <c r="V47" s="107">
        <f t="shared" ref="V47" ca="1" si="489">IF($C47="","",SUM(T47:U47))</f>
        <v>55</v>
      </c>
      <c r="W47" s="107">
        <f t="shared" ref="W47:X47" ca="1" si="490">IF($C47="","",VLOOKUP($A47,INDIRECT("data"&amp;$AX$3),W$8,FALSE))</f>
        <v>33</v>
      </c>
      <c r="X47" s="107">
        <f t="shared" ca="1" si="490"/>
        <v>27</v>
      </c>
      <c r="Y47" s="107">
        <f t="shared" ref="Y47" ca="1" si="491">IF($C47="","",SUM(W47:X47))</f>
        <v>60</v>
      </c>
      <c r="Z47" s="107">
        <f t="shared" ref="Z47:AA47" ca="1" si="492">IF($C47="","",VLOOKUP($A47,INDIRECT("data"&amp;$AX$3),Z$8,FALSE))</f>
        <v>40</v>
      </c>
      <c r="AA47" s="107">
        <f t="shared" ca="1" si="492"/>
        <v>33</v>
      </c>
      <c r="AB47" s="107">
        <f t="shared" ref="AB47" ca="1" si="493">IF($C47="","",SUM(Z47:AA47))</f>
        <v>73</v>
      </c>
      <c r="AC47" s="107">
        <f t="shared" ref="AC47:AD47" ca="1" si="494">IF($C47="","",VLOOKUP($A47,INDIRECT("data"&amp;$AX$3),AC$8,FALSE))</f>
        <v>28</v>
      </c>
      <c r="AD47" s="107">
        <f t="shared" ca="1" si="494"/>
        <v>40</v>
      </c>
      <c r="AE47" s="107">
        <f t="shared" ref="AE47" ca="1" si="495">IF($C47="","",SUM(AC47:AD47))</f>
        <v>68</v>
      </c>
      <c r="AF47" s="107">
        <f t="shared" ref="AF47:AG47" ca="1" si="496">IF($C47="","",VLOOKUP($A47,INDIRECT("data"&amp;$AX$3),AF$8,FALSE))</f>
        <v>27</v>
      </c>
      <c r="AG47" s="107">
        <f t="shared" ca="1" si="496"/>
        <v>28</v>
      </c>
      <c r="AH47" s="107">
        <f t="shared" ref="AH47" ca="1" si="497">IF($C47="","",SUM(AF47:AG47))</f>
        <v>55</v>
      </c>
      <c r="AI47" s="107"/>
      <c r="AJ47" s="107"/>
      <c r="AK47" s="107"/>
      <c r="AL47" s="107">
        <f t="shared" ref="AL47:AM47" ca="1" si="498">IF($C47="","",VLOOKUP($A47,INDIRECT("data"&amp;$AX$3),AL$8,FALSE))</f>
        <v>40</v>
      </c>
      <c r="AM47" s="107">
        <f t="shared" ca="1" si="498"/>
        <v>28</v>
      </c>
      <c r="AN47" s="107">
        <f t="shared" ref="AN47" ca="1" si="499">IF($C47="","",SUM(AL47:AM47))</f>
        <v>68</v>
      </c>
      <c r="AO47" s="95">
        <f t="shared" ref="AO47" ca="1" si="500">IF($C47="","",V47+Y47+AB47+AE47+AH47+AK47+AN47)</f>
        <v>379</v>
      </c>
      <c r="AP47" s="107">
        <f t="shared" ref="AP47:AS47" ca="1" si="501">IF($C47="","",VLOOKUP($A47,INDIRECT("data"&amp;$AX$3),AP$8,FALSE))</f>
        <v>54</v>
      </c>
      <c r="AQ47" s="107">
        <f t="shared" ca="1" si="501"/>
        <v>66</v>
      </c>
      <c r="AR47" s="107">
        <f t="shared" ca="1" si="501"/>
        <v>80</v>
      </c>
      <c r="AS47" s="107">
        <f t="shared" ca="1" si="501"/>
        <v>56</v>
      </c>
      <c r="AT47" s="107">
        <f t="shared" ref="AT47" ca="1" si="502">IF($C47="","",SUM(AP47:AS47))</f>
        <v>256</v>
      </c>
      <c r="AU47" s="150">
        <f t="shared" ref="AU47" ca="1" si="503">IF($C47="","",VLOOKUP($A47,INDIRECT("data"&amp;$AX$3),AU$8,FALSE))</f>
        <v>193</v>
      </c>
      <c r="AV47" s="150">
        <f ca="1">IF($C47="","",ROUND(AU47/NoW%,0))</f>
        <v>85</v>
      </c>
      <c r="AW47" s="150" t="str">
        <f ca="1">IF($C47="","",VLOOKUP(AO48,Gc,2,FALSE))</f>
        <v>Good</v>
      </c>
      <c r="AX47" s="150"/>
    </row>
    <row r="48" spans="1:50" s="96" customFormat="1" ht="15" customHeight="1">
      <c r="A48" s="96">
        <f t="shared" ref="A48" si="504">A47</f>
        <v>20</v>
      </c>
      <c r="B48" s="167"/>
      <c r="C48" s="167"/>
      <c r="D48" s="107" t="str">
        <f t="shared" ref="D48:O48" ca="1" si="505">IF($C47="","",MID(TEXT(VLOOKUP($A48,INDIRECT("data"&amp;$AX$3),10,FALSE),"000000000000"),D$8,1))</f>
        <v>5</v>
      </c>
      <c r="E48" s="107" t="str">
        <f t="shared" ca="1" si="505"/>
        <v>5</v>
      </c>
      <c r="F48" s="107" t="str">
        <f t="shared" ca="1" si="505"/>
        <v>2</v>
      </c>
      <c r="G48" s="107" t="str">
        <f t="shared" ca="1" si="505"/>
        <v>0</v>
      </c>
      <c r="H48" s="107" t="str">
        <f t="shared" ca="1" si="505"/>
        <v>7</v>
      </c>
      <c r="I48" s="107" t="str">
        <f t="shared" ca="1" si="505"/>
        <v>0</v>
      </c>
      <c r="J48" s="107" t="str">
        <f t="shared" ca="1" si="505"/>
        <v>0</v>
      </c>
      <c r="K48" s="107" t="str">
        <f t="shared" ca="1" si="505"/>
        <v>9</v>
      </c>
      <c r="L48" s="107" t="str">
        <f t="shared" ca="1" si="505"/>
        <v>4</v>
      </c>
      <c r="M48" s="107" t="str">
        <f t="shared" ca="1" si="505"/>
        <v>1</v>
      </c>
      <c r="N48" s="107" t="str">
        <f t="shared" ca="1" si="505"/>
        <v>1</v>
      </c>
      <c r="O48" s="107" t="str">
        <f t="shared" ca="1" si="505"/>
        <v>3</v>
      </c>
      <c r="P48" s="150"/>
      <c r="Q48" s="150"/>
      <c r="R48" s="97">
        <f t="shared" ref="R48" ca="1" si="506">IF($C47="","",VLOOKUP(A48,INDIRECT("data"&amp;$AX$3),9,FALSE))</f>
        <v>41445</v>
      </c>
      <c r="S48" s="98" t="s">
        <v>21</v>
      </c>
      <c r="T48" s="107" t="str">
        <f ca="1">IF($C47="","",VLOOKUP(T47*2,Gr,2))</f>
        <v>B+</v>
      </c>
      <c r="U48" s="107" t="str">
        <f ca="1">IF($C47="","",VLOOKUP(U47*2,Gr,2))</f>
        <v>B+</v>
      </c>
      <c r="V48" s="107" t="str">
        <f ca="1">IF($C47="","",VLOOKUP(V47,Gr,2))</f>
        <v>B+</v>
      </c>
      <c r="W48" s="107" t="str">
        <f ca="1">IF($C47="","",VLOOKUP(W47*2,Gr,2))</f>
        <v>B+</v>
      </c>
      <c r="X48" s="107" t="str">
        <f ca="1">IF($C47="","",VLOOKUP(X47*2,Gr,2))</f>
        <v>B+</v>
      </c>
      <c r="Y48" s="107" t="str">
        <f ca="1">IF($C47="","",VLOOKUP(Y47,Gr,2))</f>
        <v>B+</v>
      </c>
      <c r="Z48" s="107" t="str">
        <f ca="1">IF($C47="","",VLOOKUP(Z47*2,Gr,2))</f>
        <v>A</v>
      </c>
      <c r="AA48" s="107" t="str">
        <f ca="1">IF($C47="","",VLOOKUP(AA47*2,Gr,2))</f>
        <v>B+</v>
      </c>
      <c r="AB48" s="107" t="str">
        <f ca="1">IF($C47="","",VLOOKUP(AB47,Gr,2))</f>
        <v>A</v>
      </c>
      <c r="AC48" s="107" t="str">
        <f ca="1">IF($C47="","",VLOOKUP(AC47*2,Gr,2))</f>
        <v>B+</v>
      </c>
      <c r="AD48" s="107" t="str">
        <f ca="1">IF($C47="","",VLOOKUP(AD47*2,Gr,2))</f>
        <v>A</v>
      </c>
      <c r="AE48" s="107" t="str">
        <f ca="1">IF($C47="","",VLOOKUP(AE47,Gr,2))</f>
        <v>B+</v>
      </c>
      <c r="AF48" s="107" t="str">
        <f ca="1">IF($C47="","",VLOOKUP(AF47*2,Gr,2))</f>
        <v>B+</v>
      </c>
      <c r="AG48" s="107" t="str">
        <f ca="1">IF($C47="","",VLOOKUP(AG47*2,Gr,2))</f>
        <v>B+</v>
      </c>
      <c r="AH48" s="107" t="str">
        <f ca="1">IF($C47="","",VLOOKUP(AH47,Gr,2))</f>
        <v>B+</v>
      </c>
      <c r="AI48" s="107"/>
      <c r="AJ48" s="107"/>
      <c r="AK48" s="107"/>
      <c r="AL48" s="107" t="str">
        <f ca="1">IF($C47="","",VLOOKUP(AL47*2,Gr,2))</f>
        <v>A</v>
      </c>
      <c r="AM48" s="107" t="str">
        <f ca="1">IF($C47="","",VLOOKUP(AM47*2,Gr,2))</f>
        <v>B+</v>
      </c>
      <c r="AN48" s="107" t="str">
        <f ca="1">IF($C47="","",VLOOKUP(AN47,Gr,2))</f>
        <v>B+</v>
      </c>
      <c r="AO48" s="107" t="str">
        <f ca="1">IF($C47="","",VLOOKUP(AO47/AO$7%,Gr,2))</f>
        <v>B+</v>
      </c>
      <c r="AP48" s="107" t="str">
        <f ca="1">IF($C47="","",VLOOKUP(AP47,Gr,2))</f>
        <v>B+</v>
      </c>
      <c r="AQ48" s="107" t="str">
        <f ca="1">IF($C47="","",VLOOKUP(AQ47,Gr,2))</f>
        <v>B+</v>
      </c>
      <c r="AR48" s="107" t="str">
        <f ca="1">IF($C47="","",VLOOKUP(AR47,Gr,2))</f>
        <v>A</v>
      </c>
      <c r="AS48" s="107" t="str">
        <f ca="1">IF($C47="","",VLOOKUP(AS47,Gr,2))</f>
        <v>B+</v>
      </c>
      <c r="AT48" s="107" t="str">
        <f ca="1">IF($C47="","",VLOOKUP(AT47/AT$7%,Gr,2))</f>
        <v>B+</v>
      </c>
      <c r="AU48" s="150"/>
      <c r="AV48" s="150"/>
      <c r="AW48" s="150"/>
      <c r="AX48" s="150"/>
    </row>
    <row r="49" spans="1:50" s="96" customFormat="1" ht="15" customHeight="1">
      <c r="A49" s="96">
        <f t="shared" ref="A49" si="507">A48+1</f>
        <v>21</v>
      </c>
      <c r="B49" s="166">
        <f t="shared" ref="B49" si="508">A49</f>
        <v>21</v>
      </c>
      <c r="C49" s="166">
        <f t="shared" ref="C49" ca="1" si="509">IFERROR(VLOOKUP(A49,INDIRECT("data"&amp;$AX$3),2,FALSE),"")</f>
        <v>1142</v>
      </c>
      <c r="D49" s="168" t="str">
        <f t="shared" ref="D49" ca="1" si="510">IF(C49="","",VLOOKUP(A49,INDIRECT("data"&amp;$AX$3),3,FALSE))</f>
        <v>Ajay Kumar Bommireddi</v>
      </c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50" t="str">
        <f t="shared" ref="P49" ca="1" si="511">IF($C49="","",VLOOKUP($A49,INDIRECT("data"&amp;$AX$3),4,FALSE))</f>
        <v>B</v>
      </c>
      <c r="Q49" s="150" t="str">
        <f t="shared" ref="Q49" ca="1" si="512">IF($C49="","",VLOOKUP($A49,INDIRECT("data"&amp;$AX$3),5,FALSE))</f>
        <v>OC</v>
      </c>
      <c r="R49" s="97">
        <f t="shared" ref="R49" ca="1" si="513">IF($C49="","",VLOOKUP(A49,INDIRECT("data"&amp;$AX$3),8,FALSE))</f>
        <v>37604</v>
      </c>
      <c r="S49" s="98" t="s">
        <v>20</v>
      </c>
      <c r="T49" s="107">
        <f t="shared" ref="T49:U49" ca="1" si="514">IF($C49="","",VLOOKUP($A49,INDIRECT("data"&amp;$AX$3),T$8,FALSE))</f>
        <v>50</v>
      </c>
      <c r="U49" s="107">
        <f t="shared" ca="1" si="514"/>
        <v>39</v>
      </c>
      <c r="V49" s="107">
        <f t="shared" ref="V49" ca="1" si="515">IF($C49="","",SUM(T49:U49))</f>
        <v>89</v>
      </c>
      <c r="W49" s="107">
        <f t="shared" ref="W49:X49" ca="1" si="516">IF($C49="","",VLOOKUP($A49,INDIRECT("data"&amp;$AX$3),W$8,FALSE))</f>
        <v>21</v>
      </c>
      <c r="X49" s="107">
        <f t="shared" ca="1" si="516"/>
        <v>50</v>
      </c>
      <c r="Y49" s="107">
        <f t="shared" ref="Y49" ca="1" si="517">IF($C49="","",SUM(W49:X49))</f>
        <v>71</v>
      </c>
      <c r="Z49" s="107">
        <f t="shared" ref="Z49:AA49" ca="1" si="518">IF($C49="","",VLOOKUP($A49,INDIRECT("data"&amp;$AX$3),Z$8,FALSE))</f>
        <v>40</v>
      </c>
      <c r="AA49" s="107">
        <f t="shared" ca="1" si="518"/>
        <v>21</v>
      </c>
      <c r="AB49" s="107">
        <f t="shared" ref="AB49" ca="1" si="519">IF($C49="","",SUM(Z49:AA49))</f>
        <v>61</v>
      </c>
      <c r="AC49" s="107">
        <f t="shared" ref="AC49:AD49" ca="1" si="520">IF($C49="","",VLOOKUP($A49,INDIRECT("data"&amp;$AX$3),AC$8,FALSE))</f>
        <v>39</v>
      </c>
      <c r="AD49" s="107">
        <f t="shared" ca="1" si="520"/>
        <v>40</v>
      </c>
      <c r="AE49" s="107">
        <f t="shared" ref="AE49" ca="1" si="521">IF($C49="","",SUM(AC49:AD49))</f>
        <v>79</v>
      </c>
      <c r="AF49" s="107">
        <f t="shared" ref="AF49:AG49" ca="1" si="522">IF($C49="","",VLOOKUP($A49,INDIRECT("data"&amp;$AX$3),AF$8,FALSE))</f>
        <v>50</v>
      </c>
      <c r="AG49" s="107">
        <f t="shared" ca="1" si="522"/>
        <v>39</v>
      </c>
      <c r="AH49" s="107">
        <f t="shared" ref="AH49" ca="1" si="523">IF($C49="","",SUM(AF49:AG49))</f>
        <v>89</v>
      </c>
      <c r="AI49" s="107"/>
      <c r="AJ49" s="107"/>
      <c r="AK49" s="107"/>
      <c r="AL49" s="107">
        <f t="shared" ref="AL49:AM49" ca="1" si="524">IF($C49="","",VLOOKUP($A49,INDIRECT("data"&amp;$AX$3),AL$8,FALSE))</f>
        <v>40</v>
      </c>
      <c r="AM49" s="107">
        <f t="shared" ca="1" si="524"/>
        <v>39</v>
      </c>
      <c r="AN49" s="107">
        <f t="shared" ref="AN49" ca="1" si="525">IF($C49="","",SUM(AL49:AM49))</f>
        <v>79</v>
      </c>
      <c r="AO49" s="95">
        <f t="shared" ref="AO49" ca="1" si="526">IF($C49="","",V49+Y49+AB49+AE49+AH49+AK49+AN49)</f>
        <v>468</v>
      </c>
      <c r="AP49" s="107">
        <f t="shared" ref="AP49:AS49" ca="1" si="527">IF($C49="","",VLOOKUP($A49,INDIRECT("data"&amp;$AX$3),AP$8,FALSE))</f>
        <v>100</v>
      </c>
      <c r="AQ49" s="107">
        <f t="shared" ca="1" si="527"/>
        <v>42</v>
      </c>
      <c r="AR49" s="107">
        <f t="shared" ca="1" si="527"/>
        <v>80</v>
      </c>
      <c r="AS49" s="107">
        <f t="shared" ca="1" si="527"/>
        <v>78</v>
      </c>
      <c r="AT49" s="107">
        <f t="shared" ref="AT49" ca="1" si="528">IF($C49="","",SUM(AP49:AS49))</f>
        <v>300</v>
      </c>
      <c r="AU49" s="150">
        <f t="shared" ref="AU49" ca="1" si="529">IF($C49="","",VLOOKUP($A49,INDIRECT("data"&amp;$AX$3),AU$8,FALSE))</f>
        <v>164</v>
      </c>
      <c r="AV49" s="150">
        <f ca="1">IF($C49="","",ROUND(AU49/NoW%,0))</f>
        <v>72</v>
      </c>
      <c r="AW49" s="150" t="str">
        <f ca="1">IF($C49="","",VLOOKUP(AO50,Gc,2,FALSE))</f>
        <v>Very Good</v>
      </c>
      <c r="AX49" s="150"/>
    </row>
    <row r="50" spans="1:50" s="96" customFormat="1" ht="15" customHeight="1">
      <c r="A50" s="96">
        <f t="shared" ref="A50" si="530">A49</f>
        <v>21</v>
      </c>
      <c r="B50" s="167"/>
      <c r="C50" s="167"/>
      <c r="D50" s="107" t="str">
        <f t="shared" ref="D50:O50" ca="1" si="531">IF($C49="","",MID(TEXT(VLOOKUP($A50,INDIRECT("data"&amp;$AX$3),10,FALSE),"000000000000"),D$8,1))</f>
        <v>6</v>
      </c>
      <c r="E50" s="107" t="str">
        <f t="shared" ca="1" si="531"/>
        <v>7</v>
      </c>
      <c r="F50" s="107" t="str">
        <f t="shared" ca="1" si="531"/>
        <v>6</v>
      </c>
      <c r="G50" s="107" t="str">
        <f t="shared" ca="1" si="531"/>
        <v>9</v>
      </c>
      <c r="H50" s="107" t="str">
        <f t="shared" ca="1" si="531"/>
        <v>0</v>
      </c>
      <c r="I50" s="107" t="str">
        <f t="shared" ca="1" si="531"/>
        <v>5</v>
      </c>
      <c r="J50" s="107" t="str">
        <f t="shared" ca="1" si="531"/>
        <v>6</v>
      </c>
      <c r="K50" s="107" t="str">
        <f t="shared" ca="1" si="531"/>
        <v>3</v>
      </c>
      <c r="L50" s="107" t="str">
        <f t="shared" ca="1" si="531"/>
        <v>1</v>
      </c>
      <c r="M50" s="107" t="str">
        <f t="shared" ca="1" si="531"/>
        <v>5</v>
      </c>
      <c r="N50" s="107" t="str">
        <f t="shared" ca="1" si="531"/>
        <v>1</v>
      </c>
      <c r="O50" s="107" t="str">
        <f t="shared" ca="1" si="531"/>
        <v>9</v>
      </c>
      <c r="P50" s="150"/>
      <c r="Q50" s="150"/>
      <c r="R50" s="97">
        <f t="shared" ref="R50" ca="1" si="532">IF($C49="","",VLOOKUP(A50,INDIRECT("data"&amp;$AX$3),9,FALSE))</f>
        <v>41442</v>
      </c>
      <c r="S50" s="98" t="s">
        <v>21</v>
      </c>
      <c r="T50" s="107" t="str">
        <f ca="1">IF($C49="","",VLOOKUP(T49*2,Gr,2))</f>
        <v>A+</v>
      </c>
      <c r="U50" s="107" t="str">
        <f ca="1">IF($C49="","",VLOOKUP(U49*2,Gr,2))</f>
        <v>A</v>
      </c>
      <c r="V50" s="107" t="str">
        <f ca="1">IF($C49="","",VLOOKUP(V49,Gr,2))</f>
        <v>A</v>
      </c>
      <c r="W50" s="107" t="str">
        <f ca="1">IF($C49="","",VLOOKUP(W49*2,Gr,2))</f>
        <v>B</v>
      </c>
      <c r="X50" s="107" t="str">
        <f ca="1">IF($C49="","",VLOOKUP(X49*2,Gr,2))</f>
        <v>A+</v>
      </c>
      <c r="Y50" s="107" t="str">
        <f ca="1">IF($C49="","",VLOOKUP(Y49,Gr,2))</f>
        <v>A</v>
      </c>
      <c r="Z50" s="107" t="str">
        <f ca="1">IF($C49="","",VLOOKUP(Z49*2,Gr,2))</f>
        <v>A</v>
      </c>
      <c r="AA50" s="107" t="str">
        <f ca="1">IF($C49="","",VLOOKUP(AA49*2,Gr,2))</f>
        <v>B</v>
      </c>
      <c r="AB50" s="107" t="str">
        <f ca="1">IF($C49="","",VLOOKUP(AB49,Gr,2))</f>
        <v>B+</v>
      </c>
      <c r="AC50" s="107" t="str">
        <f ca="1">IF($C49="","",VLOOKUP(AC49*2,Gr,2))</f>
        <v>A</v>
      </c>
      <c r="AD50" s="107" t="str">
        <f ca="1">IF($C49="","",VLOOKUP(AD49*2,Gr,2))</f>
        <v>A</v>
      </c>
      <c r="AE50" s="107" t="str">
        <f ca="1">IF($C49="","",VLOOKUP(AE49,Gr,2))</f>
        <v>A</v>
      </c>
      <c r="AF50" s="107" t="str">
        <f ca="1">IF($C49="","",VLOOKUP(AF49*2,Gr,2))</f>
        <v>A+</v>
      </c>
      <c r="AG50" s="107" t="str">
        <f ca="1">IF($C49="","",VLOOKUP(AG49*2,Gr,2))</f>
        <v>A</v>
      </c>
      <c r="AH50" s="107" t="str">
        <f ca="1">IF($C49="","",VLOOKUP(AH49,Gr,2))</f>
        <v>A</v>
      </c>
      <c r="AI50" s="107"/>
      <c r="AJ50" s="107"/>
      <c r="AK50" s="107"/>
      <c r="AL50" s="107" t="str">
        <f ca="1">IF($C49="","",VLOOKUP(AL49*2,Gr,2))</f>
        <v>A</v>
      </c>
      <c r="AM50" s="107" t="str">
        <f ca="1">IF($C49="","",VLOOKUP(AM49*2,Gr,2))</f>
        <v>A</v>
      </c>
      <c r="AN50" s="107" t="str">
        <f ca="1">IF($C49="","",VLOOKUP(AN49,Gr,2))</f>
        <v>A</v>
      </c>
      <c r="AO50" s="107" t="str">
        <f ca="1">IF($C49="","",VLOOKUP(AO49/AO$7%,Gr,2))</f>
        <v>A</v>
      </c>
      <c r="AP50" s="107" t="str">
        <f ca="1">IF($C49="","",VLOOKUP(AP49,Gr,2))</f>
        <v>A+</v>
      </c>
      <c r="AQ50" s="107" t="str">
        <f ca="1">IF($C49="","",VLOOKUP(AQ49,Gr,2))</f>
        <v>B</v>
      </c>
      <c r="AR50" s="107" t="str">
        <f ca="1">IF($C49="","",VLOOKUP(AR49,Gr,2))</f>
        <v>A</v>
      </c>
      <c r="AS50" s="107" t="str">
        <f ca="1">IF($C49="","",VLOOKUP(AS49,Gr,2))</f>
        <v>A</v>
      </c>
      <c r="AT50" s="107" t="str">
        <f ca="1">IF($C49="","",VLOOKUP(AT49/AT$7%,Gr,2))</f>
        <v>A</v>
      </c>
      <c r="AU50" s="150"/>
      <c r="AV50" s="150"/>
      <c r="AW50" s="150"/>
      <c r="AX50" s="150"/>
    </row>
    <row r="51" spans="1:50" s="96" customFormat="1" ht="15" customHeight="1">
      <c r="A51" s="96">
        <f t="shared" ref="A51" si="533">A50+1</f>
        <v>22</v>
      </c>
      <c r="B51" s="166">
        <f t="shared" ref="B51" si="534">A51</f>
        <v>22</v>
      </c>
      <c r="C51" s="166">
        <f t="shared" ref="C51" ca="1" si="535">IFERROR(VLOOKUP(A51,INDIRECT("data"&amp;$AX$3),2,FALSE),"")</f>
        <v>1128</v>
      </c>
      <c r="D51" s="168" t="str">
        <f t="shared" ref="D51" ca="1" si="536">IF(C51="","",VLOOKUP(A51,INDIRECT("data"&amp;$AX$3),3,FALSE))</f>
        <v>Anil Kumar Gutam</v>
      </c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50" t="str">
        <f t="shared" ref="P51" ca="1" si="537">IF($C51="","",VLOOKUP($A51,INDIRECT("data"&amp;$AX$3),4,FALSE))</f>
        <v>B</v>
      </c>
      <c r="Q51" s="150" t="str">
        <f t="shared" ref="Q51" ca="1" si="538">IF($C51="","",VLOOKUP($A51,INDIRECT("data"&amp;$AX$3),5,FALSE))</f>
        <v>SC</v>
      </c>
      <c r="R51" s="97">
        <f t="shared" ref="R51" ca="1" si="539">IF($C51="","",VLOOKUP(A51,INDIRECT("data"&amp;$AX$3),8,FALSE))</f>
        <v>37662</v>
      </c>
      <c r="S51" s="98" t="s">
        <v>20</v>
      </c>
      <c r="T51" s="107">
        <f t="shared" ref="T51:U51" ca="1" si="540">IF($C51="","",VLOOKUP($A51,INDIRECT("data"&amp;$AX$3),T$8,FALSE))</f>
        <v>44</v>
      </c>
      <c r="U51" s="107">
        <f t="shared" ca="1" si="540"/>
        <v>48</v>
      </c>
      <c r="V51" s="107">
        <f t="shared" ref="V51" ca="1" si="541">IF($C51="","",SUM(T51:U51))</f>
        <v>92</v>
      </c>
      <c r="W51" s="107">
        <f t="shared" ref="W51:X51" ca="1" si="542">IF($C51="","",VLOOKUP($A51,INDIRECT("data"&amp;$AX$3),W$8,FALSE))</f>
        <v>43</v>
      </c>
      <c r="X51" s="107">
        <f t="shared" ca="1" si="542"/>
        <v>44</v>
      </c>
      <c r="Y51" s="107">
        <f t="shared" ref="Y51" ca="1" si="543">IF($C51="","",SUM(W51:X51))</f>
        <v>87</v>
      </c>
      <c r="Z51" s="107">
        <f t="shared" ref="Z51:AA51" ca="1" si="544">IF($C51="","",VLOOKUP($A51,INDIRECT("data"&amp;$AX$3),Z$8,FALSE))</f>
        <v>48</v>
      </c>
      <c r="AA51" s="107">
        <f t="shared" ca="1" si="544"/>
        <v>43</v>
      </c>
      <c r="AB51" s="107">
        <f t="shared" ref="AB51" ca="1" si="545">IF($C51="","",SUM(Z51:AA51))</f>
        <v>91</v>
      </c>
      <c r="AC51" s="107">
        <f t="shared" ref="AC51:AD51" ca="1" si="546">IF($C51="","",VLOOKUP($A51,INDIRECT("data"&amp;$AX$3),AC$8,FALSE))</f>
        <v>48</v>
      </c>
      <c r="AD51" s="107">
        <f t="shared" ca="1" si="546"/>
        <v>48</v>
      </c>
      <c r="AE51" s="107">
        <f t="shared" ref="AE51" ca="1" si="547">IF($C51="","",SUM(AC51:AD51))</f>
        <v>96</v>
      </c>
      <c r="AF51" s="107">
        <f t="shared" ref="AF51:AG51" ca="1" si="548">IF($C51="","",VLOOKUP($A51,INDIRECT("data"&amp;$AX$3),AF$8,FALSE))</f>
        <v>44</v>
      </c>
      <c r="AG51" s="107">
        <f t="shared" ca="1" si="548"/>
        <v>48</v>
      </c>
      <c r="AH51" s="107">
        <f t="shared" ref="AH51" ca="1" si="549">IF($C51="","",SUM(AF51:AG51))</f>
        <v>92</v>
      </c>
      <c r="AI51" s="107"/>
      <c r="AJ51" s="107"/>
      <c r="AK51" s="107"/>
      <c r="AL51" s="107">
        <f t="shared" ref="AL51:AM51" ca="1" si="550">IF($C51="","",VLOOKUP($A51,INDIRECT("data"&amp;$AX$3),AL$8,FALSE))</f>
        <v>48</v>
      </c>
      <c r="AM51" s="107">
        <f t="shared" ca="1" si="550"/>
        <v>48</v>
      </c>
      <c r="AN51" s="107">
        <f t="shared" ref="AN51" ca="1" si="551">IF($C51="","",SUM(AL51:AM51))</f>
        <v>96</v>
      </c>
      <c r="AO51" s="95">
        <f t="shared" ref="AO51" ca="1" si="552">IF($C51="","",V51+Y51+AB51+AE51+AH51+AK51+AN51)</f>
        <v>554</v>
      </c>
      <c r="AP51" s="107">
        <f t="shared" ref="AP51:AS51" ca="1" si="553">IF($C51="","",VLOOKUP($A51,INDIRECT("data"&amp;$AX$3),AP$8,FALSE))</f>
        <v>88</v>
      </c>
      <c r="AQ51" s="107">
        <f t="shared" ca="1" si="553"/>
        <v>86</v>
      </c>
      <c r="AR51" s="107">
        <f t="shared" ca="1" si="553"/>
        <v>96</v>
      </c>
      <c r="AS51" s="107">
        <f t="shared" ca="1" si="553"/>
        <v>96</v>
      </c>
      <c r="AT51" s="107">
        <f t="shared" ref="AT51" ca="1" si="554">IF($C51="","",SUM(AP51:AS51))</f>
        <v>366</v>
      </c>
      <c r="AU51" s="150">
        <f t="shared" ref="AU51" ca="1" si="555">IF($C51="","",VLOOKUP($A51,INDIRECT("data"&amp;$AX$3),AU$8,FALSE))</f>
        <v>188</v>
      </c>
      <c r="AV51" s="150">
        <f ca="1">IF($C51="","",ROUND(AU51/NoW%,0))</f>
        <v>83</v>
      </c>
      <c r="AW51" s="150" t="str">
        <f ca="1">IF($C51="","",VLOOKUP(AO52,Gc,2,FALSE))</f>
        <v>Excellent</v>
      </c>
      <c r="AX51" s="150"/>
    </row>
    <row r="52" spans="1:50" s="96" customFormat="1" ht="15" customHeight="1">
      <c r="A52" s="96">
        <f t="shared" ref="A52" si="556">A51</f>
        <v>22</v>
      </c>
      <c r="B52" s="167"/>
      <c r="C52" s="167"/>
      <c r="D52" s="107" t="str">
        <f t="shared" ref="D52:O52" ca="1" si="557">IF($C51="","",MID(TEXT(VLOOKUP($A52,INDIRECT("data"&amp;$AX$3),10,FALSE),"000000000000"),D$8,1))</f>
        <v>2</v>
      </c>
      <c r="E52" s="107" t="str">
        <f t="shared" ca="1" si="557"/>
        <v>3</v>
      </c>
      <c r="F52" s="107" t="str">
        <f t="shared" ca="1" si="557"/>
        <v>9</v>
      </c>
      <c r="G52" s="107" t="str">
        <f t="shared" ca="1" si="557"/>
        <v>9</v>
      </c>
      <c r="H52" s="107" t="str">
        <f t="shared" ca="1" si="557"/>
        <v>9</v>
      </c>
      <c r="I52" s="107" t="str">
        <f t="shared" ca="1" si="557"/>
        <v>0</v>
      </c>
      <c r="J52" s="107" t="str">
        <f t="shared" ca="1" si="557"/>
        <v>8</v>
      </c>
      <c r="K52" s="107" t="str">
        <f t="shared" ca="1" si="557"/>
        <v>7</v>
      </c>
      <c r="L52" s="107" t="str">
        <f t="shared" ca="1" si="557"/>
        <v>8</v>
      </c>
      <c r="M52" s="107" t="str">
        <f t="shared" ca="1" si="557"/>
        <v>9</v>
      </c>
      <c r="N52" s="107" t="str">
        <f t="shared" ca="1" si="557"/>
        <v>5</v>
      </c>
      <c r="O52" s="107" t="str">
        <f t="shared" ca="1" si="557"/>
        <v>0</v>
      </c>
      <c r="P52" s="150"/>
      <c r="Q52" s="150"/>
      <c r="R52" s="97">
        <f t="shared" ref="R52" ca="1" si="558">IF($C51="","",VLOOKUP(A52,INDIRECT("data"&amp;$AX$3),9,FALSE))</f>
        <v>41437</v>
      </c>
      <c r="S52" s="98" t="s">
        <v>21</v>
      </c>
      <c r="T52" s="107" t="str">
        <f ca="1">IF($C51="","",VLOOKUP(T51*2,Gr,2))</f>
        <v>A</v>
      </c>
      <c r="U52" s="107" t="str">
        <f ca="1">IF($C51="","",VLOOKUP(U51*2,Gr,2))</f>
        <v>A+</v>
      </c>
      <c r="V52" s="107" t="str">
        <f ca="1">IF($C51="","",VLOOKUP(V51,Gr,2))</f>
        <v>A+</v>
      </c>
      <c r="W52" s="107" t="str">
        <f ca="1">IF($C51="","",VLOOKUP(W51*2,Gr,2))</f>
        <v>A</v>
      </c>
      <c r="X52" s="107" t="str">
        <f ca="1">IF($C51="","",VLOOKUP(X51*2,Gr,2))</f>
        <v>A</v>
      </c>
      <c r="Y52" s="107" t="str">
        <f ca="1">IF($C51="","",VLOOKUP(Y51,Gr,2))</f>
        <v>A</v>
      </c>
      <c r="Z52" s="107" t="str">
        <f ca="1">IF($C51="","",VLOOKUP(Z51*2,Gr,2))</f>
        <v>A+</v>
      </c>
      <c r="AA52" s="107" t="str">
        <f ca="1">IF($C51="","",VLOOKUP(AA51*2,Gr,2))</f>
        <v>A</v>
      </c>
      <c r="AB52" s="107" t="str">
        <f ca="1">IF($C51="","",VLOOKUP(AB51,Gr,2))</f>
        <v>A+</v>
      </c>
      <c r="AC52" s="107" t="str">
        <f ca="1">IF($C51="","",VLOOKUP(AC51*2,Gr,2))</f>
        <v>A+</v>
      </c>
      <c r="AD52" s="107" t="str">
        <f ca="1">IF($C51="","",VLOOKUP(AD51*2,Gr,2))</f>
        <v>A+</v>
      </c>
      <c r="AE52" s="107" t="str">
        <f ca="1">IF($C51="","",VLOOKUP(AE51,Gr,2))</f>
        <v>A+</v>
      </c>
      <c r="AF52" s="107" t="str">
        <f ca="1">IF($C51="","",VLOOKUP(AF51*2,Gr,2))</f>
        <v>A</v>
      </c>
      <c r="AG52" s="107" t="str">
        <f ca="1">IF($C51="","",VLOOKUP(AG51*2,Gr,2))</f>
        <v>A+</v>
      </c>
      <c r="AH52" s="107" t="str">
        <f ca="1">IF($C51="","",VLOOKUP(AH51,Gr,2))</f>
        <v>A+</v>
      </c>
      <c r="AI52" s="107"/>
      <c r="AJ52" s="107"/>
      <c r="AK52" s="107"/>
      <c r="AL52" s="107" t="str">
        <f ca="1">IF($C51="","",VLOOKUP(AL51*2,Gr,2))</f>
        <v>A+</v>
      </c>
      <c r="AM52" s="107" t="str">
        <f ca="1">IF($C51="","",VLOOKUP(AM51*2,Gr,2))</f>
        <v>A+</v>
      </c>
      <c r="AN52" s="107" t="str">
        <f ca="1">IF($C51="","",VLOOKUP(AN51,Gr,2))</f>
        <v>A+</v>
      </c>
      <c r="AO52" s="107" t="str">
        <f ca="1">IF($C51="","",VLOOKUP(AO51/AO$7%,Gr,2))</f>
        <v>A+</v>
      </c>
      <c r="AP52" s="107" t="str">
        <f ca="1">IF($C51="","",VLOOKUP(AP51,Gr,2))</f>
        <v>A</v>
      </c>
      <c r="AQ52" s="107" t="str">
        <f ca="1">IF($C51="","",VLOOKUP(AQ51,Gr,2))</f>
        <v>A</v>
      </c>
      <c r="AR52" s="107" t="str">
        <f ca="1">IF($C51="","",VLOOKUP(AR51,Gr,2))</f>
        <v>A+</v>
      </c>
      <c r="AS52" s="107" t="str">
        <f ca="1">IF($C51="","",VLOOKUP(AS51,Gr,2))</f>
        <v>A+</v>
      </c>
      <c r="AT52" s="107" t="str">
        <f ca="1">IF($C51="","",VLOOKUP(AT51/AT$7%,Gr,2))</f>
        <v>A+</v>
      </c>
      <c r="AU52" s="150"/>
      <c r="AV52" s="150"/>
      <c r="AW52" s="150"/>
      <c r="AX52" s="150"/>
    </row>
    <row r="53" spans="1:50" s="96" customFormat="1" ht="15" customHeight="1">
      <c r="A53" s="96">
        <f t="shared" ref="A53" si="559">A52+1</f>
        <v>23</v>
      </c>
      <c r="B53" s="166">
        <f t="shared" ref="B53" si="560">A53</f>
        <v>23</v>
      </c>
      <c r="C53" s="166">
        <f t="shared" ref="C53" ca="1" si="561">IFERROR(VLOOKUP(A53,INDIRECT("data"&amp;$AX$3),2,FALSE),"")</f>
        <v>1130</v>
      </c>
      <c r="D53" s="168" t="str">
        <f t="shared" ref="D53" ca="1" si="562">IF(C53="","",VLOOKUP(A53,INDIRECT("data"&amp;$AX$3),3,FALSE))</f>
        <v>Hari Venkata Durga Prasad Jakkamsetti</v>
      </c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50" t="str">
        <f t="shared" ref="P53" ca="1" si="563">IF($C53="","",VLOOKUP($A53,INDIRECT("data"&amp;$AX$3),4,FALSE))</f>
        <v>B</v>
      </c>
      <c r="Q53" s="150" t="str">
        <f t="shared" ref="Q53" ca="1" si="564">IF($C53="","",VLOOKUP($A53,INDIRECT("data"&amp;$AX$3),5,FALSE))</f>
        <v>BC</v>
      </c>
      <c r="R53" s="97">
        <f t="shared" ref="R53" ca="1" si="565">IF($C53="","",VLOOKUP(A53,INDIRECT("data"&amp;$AX$3),8,FALSE))</f>
        <v>37694</v>
      </c>
      <c r="S53" s="98" t="s">
        <v>20</v>
      </c>
      <c r="T53" s="107">
        <f t="shared" ref="T53:U53" ca="1" si="566">IF($C53="","",VLOOKUP($A53,INDIRECT("data"&amp;$AX$3),T$8,FALSE))</f>
        <v>46</v>
      </c>
      <c r="U53" s="107">
        <f t="shared" ca="1" si="566"/>
        <v>36</v>
      </c>
      <c r="V53" s="107">
        <f t="shared" ref="V53" ca="1" si="567">IF($C53="","",SUM(T53:U53))</f>
        <v>82</v>
      </c>
      <c r="W53" s="107">
        <f t="shared" ref="W53:X53" ca="1" si="568">IF($C53="","",VLOOKUP($A53,INDIRECT("data"&amp;$AX$3),W$8,FALSE))</f>
        <v>38</v>
      </c>
      <c r="X53" s="107">
        <f t="shared" ca="1" si="568"/>
        <v>46</v>
      </c>
      <c r="Y53" s="107">
        <f t="shared" ref="Y53" ca="1" si="569">IF($C53="","",SUM(W53:X53))</f>
        <v>84</v>
      </c>
      <c r="Z53" s="107">
        <f t="shared" ref="Z53:AA53" ca="1" si="570">IF($C53="","",VLOOKUP($A53,INDIRECT("data"&amp;$AX$3),Z$8,FALSE))</f>
        <v>45</v>
      </c>
      <c r="AA53" s="107">
        <f t="shared" ca="1" si="570"/>
        <v>38</v>
      </c>
      <c r="AB53" s="107">
        <f t="shared" ref="AB53" ca="1" si="571">IF($C53="","",SUM(Z53:AA53))</f>
        <v>83</v>
      </c>
      <c r="AC53" s="107">
        <f t="shared" ref="AC53:AD53" ca="1" si="572">IF($C53="","",VLOOKUP($A53,INDIRECT("data"&amp;$AX$3),AC$8,FALSE))</f>
        <v>36</v>
      </c>
      <c r="AD53" s="107">
        <f t="shared" ca="1" si="572"/>
        <v>45</v>
      </c>
      <c r="AE53" s="107">
        <f t="shared" ref="AE53" ca="1" si="573">IF($C53="","",SUM(AC53:AD53))</f>
        <v>81</v>
      </c>
      <c r="AF53" s="107">
        <f t="shared" ref="AF53:AG53" ca="1" si="574">IF($C53="","",VLOOKUP($A53,INDIRECT("data"&amp;$AX$3),AF$8,FALSE))</f>
        <v>46</v>
      </c>
      <c r="AG53" s="107">
        <f t="shared" ca="1" si="574"/>
        <v>36</v>
      </c>
      <c r="AH53" s="107">
        <f t="shared" ref="AH53" ca="1" si="575">IF($C53="","",SUM(AF53:AG53))</f>
        <v>82</v>
      </c>
      <c r="AI53" s="107"/>
      <c r="AJ53" s="107"/>
      <c r="AK53" s="107"/>
      <c r="AL53" s="107">
        <f t="shared" ref="AL53:AM53" ca="1" si="576">IF($C53="","",VLOOKUP($A53,INDIRECT("data"&amp;$AX$3),AL$8,FALSE))</f>
        <v>45</v>
      </c>
      <c r="AM53" s="107">
        <f t="shared" ca="1" si="576"/>
        <v>36</v>
      </c>
      <c r="AN53" s="107">
        <f t="shared" ref="AN53" ca="1" si="577">IF($C53="","",SUM(AL53:AM53))</f>
        <v>81</v>
      </c>
      <c r="AO53" s="95">
        <f t="shared" ref="AO53" ca="1" si="578">IF($C53="","",V53+Y53+AB53+AE53+AH53+AK53+AN53)</f>
        <v>493</v>
      </c>
      <c r="AP53" s="107">
        <f t="shared" ref="AP53:AS53" ca="1" si="579">IF($C53="","",VLOOKUP($A53,INDIRECT("data"&amp;$AX$3),AP$8,FALSE))</f>
        <v>92</v>
      </c>
      <c r="AQ53" s="107">
        <f t="shared" ca="1" si="579"/>
        <v>76</v>
      </c>
      <c r="AR53" s="107">
        <f t="shared" ca="1" si="579"/>
        <v>90</v>
      </c>
      <c r="AS53" s="107">
        <f t="shared" ca="1" si="579"/>
        <v>72</v>
      </c>
      <c r="AT53" s="107">
        <f t="shared" ref="AT53" ca="1" si="580">IF($C53="","",SUM(AP53:AS53))</f>
        <v>330</v>
      </c>
      <c r="AU53" s="150">
        <f t="shared" ref="AU53" ca="1" si="581">IF($C53="","",VLOOKUP($A53,INDIRECT("data"&amp;$AX$3),AU$8,FALSE))</f>
        <v>203</v>
      </c>
      <c r="AV53" s="150">
        <f ca="1">IF($C53="","",ROUND(AU53/NoW%,0))</f>
        <v>89</v>
      </c>
      <c r="AW53" s="150" t="str">
        <f ca="1">IF($C53="","",VLOOKUP(AO54,Gc,2,FALSE))</f>
        <v>Very Good</v>
      </c>
      <c r="AX53" s="150"/>
    </row>
    <row r="54" spans="1:50" s="96" customFormat="1" ht="15" customHeight="1">
      <c r="A54" s="96">
        <f t="shared" ref="A54" si="582">A53</f>
        <v>23</v>
      </c>
      <c r="B54" s="167"/>
      <c r="C54" s="167"/>
      <c r="D54" s="107" t="str">
        <f t="shared" ref="D54:O54" ca="1" si="583">IF($C53="","",MID(TEXT(VLOOKUP($A54,INDIRECT("data"&amp;$AX$3),10,FALSE),"000000000000"),D$8,1))</f>
        <v>8</v>
      </c>
      <c r="E54" s="107" t="str">
        <f t="shared" ca="1" si="583"/>
        <v>1</v>
      </c>
      <c r="F54" s="107" t="str">
        <f t="shared" ca="1" si="583"/>
        <v>8</v>
      </c>
      <c r="G54" s="107" t="str">
        <f t="shared" ca="1" si="583"/>
        <v>6</v>
      </c>
      <c r="H54" s="107" t="str">
        <f t="shared" ca="1" si="583"/>
        <v>8</v>
      </c>
      <c r="I54" s="107" t="str">
        <f t="shared" ca="1" si="583"/>
        <v>2</v>
      </c>
      <c r="J54" s="107" t="str">
        <f t="shared" ca="1" si="583"/>
        <v>0</v>
      </c>
      <c r="K54" s="107" t="str">
        <f t="shared" ca="1" si="583"/>
        <v>0</v>
      </c>
      <c r="L54" s="107" t="str">
        <f t="shared" ca="1" si="583"/>
        <v>3</v>
      </c>
      <c r="M54" s="107" t="str">
        <f t="shared" ca="1" si="583"/>
        <v>8</v>
      </c>
      <c r="N54" s="107" t="str">
        <f t="shared" ca="1" si="583"/>
        <v>5</v>
      </c>
      <c r="O54" s="107" t="str">
        <f t="shared" ca="1" si="583"/>
        <v>4</v>
      </c>
      <c r="P54" s="150"/>
      <c r="Q54" s="150"/>
      <c r="R54" s="97">
        <f t="shared" ref="R54" ca="1" si="584">IF($C53="","",VLOOKUP(A54,INDIRECT("data"&amp;$AX$3),9,FALSE))</f>
        <v>41437</v>
      </c>
      <c r="S54" s="98" t="s">
        <v>21</v>
      </c>
      <c r="T54" s="107" t="str">
        <f ca="1">IF($C53="","",VLOOKUP(T53*2,Gr,2))</f>
        <v>A+</v>
      </c>
      <c r="U54" s="107" t="str">
        <f ca="1">IF($C53="","",VLOOKUP(U53*2,Gr,2))</f>
        <v>A</v>
      </c>
      <c r="V54" s="107" t="str">
        <f ca="1">IF($C53="","",VLOOKUP(V53,Gr,2))</f>
        <v>A</v>
      </c>
      <c r="W54" s="107" t="str">
        <f ca="1">IF($C53="","",VLOOKUP(W53*2,Gr,2))</f>
        <v>A</v>
      </c>
      <c r="X54" s="107" t="str">
        <f ca="1">IF($C53="","",VLOOKUP(X53*2,Gr,2))</f>
        <v>A+</v>
      </c>
      <c r="Y54" s="107" t="str">
        <f ca="1">IF($C53="","",VLOOKUP(Y53,Gr,2))</f>
        <v>A</v>
      </c>
      <c r="Z54" s="107" t="str">
        <f ca="1">IF($C53="","",VLOOKUP(Z53*2,Gr,2))</f>
        <v>A</v>
      </c>
      <c r="AA54" s="107" t="str">
        <f ca="1">IF($C53="","",VLOOKUP(AA53*2,Gr,2))</f>
        <v>A</v>
      </c>
      <c r="AB54" s="107" t="str">
        <f ca="1">IF($C53="","",VLOOKUP(AB53,Gr,2))</f>
        <v>A</v>
      </c>
      <c r="AC54" s="107" t="str">
        <f ca="1">IF($C53="","",VLOOKUP(AC53*2,Gr,2))</f>
        <v>A</v>
      </c>
      <c r="AD54" s="107" t="str">
        <f ca="1">IF($C53="","",VLOOKUP(AD53*2,Gr,2))</f>
        <v>A</v>
      </c>
      <c r="AE54" s="107" t="str">
        <f ca="1">IF($C53="","",VLOOKUP(AE53,Gr,2))</f>
        <v>A</v>
      </c>
      <c r="AF54" s="107" t="str">
        <f ca="1">IF($C53="","",VLOOKUP(AF53*2,Gr,2))</f>
        <v>A+</v>
      </c>
      <c r="AG54" s="107" t="str">
        <f ca="1">IF($C53="","",VLOOKUP(AG53*2,Gr,2))</f>
        <v>A</v>
      </c>
      <c r="AH54" s="107" t="str">
        <f ca="1">IF($C53="","",VLOOKUP(AH53,Gr,2))</f>
        <v>A</v>
      </c>
      <c r="AI54" s="107"/>
      <c r="AJ54" s="107"/>
      <c r="AK54" s="107"/>
      <c r="AL54" s="107" t="str">
        <f ca="1">IF($C53="","",VLOOKUP(AL53*2,Gr,2))</f>
        <v>A</v>
      </c>
      <c r="AM54" s="107" t="str">
        <f ca="1">IF($C53="","",VLOOKUP(AM53*2,Gr,2))</f>
        <v>A</v>
      </c>
      <c r="AN54" s="107" t="str">
        <f ca="1">IF($C53="","",VLOOKUP(AN53,Gr,2))</f>
        <v>A</v>
      </c>
      <c r="AO54" s="107" t="str">
        <f ca="1">IF($C53="","",VLOOKUP(AO53/AO$7%,Gr,2))</f>
        <v>A</v>
      </c>
      <c r="AP54" s="107" t="str">
        <f ca="1">IF($C53="","",VLOOKUP(AP53,Gr,2))</f>
        <v>A+</v>
      </c>
      <c r="AQ54" s="107" t="str">
        <f ca="1">IF($C53="","",VLOOKUP(AQ53,Gr,2))</f>
        <v>A</v>
      </c>
      <c r="AR54" s="107" t="str">
        <f ca="1">IF($C53="","",VLOOKUP(AR53,Gr,2))</f>
        <v>A</v>
      </c>
      <c r="AS54" s="107" t="str">
        <f ca="1">IF($C53="","",VLOOKUP(AS53,Gr,2))</f>
        <v>A</v>
      </c>
      <c r="AT54" s="107" t="str">
        <f ca="1">IF($C53="","",VLOOKUP(AT53/AT$7%,Gr,2))</f>
        <v>A</v>
      </c>
      <c r="AU54" s="150"/>
      <c r="AV54" s="150"/>
      <c r="AW54" s="150"/>
      <c r="AX54" s="150"/>
    </row>
    <row r="55" spans="1:50" s="96" customFormat="1" ht="15" customHeight="1">
      <c r="A55" s="96">
        <f t="shared" ref="A55" si="585">A54+1</f>
        <v>24</v>
      </c>
      <c r="B55" s="166">
        <f t="shared" ref="B55" si="586">A55</f>
        <v>24</v>
      </c>
      <c r="C55" s="166">
        <f t="shared" ref="C55" ca="1" si="587">IFERROR(VLOOKUP(A55,INDIRECT("data"&amp;$AX$3),2,FALSE),"")</f>
        <v>1140</v>
      </c>
      <c r="D55" s="168" t="str">
        <f t="shared" ref="D55" ca="1" si="588">IF(C55="","",VLOOKUP(A55,INDIRECT("data"&amp;$AX$3),3,FALSE))</f>
        <v>Kalyan Bonthu</v>
      </c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50" t="str">
        <f t="shared" ref="P55" ca="1" si="589">IF($C55="","",VLOOKUP($A55,INDIRECT("data"&amp;$AX$3),4,FALSE))</f>
        <v>B</v>
      </c>
      <c r="Q55" s="150" t="str">
        <f t="shared" ref="Q55" ca="1" si="590">IF($C55="","",VLOOKUP($A55,INDIRECT("data"&amp;$AX$3),5,FALSE))</f>
        <v>BC</v>
      </c>
      <c r="R55" s="97">
        <f t="shared" ref="R55" ca="1" si="591">IF($C55="","",VLOOKUP(A55,INDIRECT("data"&amp;$AX$3),8,FALSE))</f>
        <v>37610</v>
      </c>
      <c r="S55" s="98" t="s">
        <v>20</v>
      </c>
      <c r="T55" s="107">
        <f t="shared" ref="T55:U55" ca="1" si="592">IF($C55="","",VLOOKUP($A55,INDIRECT("data"&amp;$AX$3),T$8,FALSE))</f>
        <v>32</v>
      </c>
      <c r="U55" s="107">
        <f t="shared" ca="1" si="592"/>
        <v>38</v>
      </c>
      <c r="V55" s="107">
        <f t="shared" ref="V55" ca="1" si="593">IF($C55="","",SUM(T55:U55))</f>
        <v>70</v>
      </c>
      <c r="W55" s="107">
        <f t="shared" ref="W55:X55" ca="1" si="594">IF($C55="","",VLOOKUP($A55,INDIRECT("data"&amp;$AX$3),W$8,FALSE))</f>
        <v>34</v>
      </c>
      <c r="X55" s="107">
        <f t="shared" ca="1" si="594"/>
        <v>32</v>
      </c>
      <c r="Y55" s="107">
        <f t="shared" ref="Y55" ca="1" si="595">IF($C55="","",SUM(W55:X55))</f>
        <v>66</v>
      </c>
      <c r="Z55" s="107">
        <f t="shared" ref="Z55:AA55" ca="1" si="596">IF($C55="","",VLOOKUP($A55,INDIRECT("data"&amp;$AX$3),Z$8,FALSE))</f>
        <v>38</v>
      </c>
      <c r="AA55" s="107">
        <f t="shared" ca="1" si="596"/>
        <v>34</v>
      </c>
      <c r="AB55" s="107">
        <f t="shared" ref="AB55" ca="1" si="597">IF($C55="","",SUM(Z55:AA55))</f>
        <v>72</v>
      </c>
      <c r="AC55" s="107">
        <f t="shared" ref="AC55:AD55" ca="1" si="598">IF($C55="","",VLOOKUP($A55,INDIRECT("data"&amp;$AX$3),AC$8,FALSE))</f>
        <v>38</v>
      </c>
      <c r="AD55" s="107">
        <f t="shared" ca="1" si="598"/>
        <v>38</v>
      </c>
      <c r="AE55" s="107">
        <f t="shared" ref="AE55" ca="1" si="599">IF($C55="","",SUM(AC55:AD55))</f>
        <v>76</v>
      </c>
      <c r="AF55" s="107">
        <f t="shared" ref="AF55:AG55" ca="1" si="600">IF($C55="","",VLOOKUP($A55,INDIRECT("data"&amp;$AX$3),AF$8,FALSE))</f>
        <v>32</v>
      </c>
      <c r="AG55" s="107">
        <f t="shared" ca="1" si="600"/>
        <v>38</v>
      </c>
      <c r="AH55" s="107">
        <f t="shared" ref="AH55" ca="1" si="601">IF($C55="","",SUM(AF55:AG55))</f>
        <v>70</v>
      </c>
      <c r="AI55" s="107"/>
      <c r="AJ55" s="107"/>
      <c r="AK55" s="107"/>
      <c r="AL55" s="107">
        <f t="shared" ref="AL55:AM55" ca="1" si="602">IF($C55="","",VLOOKUP($A55,INDIRECT("data"&amp;$AX$3),AL$8,FALSE))</f>
        <v>38</v>
      </c>
      <c r="AM55" s="107">
        <f t="shared" ca="1" si="602"/>
        <v>38</v>
      </c>
      <c r="AN55" s="107">
        <f t="shared" ref="AN55" ca="1" si="603">IF($C55="","",SUM(AL55:AM55))</f>
        <v>76</v>
      </c>
      <c r="AO55" s="95">
        <f t="shared" ref="AO55" ca="1" si="604">IF($C55="","",V55+Y55+AB55+AE55+AH55+AK55+AN55)</f>
        <v>430</v>
      </c>
      <c r="AP55" s="107">
        <f t="shared" ref="AP55:AS55" ca="1" si="605">IF($C55="","",VLOOKUP($A55,INDIRECT("data"&amp;$AX$3),AP$8,FALSE))</f>
        <v>64</v>
      </c>
      <c r="AQ55" s="107">
        <f t="shared" ca="1" si="605"/>
        <v>68</v>
      </c>
      <c r="AR55" s="107">
        <f t="shared" ca="1" si="605"/>
        <v>76</v>
      </c>
      <c r="AS55" s="107">
        <f t="shared" ca="1" si="605"/>
        <v>76</v>
      </c>
      <c r="AT55" s="107">
        <f t="shared" ref="AT55" ca="1" si="606">IF($C55="","",SUM(AP55:AS55))</f>
        <v>284</v>
      </c>
      <c r="AU55" s="150">
        <f t="shared" ref="AU55" ca="1" si="607">IF($C55="","",VLOOKUP($A55,INDIRECT("data"&amp;$AX$3),AU$8,FALSE))</f>
        <v>172</v>
      </c>
      <c r="AV55" s="150">
        <f ca="1">IF($C55="","",ROUND(AU55/NoW%,0))</f>
        <v>76</v>
      </c>
      <c r="AW55" s="150" t="str">
        <f ca="1">IF($C55="","",VLOOKUP(AO56,Gc,2,FALSE))</f>
        <v>Very Good</v>
      </c>
      <c r="AX55" s="150"/>
    </row>
    <row r="56" spans="1:50" s="96" customFormat="1" ht="15" customHeight="1">
      <c r="A56" s="96">
        <f t="shared" ref="A56" si="608">A55</f>
        <v>24</v>
      </c>
      <c r="B56" s="167"/>
      <c r="C56" s="167"/>
      <c r="D56" s="107" t="str">
        <f t="shared" ref="D56:O56" ca="1" si="609">IF($C55="","",MID(TEXT(VLOOKUP($A56,INDIRECT("data"&amp;$AX$3),10,FALSE),"000000000000"),D$8,1))</f>
        <v>2</v>
      </c>
      <c r="E56" s="107" t="str">
        <f t="shared" ca="1" si="609"/>
        <v>0</v>
      </c>
      <c r="F56" s="107" t="str">
        <f t="shared" ca="1" si="609"/>
        <v>2</v>
      </c>
      <c r="G56" s="107" t="str">
        <f t="shared" ca="1" si="609"/>
        <v>0</v>
      </c>
      <c r="H56" s="107" t="str">
        <f t="shared" ca="1" si="609"/>
        <v>6</v>
      </c>
      <c r="I56" s="107" t="str">
        <f t="shared" ca="1" si="609"/>
        <v>6</v>
      </c>
      <c r="J56" s="107" t="str">
        <f t="shared" ca="1" si="609"/>
        <v>4</v>
      </c>
      <c r="K56" s="107" t="str">
        <f t="shared" ca="1" si="609"/>
        <v>4</v>
      </c>
      <c r="L56" s="107" t="str">
        <f t="shared" ca="1" si="609"/>
        <v>4</v>
      </c>
      <c r="M56" s="107" t="str">
        <f t="shared" ca="1" si="609"/>
        <v>8</v>
      </c>
      <c r="N56" s="107" t="str">
        <f t="shared" ca="1" si="609"/>
        <v>6</v>
      </c>
      <c r="O56" s="107" t="str">
        <f t="shared" ca="1" si="609"/>
        <v>2</v>
      </c>
      <c r="P56" s="150"/>
      <c r="Q56" s="150"/>
      <c r="R56" s="97">
        <f t="shared" ref="R56" ca="1" si="610">IF($C55="","",VLOOKUP(A56,INDIRECT("data"&amp;$AX$3),9,FALSE))</f>
        <v>41439</v>
      </c>
      <c r="S56" s="98" t="s">
        <v>21</v>
      </c>
      <c r="T56" s="107" t="str">
        <f ca="1">IF($C55="","",VLOOKUP(T55*2,Gr,2))</f>
        <v>B+</v>
      </c>
      <c r="U56" s="107" t="str">
        <f ca="1">IF($C55="","",VLOOKUP(U55*2,Gr,2))</f>
        <v>A</v>
      </c>
      <c r="V56" s="107" t="str">
        <f ca="1">IF($C55="","",VLOOKUP(V55,Gr,2))</f>
        <v>B+</v>
      </c>
      <c r="W56" s="107" t="str">
        <f ca="1">IF($C55="","",VLOOKUP(W55*2,Gr,2))</f>
        <v>B+</v>
      </c>
      <c r="X56" s="107" t="str">
        <f ca="1">IF($C55="","",VLOOKUP(X55*2,Gr,2))</f>
        <v>B+</v>
      </c>
      <c r="Y56" s="107" t="str">
        <f ca="1">IF($C55="","",VLOOKUP(Y55,Gr,2))</f>
        <v>B+</v>
      </c>
      <c r="Z56" s="107" t="str">
        <f ca="1">IF($C55="","",VLOOKUP(Z55*2,Gr,2))</f>
        <v>A</v>
      </c>
      <c r="AA56" s="107" t="str">
        <f ca="1">IF($C55="","",VLOOKUP(AA55*2,Gr,2))</f>
        <v>B+</v>
      </c>
      <c r="AB56" s="107" t="str">
        <f ca="1">IF($C55="","",VLOOKUP(AB55,Gr,2))</f>
        <v>A</v>
      </c>
      <c r="AC56" s="107" t="str">
        <f ca="1">IF($C55="","",VLOOKUP(AC55*2,Gr,2))</f>
        <v>A</v>
      </c>
      <c r="AD56" s="107" t="str">
        <f ca="1">IF($C55="","",VLOOKUP(AD55*2,Gr,2))</f>
        <v>A</v>
      </c>
      <c r="AE56" s="107" t="str">
        <f ca="1">IF($C55="","",VLOOKUP(AE55,Gr,2))</f>
        <v>A</v>
      </c>
      <c r="AF56" s="107" t="str">
        <f ca="1">IF($C55="","",VLOOKUP(AF55*2,Gr,2))</f>
        <v>B+</v>
      </c>
      <c r="AG56" s="107" t="str">
        <f ca="1">IF($C55="","",VLOOKUP(AG55*2,Gr,2))</f>
        <v>A</v>
      </c>
      <c r="AH56" s="107" t="str">
        <f ca="1">IF($C55="","",VLOOKUP(AH55,Gr,2))</f>
        <v>B+</v>
      </c>
      <c r="AI56" s="107"/>
      <c r="AJ56" s="107"/>
      <c r="AK56" s="107"/>
      <c r="AL56" s="107" t="str">
        <f ca="1">IF($C55="","",VLOOKUP(AL55*2,Gr,2))</f>
        <v>A</v>
      </c>
      <c r="AM56" s="107" t="str">
        <f ca="1">IF($C55="","",VLOOKUP(AM55*2,Gr,2))</f>
        <v>A</v>
      </c>
      <c r="AN56" s="107" t="str">
        <f ca="1">IF($C55="","",VLOOKUP(AN55,Gr,2))</f>
        <v>A</v>
      </c>
      <c r="AO56" s="107" t="str">
        <f ca="1">IF($C55="","",VLOOKUP(AO55/AO$7%,Gr,2))</f>
        <v>A</v>
      </c>
      <c r="AP56" s="107" t="str">
        <f ca="1">IF($C55="","",VLOOKUP(AP55,Gr,2))</f>
        <v>B+</v>
      </c>
      <c r="AQ56" s="107" t="str">
        <f ca="1">IF($C55="","",VLOOKUP(AQ55,Gr,2))</f>
        <v>B+</v>
      </c>
      <c r="AR56" s="107" t="str">
        <f ca="1">IF($C55="","",VLOOKUP(AR55,Gr,2))</f>
        <v>A</v>
      </c>
      <c r="AS56" s="107" t="str">
        <f ca="1">IF($C55="","",VLOOKUP(AS55,Gr,2))</f>
        <v>A</v>
      </c>
      <c r="AT56" s="107" t="str">
        <f ca="1">IF($C55="","",VLOOKUP(AT55/AT$7%,Gr,2))</f>
        <v>A</v>
      </c>
      <c r="AU56" s="150"/>
      <c r="AV56" s="150"/>
      <c r="AW56" s="150"/>
      <c r="AX56" s="150"/>
    </row>
    <row r="57" spans="1:50" s="96" customFormat="1" ht="15" customHeight="1">
      <c r="A57" s="96">
        <f t="shared" ref="A57" si="611">A56+1</f>
        <v>25</v>
      </c>
      <c r="B57" s="166">
        <f t="shared" ref="B57" si="612">A57</f>
        <v>25</v>
      </c>
      <c r="C57" s="166">
        <f t="shared" ref="C57" ca="1" si="613">IFERROR(VLOOKUP(A57,INDIRECT("data"&amp;$AX$3),2,FALSE),"")</f>
        <v>1169</v>
      </c>
      <c r="D57" s="168" t="str">
        <f t="shared" ref="D57" ca="1" si="614">IF(C57="","",VLOOKUP(A57,INDIRECT("data"&amp;$AX$3),3,FALSE))</f>
        <v>Krishna Murari Mattaparthi</v>
      </c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50" t="str">
        <f t="shared" ref="P57" ca="1" si="615">IF($C57="","",VLOOKUP($A57,INDIRECT("data"&amp;$AX$3),4,FALSE))</f>
        <v>B</v>
      </c>
      <c r="Q57" s="150" t="str">
        <f t="shared" ref="Q57" ca="1" si="616">IF($C57="","",VLOOKUP($A57,INDIRECT("data"&amp;$AX$3),5,FALSE))</f>
        <v>BC</v>
      </c>
      <c r="R57" s="97">
        <f t="shared" ref="R57" ca="1" si="617">IF($C57="","",VLOOKUP(A57,INDIRECT("data"&amp;$AX$3),8,FALSE))</f>
        <v>37042</v>
      </c>
      <c r="S57" s="98" t="s">
        <v>20</v>
      </c>
      <c r="T57" s="107">
        <f t="shared" ref="T57:U57" ca="1" si="618">IF($C57="","",VLOOKUP($A57,INDIRECT("data"&amp;$AX$3),T$8,FALSE))</f>
        <v>22</v>
      </c>
      <c r="U57" s="107">
        <f t="shared" ca="1" si="618"/>
        <v>46</v>
      </c>
      <c r="V57" s="107">
        <f t="shared" ref="V57" ca="1" si="619">IF($C57="","",SUM(T57:U57))</f>
        <v>68</v>
      </c>
      <c r="W57" s="107">
        <f t="shared" ref="W57:X57" ca="1" si="620">IF($C57="","",VLOOKUP($A57,INDIRECT("data"&amp;$AX$3),W$8,FALSE))</f>
        <v>44</v>
      </c>
      <c r="X57" s="107">
        <f t="shared" ca="1" si="620"/>
        <v>22</v>
      </c>
      <c r="Y57" s="107">
        <f t="shared" ref="Y57" ca="1" si="621">IF($C57="","",SUM(W57:X57))</f>
        <v>66</v>
      </c>
      <c r="Z57" s="107">
        <f t="shared" ref="Z57:AA57" ca="1" si="622">IF($C57="","",VLOOKUP($A57,INDIRECT("data"&amp;$AX$3),Z$8,FALSE))</f>
        <v>43</v>
      </c>
      <c r="AA57" s="107">
        <f t="shared" ca="1" si="622"/>
        <v>44</v>
      </c>
      <c r="AB57" s="107">
        <f t="shared" ref="AB57" ca="1" si="623">IF($C57="","",SUM(Z57:AA57))</f>
        <v>87</v>
      </c>
      <c r="AC57" s="107">
        <f t="shared" ref="AC57:AD57" ca="1" si="624">IF($C57="","",VLOOKUP($A57,INDIRECT("data"&amp;$AX$3),AC$8,FALSE))</f>
        <v>46</v>
      </c>
      <c r="AD57" s="107">
        <f t="shared" ca="1" si="624"/>
        <v>43</v>
      </c>
      <c r="AE57" s="107">
        <f t="shared" ref="AE57" ca="1" si="625">IF($C57="","",SUM(AC57:AD57))</f>
        <v>89</v>
      </c>
      <c r="AF57" s="107">
        <f t="shared" ref="AF57:AG57" ca="1" si="626">IF($C57="","",VLOOKUP($A57,INDIRECT("data"&amp;$AX$3),AF$8,FALSE))</f>
        <v>22</v>
      </c>
      <c r="AG57" s="107">
        <f t="shared" ca="1" si="626"/>
        <v>46</v>
      </c>
      <c r="AH57" s="107">
        <f t="shared" ref="AH57" ca="1" si="627">IF($C57="","",SUM(AF57:AG57))</f>
        <v>68</v>
      </c>
      <c r="AI57" s="107"/>
      <c r="AJ57" s="107"/>
      <c r="AK57" s="107"/>
      <c r="AL57" s="107">
        <f t="shared" ref="AL57:AM57" ca="1" si="628">IF($C57="","",VLOOKUP($A57,INDIRECT("data"&amp;$AX$3),AL$8,FALSE))</f>
        <v>43</v>
      </c>
      <c r="AM57" s="107">
        <f t="shared" ca="1" si="628"/>
        <v>46</v>
      </c>
      <c r="AN57" s="107">
        <f t="shared" ref="AN57" ca="1" si="629">IF($C57="","",SUM(AL57:AM57))</f>
        <v>89</v>
      </c>
      <c r="AO57" s="95">
        <f t="shared" ref="AO57" ca="1" si="630">IF($C57="","",V57+Y57+AB57+AE57+AH57+AK57+AN57)</f>
        <v>467</v>
      </c>
      <c r="AP57" s="107">
        <f t="shared" ref="AP57:AS57" ca="1" si="631">IF($C57="","",VLOOKUP($A57,INDIRECT("data"&amp;$AX$3),AP$8,FALSE))</f>
        <v>44</v>
      </c>
      <c r="AQ57" s="107">
        <f t="shared" ca="1" si="631"/>
        <v>88</v>
      </c>
      <c r="AR57" s="107">
        <f t="shared" ca="1" si="631"/>
        <v>86</v>
      </c>
      <c r="AS57" s="107">
        <f t="shared" ca="1" si="631"/>
        <v>92</v>
      </c>
      <c r="AT57" s="107">
        <f t="shared" ref="AT57" ca="1" si="632">IF($C57="","",SUM(AP57:AS57))</f>
        <v>310</v>
      </c>
      <c r="AU57" s="150">
        <f t="shared" ref="AU57" ca="1" si="633">IF($C57="","",VLOOKUP($A57,INDIRECT("data"&amp;$AX$3),AU$8,FALSE))</f>
        <v>164</v>
      </c>
      <c r="AV57" s="150">
        <f ca="1">IF($C57="","",ROUND(AU57/NoW%,0))</f>
        <v>72</v>
      </c>
      <c r="AW57" s="150" t="str">
        <f ca="1">IF($C57="","",VLOOKUP(AO58,Gc,2,FALSE))</f>
        <v>Very Good</v>
      </c>
      <c r="AX57" s="150"/>
    </row>
    <row r="58" spans="1:50" s="96" customFormat="1" ht="15" customHeight="1">
      <c r="A58" s="96">
        <f t="shared" ref="A58" si="634">A57</f>
        <v>25</v>
      </c>
      <c r="B58" s="167"/>
      <c r="C58" s="167"/>
      <c r="D58" s="107" t="str">
        <f t="shared" ref="D58:O58" ca="1" si="635">IF($C57="","",MID(TEXT(VLOOKUP($A58,INDIRECT("data"&amp;$AX$3),10,FALSE),"000000000000"),D$8,1))</f>
        <v>6</v>
      </c>
      <c r="E58" s="107" t="str">
        <f t="shared" ca="1" si="635"/>
        <v>4</v>
      </c>
      <c r="F58" s="107" t="str">
        <f t="shared" ca="1" si="635"/>
        <v>4</v>
      </c>
      <c r="G58" s="107" t="str">
        <f t="shared" ca="1" si="635"/>
        <v>2</v>
      </c>
      <c r="H58" s="107" t="str">
        <f t="shared" ca="1" si="635"/>
        <v>9</v>
      </c>
      <c r="I58" s="107" t="str">
        <f t="shared" ca="1" si="635"/>
        <v>7</v>
      </c>
      <c r="J58" s="107" t="str">
        <f t="shared" ca="1" si="635"/>
        <v>5</v>
      </c>
      <c r="K58" s="107" t="str">
        <f t="shared" ca="1" si="635"/>
        <v>1</v>
      </c>
      <c r="L58" s="107" t="str">
        <f t="shared" ca="1" si="635"/>
        <v>3</v>
      </c>
      <c r="M58" s="107" t="str">
        <f t="shared" ca="1" si="635"/>
        <v>6</v>
      </c>
      <c r="N58" s="107" t="str">
        <f t="shared" ca="1" si="635"/>
        <v>2</v>
      </c>
      <c r="O58" s="107" t="str">
        <f t="shared" ca="1" si="635"/>
        <v>0</v>
      </c>
      <c r="P58" s="150"/>
      <c r="Q58" s="150"/>
      <c r="R58" s="97">
        <f t="shared" ref="R58" ca="1" si="636">IF($C57="","",VLOOKUP(A58,INDIRECT("data"&amp;$AX$3),9,FALSE))</f>
        <v>41452</v>
      </c>
      <c r="S58" s="98" t="s">
        <v>21</v>
      </c>
      <c r="T58" s="107" t="str">
        <f ca="1">IF($C57="","",VLOOKUP(T57*2,Gr,2))</f>
        <v>B</v>
      </c>
      <c r="U58" s="107" t="str">
        <f ca="1">IF($C57="","",VLOOKUP(U57*2,Gr,2))</f>
        <v>A+</v>
      </c>
      <c r="V58" s="107" t="str">
        <f ca="1">IF($C57="","",VLOOKUP(V57,Gr,2))</f>
        <v>B+</v>
      </c>
      <c r="W58" s="107" t="str">
        <f ca="1">IF($C57="","",VLOOKUP(W57*2,Gr,2))</f>
        <v>A</v>
      </c>
      <c r="X58" s="107" t="str">
        <f ca="1">IF($C57="","",VLOOKUP(X57*2,Gr,2))</f>
        <v>B</v>
      </c>
      <c r="Y58" s="107" t="str">
        <f ca="1">IF($C57="","",VLOOKUP(Y57,Gr,2))</f>
        <v>B+</v>
      </c>
      <c r="Z58" s="107" t="str">
        <f ca="1">IF($C57="","",VLOOKUP(Z57*2,Gr,2))</f>
        <v>A</v>
      </c>
      <c r="AA58" s="107" t="str">
        <f ca="1">IF($C57="","",VLOOKUP(AA57*2,Gr,2))</f>
        <v>A</v>
      </c>
      <c r="AB58" s="107" t="str">
        <f ca="1">IF($C57="","",VLOOKUP(AB57,Gr,2))</f>
        <v>A</v>
      </c>
      <c r="AC58" s="107" t="str">
        <f ca="1">IF($C57="","",VLOOKUP(AC57*2,Gr,2))</f>
        <v>A+</v>
      </c>
      <c r="AD58" s="107" t="str">
        <f ca="1">IF($C57="","",VLOOKUP(AD57*2,Gr,2))</f>
        <v>A</v>
      </c>
      <c r="AE58" s="107" t="str">
        <f ca="1">IF($C57="","",VLOOKUP(AE57,Gr,2))</f>
        <v>A</v>
      </c>
      <c r="AF58" s="107" t="str">
        <f ca="1">IF($C57="","",VLOOKUP(AF57*2,Gr,2))</f>
        <v>B</v>
      </c>
      <c r="AG58" s="107" t="str">
        <f ca="1">IF($C57="","",VLOOKUP(AG57*2,Gr,2))</f>
        <v>A+</v>
      </c>
      <c r="AH58" s="107" t="str">
        <f ca="1">IF($C57="","",VLOOKUP(AH57,Gr,2))</f>
        <v>B+</v>
      </c>
      <c r="AI58" s="107"/>
      <c r="AJ58" s="107"/>
      <c r="AK58" s="107"/>
      <c r="AL58" s="107" t="str">
        <f ca="1">IF($C57="","",VLOOKUP(AL57*2,Gr,2))</f>
        <v>A</v>
      </c>
      <c r="AM58" s="107" t="str">
        <f ca="1">IF($C57="","",VLOOKUP(AM57*2,Gr,2))</f>
        <v>A+</v>
      </c>
      <c r="AN58" s="107" t="str">
        <f ca="1">IF($C57="","",VLOOKUP(AN57,Gr,2))</f>
        <v>A</v>
      </c>
      <c r="AO58" s="107" t="str">
        <f ca="1">IF($C57="","",VLOOKUP(AO57/AO$7%,Gr,2))</f>
        <v>A</v>
      </c>
      <c r="AP58" s="107" t="str">
        <f ca="1">IF($C57="","",VLOOKUP(AP57,Gr,2))</f>
        <v>B</v>
      </c>
      <c r="AQ58" s="107" t="str">
        <f ca="1">IF($C57="","",VLOOKUP(AQ57,Gr,2))</f>
        <v>A</v>
      </c>
      <c r="AR58" s="107" t="str">
        <f ca="1">IF($C57="","",VLOOKUP(AR57,Gr,2))</f>
        <v>A</v>
      </c>
      <c r="AS58" s="107" t="str">
        <f ca="1">IF($C57="","",VLOOKUP(AS57,Gr,2))</f>
        <v>A+</v>
      </c>
      <c r="AT58" s="107" t="str">
        <f ca="1">IF($C57="","",VLOOKUP(AT57/AT$7%,Gr,2))</f>
        <v>A</v>
      </c>
      <c r="AU58" s="150"/>
      <c r="AV58" s="150"/>
      <c r="AW58" s="150"/>
      <c r="AX58" s="150"/>
    </row>
    <row r="59" spans="1:50" s="96" customFormat="1" ht="15" customHeight="1">
      <c r="A59" s="96">
        <f t="shared" ref="A59" si="637">A58+1</f>
        <v>26</v>
      </c>
      <c r="B59" s="166">
        <f t="shared" ref="B59" si="638">A59</f>
        <v>26</v>
      </c>
      <c r="C59" s="166">
        <f t="shared" ref="C59" ca="1" si="639">IFERROR(VLOOKUP(A59,INDIRECT("data"&amp;$AX$3),2,FALSE),"")</f>
        <v>1129</v>
      </c>
      <c r="D59" s="168" t="str">
        <f t="shared" ref="D59" ca="1" si="640">IF(C59="","",VLOOKUP(A59,INDIRECT("data"&amp;$AX$3),3,FALSE))</f>
        <v>Prasanna Kumar Nakka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50" t="str">
        <f t="shared" ref="P59" ca="1" si="641">IF($C59="","",VLOOKUP($A59,INDIRECT("data"&amp;$AX$3),4,FALSE))</f>
        <v>B</v>
      </c>
      <c r="Q59" s="150" t="str">
        <f t="shared" ref="Q59" ca="1" si="642">IF($C59="","",VLOOKUP($A59,INDIRECT("data"&amp;$AX$3),5,FALSE))</f>
        <v>SC</v>
      </c>
      <c r="R59" s="97">
        <f t="shared" ref="R59" ca="1" si="643">IF($C59="","",VLOOKUP(A59,INDIRECT("data"&amp;$AX$3),8,FALSE))</f>
        <v>37814</v>
      </c>
      <c r="S59" s="98" t="s">
        <v>20</v>
      </c>
      <c r="T59" s="107">
        <f t="shared" ref="T59:U59" ca="1" si="644">IF($C59="","",VLOOKUP($A59,INDIRECT("data"&amp;$AX$3),T$8,FALSE))</f>
        <v>20</v>
      </c>
      <c r="U59" s="107">
        <f t="shared" ca="1" si="644"/>
        <v>26</v>
      </c>
      <c r="V59" s="107">
        <f t="shared" ref="V59" ca="1" si="645">IF($C59="","",SUM(T59:U59))</f>
        <v>46</v>
      </c>
      <c r="W59" s="107">
        <f t="shared" ref="W59:X59" ca="1" si="646">IF($C59="","",VLOOKUP($A59,INDIRECT("data"&amp;$AX$3),W$8,FALSE))</f>
        <v>20</v>
      </c>
      <c r="X59" s="107">
        <f t="shared" ca="1" si="646"/>
        <v>20</v>
      </c>
      <c r="Y59" s="107">
        <f t="shared" ref="Y59" ca="1" si="647">IF($C59="","",SUM(W59:X59))</f>
        <v>40</v>
      </c>
      <c r="Z59" s="107">
        <f t="shared" ref="Z59:AA59" ca="1" si="648">IF($C59="","",VLOOKUP($A59,INDIRECT("data"&amp;$AX$3),Z$8,FALSE))</f>
        <v>40</v>
      </c>
      <c r="AA59" s="107">
        <f t="shared" ca="1" si="648"/>
        <v>20</v>
      </c>
      <c r="AB59" s="107">
        <f t="shared" ref="AB59" ca="1" si="649">IF($C59="","",SUM(Z59:AA59))</f>
        <v>60</v>
      </c>
      <c r="AC59" s="107">
        <f t="shared" ref="AC59:AD59" ca="1" si="650">IF($C59="","",VLOOKUP($A59,INDIRECT("data"&amp;$AX$3),AC$8,FALSE))</f>
        <v>26</v>
      </c>
      <c r="AD59" s="107">
        <f t="shared" ca="1" si="650"/>
        <v>40</v>
      </c>
      <c r="AE59" s="107">
        <f t="shared" ref="AE59" ca="1" si="651">IF($C59="","",SUM(AC59:AD59))</f>
        <v>66</v>
      </c>
      <c r="AF59" s="107">
        <f t="shared" ref="AF59:AG59" ca="1" si="652">IF($C59="","",VLOOKUP($A59,INDIRECT("data"&amp;$AX$3),AF$8,FALSE))</f>
        <v>20</v>
      </c>
      <c r="AG59" s="107">
        <f t="shared" ca="1" si="652"/>
        <v>26</v>
      </c>
      <c r="AH59" s="107">
        <f t="shared" ref="AH59" ca="1" si="653">IF($C59="","",SUM(AF59:AG59))</f>
        <v>46</v>
      </c>
      <c r="AI59" s="107"/>
      <c r="AJ59" s="107"/>
      <c r="AK59" s="107"/>
      <c r="AL59" s="107">
        <f t="shared" ref="AL59:AM59" ca="1" si="654">IF($C59="","",VLOOKUP($A59,INDIRECT("data"&amp;$AX$3),AL$8,FALSE))</f>
        <v>40</v>
      </c>
      <c r="AM59" s="107">
        <f t="shared" ca="1" si="654"/>
        <v>26</v>
      </c>
      <c r="AN59" s="107">
        <f t="shared" ref="AN59" ca="1" si="655">IF($C59="","",SUM(AL59:AM59))</f>
        <v>66</v>
      </c>
      <c r="AO59" s="95">
        <f t="shared" ref="AO59" ca="1" si="656">IF($C59="","",V59+Y59+AB59+AE59+AH59+AK59+AN59)</f>
        <v>324</v>
      </c>
      <c r="AP59" s="107">
        <f t="shared" ref="AP59:AS59" ca="1" si="657">IF($C59="","",VLOOKUP($A59,INDIRECT("data"&amp;$AX$3),AP$8,FALSE))</f>
        <v>40</v>
      </c>
      <c r="AQ59" s="107">
        <f t="shared" ca="1" si="657"/>
        <v>40</v>
      </c>
      <c r="AR59" s="107">
        <f t="shared" ca="1" si="657"/>
        <v>80</v>
      </c>
      <c r="AS59" s="107">
        <f t="shared" ca="1" si="657"/>
        <v>52</v>
      </c>
      <c r="AT59" s="107">
        <f t="shared" ref="AT59" ca="1" si="658">IF($C59="","",SUM(AP59:AS59))</f>
        <v>212</v>
      </c>
      <c r="AU59" s="150">
        <f t="shared" ref="AU59" ca="1" si="659">IF($C59="","",VLOOKUP($A59,INDIRECT("data"&amp;$AX$3),AU$8,FALSE))</f>
        <v>216</v>
      </c>
      <c r="AV59" s="150">
        <f ca="1">IF($C59="","",ROUND(AU59/NoW%,0))</f>
        <v>95</v>
      </c>
      <c r="AW59" s="150" t="str">
        <f ca="1">IF($C59="","",VLOOKUP(AO60,Gc,2,FALSE))</f>
        <v>Good</v>
      </c>
      <c r="AX59" s="150"/>
    </row>
    <row r="60" spans="1:50" s="96" customFormat="1" ht="15" customHeight="1">
      <c r="A60" s="96">
        <f t="shared" ref="A60" si="660">A59</f>
        <v>26</v>
      </c>
      <c r="B60" s="167"/>
      <c r="C60" s="167"/>
      <c r="D60" s="107" t="str">
        <f t="shared" ref="D60:O60" ca="1" si="661">IF($C59="","",MID(TEXT(VLOOKUP($A60,INDIRECT("data"&amp;$AX$3),10,FALSE),"000000000000"),D$8,1))</f>
        <v>3</v>
      </c>
      <c r="E60" s="107" t="str">
        <f t="shared" ca="1" si="661"/>
        <v>7</v>
      </c>
      <c r="F60" s="107" t="str">
        <f t="shared" ca="1" si="661"/>
        <v>2</v>
      </c>
      <c r="G60" s="107" t="str">
        <f t="shared" ca="1" si="661"/>
        <v>5</v>
      </c>
      <c r="H60" s="107" t="str">
        <f t="shared" ca="1" si="661"/>
        <v>6</v>
      </c>
      <c r="I60" s="107" t="str">
        <f t="shared" ca="1" si="661"/>
        <v>2</v>
      </c>
      <c r="J60" s="107" t="str">
        <f t="shared" ca="1" si="661"/>
        <v>3</v>
      </c>
      <c r="K60" s="107" t="str">
        <f t="shared" ca="1" si="661"/>
        <v>0</v>
      </c>
      <c r="L60" s="107" t="str">
        <f t="shared" ca="1" si="661"/>
        <v>2</v>
      </c>
      <c r="M60" s="107" t="str">
        <f t="shared" ca="1" si="661"/>
        <v>8</v>
      </c>
      <c r="N60" s="107" t="str">
        <f t="shared" ca="1" si="661"/>
        <v>9</v>
      </c>
      <c r="O60" s="107" t="str">
        <f t="shared" ca="1" si="661"/>
        <v>2</v>
      </c>
      <c r="P60" s="150"/>
      <c r="Q60" s="150"/>
      <c r="R60" s="97">
        <f t="shared" ref="R60" ca="1" si="662">IF($C59="","",VLOOKUP(A60,INDIRECT("data"&amp;$AX$3),9,FALSE))</f>
        <v>41437</v>
      </c>
      <c r="S60" s="98" t="s">
        <v>21</v>
      </c>
      <c r="T60" s="107" t="str">
        <f ca="1">IF($C59="","",VLOOKUP(T59*2,Gr,2))</f>
        <v>C</v>
      </c>
      <c r="U60" s="107" t="str">
        <f ca="1">IF($C59="","",VLOOKUP(U59*2,Gr,2))</f>
        <v>B+</v>
      </c>
      <c r="V60" s="107" t="str">
        <f ca="1">IF($C59="","",VLOOKUP(V59,Gr,2))</f>
        <v>B</v>
      </c>
      <c r="W60" s="107" t="str">
        <f ca="1">IF($C59="","",VLOOKUP(W59*2,Gr,2))</f>
        <v>C</v>
      </c>
      <c r="X60" s="107" t="str">
        <f ca="1">IF($C59="","",VLOOKUP(X59*2,Gr,2))</f>
        <v>C</v>
      </c>
      <c r="Y60" s="107" t="str">
        <f ca="1">IF($C59="","",VLOOKUP(Y59,Gr,2))</f>
        <v>C</v>
      </c>
      <c r="Z60" s="107" t="str">
        <f ca="1">IF($C59="","",VLOOKUP(Z59*2,Gr,2))</f>
        <v>A</v>
      </c>
      <c r="AA60" s="107" t="str">
        <f ca="1">IF($C59="","",VLOOKUP(AA59*2,Gr,2))</f>
        <v>C</v>
      </c>
      <c r="AB60" s="107" t="str">
        <f ca="1">IF($C59="","",VLOOKUP(AB59,Gr,2))</f>
        <v>B+</v>
      </c>
      <c r="AC60" s="107" t="str">
        <f ca="1">IF($C59="","",VLOOKUP(AC59*2,Gr,2))</f>
        <v>B+</v>
      </c>
      <c r="AD60" s="107" t="str">
        <f ca="1">IF($C59="","",VLOOKUP(AD59*2,Gr,2))</f>
        <v>A</v>
      </c>
      <c r="AE60" s="107" t="str">
        <f ca="1">IF($C59="","",VLOOKUP(AE59,Gr,2))</f>
        <v>B+</v>
      </c>
      <c r="AF60" s="107" t="str">
        <f ca="1">IF($C59="","",VLOOKUP(AF59*2,Gr,2))</f>
        <v>C</v>
      </c>
      <c r="AG60" s="107" t="str">
        <f ca="1">IF($C59="","",VLOOKUP(AG59*2,Gr,2))</f>
        <v>B+</v>
      </c>
      <c r="AH60" s="107" t="str">
        <f ca="1">IF($C59="","",VLOOKUP(AH59,Gr,2))</f>
        <v>B</v>
      </c>
      <c r="AI60" s="107"/>
      <c r="AJ60" s="107"/>
      <c r="AK60" s="107"/>
      <c r="AL60" s="107" t="str">
        <f ca="1">IF($C59="","",VLOOKUP(AL59*2,Gr,2))</f>
        <v>A</v>
      </c>
      <c r="AM60" s="107" t="str">
        <f ca="1">IF($C59="","",VLOOKUP(AM59*2,Gr,2))</f>
        <v>B+</v>
      </c>
      <c r="AN60" s="107" t="str">
        <f ca="1">IF($C59="","",VLOOKUP(AN59,Gr,2))</f>
        <v>B+</v>
      </c>
      <c r="AO60" s="107" t="str">
        <f ca="1">IF($C59="","",VLOOKUP(AO59/AO$7%,Gr,2))</f>
        <v>B+</v>
      </c>
      <c r="AP60" s="107" t="str">
        <f ca="1">IF($C59="","",VLOOKUP(AP59,Gr,2))</f>
        <v>C</v>
      </c>
      <c r="AQ60" s="107" t="str">
        <f ca="1">IF($C59="","",VLOOKUP(AQ59,Gr,2))</f>
        <v>C</v>
      </c>
      <c r="AR60" s="107" t="str">
        <f ca="1">IF($C59="","",VLOOKUP(AR59,Gr,2))</f>
        <v>A</v>
      </c>
      <c r="AS60" s="107" t="str">
        <f ca="1">IF($C59="","",VLOOKUP(AS59,Gr,2))</f>
        <v>B+</v>
      </c>
      <c r="AT60" s="107" t="str">
        <f ca="1">IF($C59="","",VLOOKUP(AT59/AT$7%,Gr,2))</f>
        <v>B+</v>
      </c>
      <c r="AU60" s="150"/>
      <c r="AV60" s="150"/>
      <c r="AW60" s="150"/>
      <c r="AX60" s="150"/>
    </row>
    <row r="61" spans="1:50" s="96" customFormat="1" ht="15" customHeight="1">
      <c r="A61" s="96">
        <f t="shared" ref="A61" si="663">A60+1</f>
        <v>27</v>
      </c>
      <c r="B61" s="166">
        <f t="shared" ref="B61" si="664">A61</f>
        <v>27</v>
      </c>
      <c r="C61" s="166">
        <f t="shared" ref="C61" ca="1" si="665">IFERROR(VLOOKUP(A61,INDIRECT("data"&amp;$AX$3),2,FALSE),"")</f>
        <v>1168</v>
      </c>
      <c r="D61" s="168" t="str">
        <f t="shared" ref="D61" ca="1" si="666">IF(C61="","",VLOOKUP(A61,INDIRECT("data"&amp;$AX$3),3,FALSE))</f>
        <v>Prasanth Kumar Kedasi</v>
      </c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50" t="str">
        <f t="shared" ref="P61" ca="1" si="667">IF($C61="","",VLOOKUP($A61,INDIRECT("data"&amp;$AX$3),4,FALSE))</f>
        <v>B</v>
      </c>
      <c r="Q61" s="150" t="str">
        <f t="shared" ref="Q61" ca="1" si="668">IF($C61="","",VLOOKUP($A61,INDIRECT("data"&amp;$AX$3),5,FALSE))</f>
        <v>SC</v>
      </c>
      <c r="R61" s="97">
        <f t="shared" ref="R61" ca="1" si="669">IF($C61="","",VLOOKUP(A61,INDIRECT("data"&amp;$AX$3),8,FALSE))</f>
        <v>37861</v>
      </c>
      <c r="S61" s="98" t="s">
        <v>20</v>
      </c>
      <c r="T61" s="107">
        <f t="shared" ref="T61:U61" ca="1" si="670">IF($C61="","",VLOOKUP($A61,INDIRECT("data"&amp;$AX$3),T$8,FALSE))</f>
        <v>46</v>
      </c>
      <c r="U61" s="107">
        <f t="shared" ca="1" si="670"/>
        <v>28</v>
      </c>
      <c r="V61" s="107">
        <f t="shared" ref="V61" ca="1" si="671">IF($C61="","",SUM(T61:U61))</f>
        <v>74</v>
      </c>
      <c r="W61" s="107">
        <f t="shared" ref="W61:X61" ca="1" si="672">IF($C61="","",VLOOKUP($A61,INDIRECT("data"&amp;$AX$3),W$8,FALSE))</f>
        <v>23</v>
      </c>
      <c r="X61" s="107">
        <f t="shared" ca="1" si="672"/>
        <v>46</v>
      </c>
      <c r="Y61" s="107">
        <f t="shared" ref="Y61" ca="1" si="673">IF($C61="","",SUM(W61:X61))</f>
        <v>69</v>
      </c>
      <c r="Z61" s="107">
        <f t="shared" ref="Z61:AA61" ca="1" si="674">IF($C61="","",VLOOKUP($A61,INDIRECT("data"&amp;$AX$3),Z$8,FALSE))</f>
        <v>48</v>
      </c>
      <c r="AA61" s="107">
        <f t="shared" ca="1" si="674"/>
        <v>23</v>
      </c>
      <c r="AB61" s="107">
        <f t="shared" ref="AB61" ca="1" si="675">IF($C61="","",SUM(Z61:AA61))</f>
        <v>71</v>
      </c>
      <c r="AC61" s="107">
        <f t="shared" ref="AC61:AD61" ca="1" si="676">IF($C61="","",VLOOKUP($A61,INDIRECT("data"&amp;$AX$3),AC$8,FALSE))</f>
        <v>28</v>
      </c>
      <c r="AD61" s="107">
        <f t="shared" ca="1" si="676"/>
        <v>48</v>
      </c>
      <c r="AE61" s="107">
        <f t="shared" ref="AE61" ca="1" si="677">IF($C61="","",SUM(AC61:AD61))</f>
        <v>76</v>
      </c>
      <c r="AF61" s="107">
        <f t="shared" ref="AF61:AG61" ca="1" si="678">IF($C61="","",VLOOKUP($A61,INDIRECT("data"&amp;$AX$3),AF$8,FALSE))</f>
        <v>46</v>
      </c>
      <c r="AG61" s="107">
        <f t="shared" ca="1" si="678"/>
        <v>28</v>
      </c>
      <c r="AH61" s="107">
        <f t="shared" ref="AH61" ca="1" si="679">IF($C61="","",SUM(AF61:AG61))</f>
        <v>74</v>
      </c>
      <c r="AI61" s="107"/>
      <c r="AJ61" s="107"/>
      <c r="AK61" s="107"/>
      <c r="AL61" s="107">
        <f t="shared" ref="AL61:AM61" ca="1" si="680">IF($C61="","",VLOOKUP($A61,INDIRECT("data"&amp;$AX$3),AL$8,FALSE))</f>
        <v>48</v>
      </c>
      <c r="AM61" s="107">
        <f t="shared" ca="1" si="680"/>
        <v>28</v>
      </c>
      <c r="AN61" s="107">
        <f t="shared" ref="AN61" ca="1" si="681">IF($C61="","",SUM(AL61:AM61))</f>
        <v>76</v>
      </c>
      <c r="AO61" s="95">
        <f t="shared" ref="AO61" ca="1" si="682">IF($C61="","",V61+Y61+AB61+AE61+AH61+AK61+AN61)</f>
        <v>440</v>
      </c>
      <c r="AP61" s="107">
        <f t="shared" ref="AP61:AS61" ca="1" si="683">IF($C61="","",VLOOKUP($A61,INDIRECT("data"&amp;$AX$3),AP$8,FALSE))</f>
        <v>92</v>
      </c>
      <c r="AQ61" s="107">
        <f t="shared" ca="1" si="683"/>
        <v>46</v>
      </c>
      <c r="AR61" s="107">
        <f t="shared" ca="1" si="683"/>
        <v>96</v>
      </c>
      <c r="AS61" s="107">
        <f t="shared" ca="1" si="683"/>
        <v>56</v>
      </c>
      <c r="AT61" s="107">
        <f t="shared" ref="AT61" ca="1" si="684">IF($C61="","",SUM(AP61:AS61))</f>
        <v>290</v>
      </c>
      <c r="AU61" s="150">
        <f t="shared" ref="AU61" ca="1" si="685">IF($C61="","",VLOOKUP($A61,INDIRECT("data"&amp;$AX$3),AU$8,FALSE))</f>
        <v>190</v>
      </c>
      <c r="AV61" s="150">
        <f ca="1">IF($C61="","",ROUND(AU61/NoW%,0))</f>
        <v>84</v>
      </c>
      <c r="AW61" s="150" t="str">
        <f ca="1">IF($C61="","",VLOOKUP(AO62,Gc,2,FALSE))</f>
        <v>Very Good</v>
      </c>
      <c r="AX61" s="150"/>
    </row>
    <row r="62" spans="1:50" s="96" customFormat="1" ht="15" customHeight="1">
      <c r="A62" s="96">
        <f t="shared" ref="A62" si="686">A61</f>
        <v>27</v>
      </c>
      <c r="B62" s="167"/>
      <c r="C62" s="167"/>
      <c r="D62" s="107" t="str">
        <f t="shared" ref="D62:O62" ca="1" si="687">IF($C61="","",MID(TEXT(VLOOKUP($A62,INDIRECT("data"&amp;$AX$3),10,FALSE),"000000000000"),D$8,1))</f>
        <v>9</v>
      </c>
      <c r="E62" s="107" t="str">
        <f t="shared" ca="1" si="687"/>
        <v>4</v>
      </c>
      <c r="F62" s="107" t="str">
        <f t="shared" ca="1" si="687"/>
        <v>1</v>
      </c>
      <c r="G62" s="107" t="str">
        <f t="shared" ca="1" si="687"/>
        <v>8</v>
      </c>
      <c r="H62" s="107" t="str">
        <f t="shared" ca="1" si="687"/>
        <v>5</v>
      </c>
      <c r="I62" s="107" t="str">
        <f t="shared" ca="1" si="687"/>
        <v>2</v>
      </c>
      <c r="J62" s="107" t="str">
        <f t="shared" ca="1" si="687"/>
        <v>7</v>
      </c>
      <c r="K62" s="107" t="str">
        <f t="shared" ca="1" si="687"/>
        <v>6</v>
      </c>
      <c r="L62" s="107" t="str">
        <f t="shared" ca="1" si="687"/>
        <v>1</v>
      </c>
      <c r="M62" s="107" t="str">
        <f t="shared" ca="1" si="687"/>
        <v>9</v>
      </c>
      <c r="N62" s="107" t="str">
        <f t="shared" ca="1" si="687"/>
        <v>7</v>
      </c>
      <c r="O62" s="107" t="str">
        <f t="shared" ca="1" si="687"/>
        <v>1</v>
      </c>
      <c r="P62" s="150"/>
      <c r="Q62" s="150"/>
      <c r="R62" s="97">
        <f t="shared" ref="R62" ca="1" si="688">IF($C61="","",VLOOKUP(A62,INDIRECT("data"&amp;$AX$3),9,FALSE))</f>
        <v>41451</v>
      </c>
      <c r="S62" s="98" t="s">
        <v>21</v>
      </c>
      <c r="T62" s="107" t="str">
        <f ca="1">IF($C61="","",VLOOKUP(T61*2,Gr,2))</f>
        <v>A+</v>
      </c>
      <c r="U62" s="107" t="str">
        <f ca="1">IF($C61="","",VLOOKUP(U61*2,Gr,2))</f>
        <v>B+</v>
      </c>
      <c r="V62" s="107" t="str">
        <f ca="1">IF($C61="","",VLOOKUP(V61,Gr,2))</f>
        <v>A</v>
      </c>
      <c r="W62" s="107" t="str">
        <f ca="1">IF($C61="","",VLOOKUP(W61*2,Gr,2))</f>
        <v>B</v>
      </c>
      <c r="X62" s="107" t="str">
        <f ca="1">IF($C61="","",VLOOKUP(X61*2,Gr,2))</f>
        <v>A+</v>
      </c>
      <c r="Y62" s="107" t="str">
        <f ca="1">IF($C61="","",VLOOKUP(Y61,Gr,2))</f>
        <v>B+</v>
      </c>
      <c r="Z62" s="107" t="str">
        <f ca="1">IF($C61="","",VLOOKUP(Z61*2,Gr,2))</f>
        <v>A+</v>
      </c>
      <c r="AA62" s="107" t="str">
        <f ca="1">IF($C61="","",VLOOKUP(AA61*2,Gr,2))</f>
        <v>B</v>
      </c>
      <c r="AB62" s="107" t="str">
        <f ca="1">IF($C61="","",VLOOKUP(AB61,Gr,2))</f>
        <v>A</v>
      </c>
      <c r="AC62" s="107" t="str">
        <f ca="1">IF($C61="","",VLOOKUP(AC61*2,Gr,2))</f>
        <v>B+</v>
      </c>
      <c r="AD62" s="107" t="str">
        <f ca="1">IF($C61="","",VLOOKUP(AD61*2,Gr,2))</f>
        <v>A+</v>
      </c>
      <c r="AE62" s="107" t="str">
        <f ca="1">IF($C61="","",VLOOKUP(AE61,Gr,2))</f>
        <v>A</v>
      </c>
      <c r="AF62" s="107" t="str">
        <f ca="1">IF($C61="","",VLOOKUP(AF61*2,Gr,2))</f>
        <v>A+</v>
      </c>
      <c r="AG62" s="107" t="str">
        <f ca="1">IF($C61="","",VLOOKUP(AG61*2,Gr,2))</f>
        <v>B+</v>
      </c>
      <c r="AH62" s="107" t="str">
        <f ca="1">IF($C61="","",VLOOKUP(AH61,Gr,2))</f>
        <v>A</v>
      </c>
      <c r="AI62" s="107"/>
      <c r="AJ62" s="107"/>
      <c r="AK62" s="107"/>
      <c r="AL62" s="107" t="str">
        <f ca="1">IF($C61="","",VLOOKUP(AL61*2,Gr,2))</f>
        <v>A+</v>
      </c>
      <c r="AM62" s="107" t="str">
        <f ca="1">IF($C61="","",VLOOKUP(AM61*2,Gr,2))</f>
        <v>B+</v>
      </c>
      <c r="AN62" s="107" t="str">
        <f ca="1">IF($C61="","",VLOOKUP(AN61,Gr,2))</f>
        <v>A</v>
      </c>
      <c r="AO62" s="107" t="str">
        <f ca="1">IF($C61="","",VLOOKUP(AO61/AO$7%,Gr,2))</f>
        <v>A</v>
      </c>
      <c r="AP62" s="107" t="str">
        <f ca="1">IF($C61="","",VLOOKUP(AP61,Gr,2))</f>
        <v>A+</v>
      </c>
      <c r="AQ62" s="107" t="str">
        <f ca="1">IF($C61="","",VLOOKUP(AQ61,Gr,2))</f>
        <v>B</v>
      </c>
      <c r="AR62" s="107" t="str">
        <f ca="1">IF($C61="","",VLOOKUP(AR61,Gr,2))</f>
        <v>A+</v>
      </c>
      <c r="AS62" s="107" t="str">
        <f ca="1">IF($C61="","",VLOOKUP(AS61,Gr,2))</f>
        <v>B+</v>
      </c>
      <c r="AT62" s="107" t="str">
        <f ca="1">IF($C61="","",VLOOKUP(AT61/AT$7%,Gr,2))</f>
        <v>A</v>
      </c>
      <c r="AU62" s="150"/>
      <c r="AV62" s="150"/>
      <c r="AW62" s="150"/>
      <c r="AX62" s="150"/>
    </row>
    <row r="63" spans="1:50" s="96" customFormat="1" ht="15" customHeight="1">
      <c r="A63" s="96">
        <f t="shared" ref="A63" si="689">A62+1</f>
        <v>28</v>
      </c>
      <c r="B63" s="166">
        <f t="shared" ref="B63" si="690">A63</f>
        <v>28</v>
      </c>
      <c r="C63" s="166">
        <f t="shared" ref="C63" ca="1" si="691">IFERROR(VLOOKUP(A63,INDIRECT("data"&amp;$AX$3),2,FALSE),"")</f>
        <v>1166</v>
      </c>
      <c r="D63" s="168" t="str">
        <f t="shared" ref="D63" ca="1" si="692">IF(C63="","",VLOOKUP(A63,INDIRECT("data"&amp;$AX$3),3,FALSE))</f>
        <v>Ramesh Kathula</v>
      </c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50" t="str">
        <f t="shared" ref="P63" ca="1" si="693">IF($C63="","",VLOOKUP($A63,INDIRECT("data"&amp;$AX$3),4,FALSE))</f>
        <v>B</v>
      </c>
      <c r="Q63" s="150" t="str">
        <f t="shared" ref="Q63" ca="1" si="694">IF($C63="","",VLOOKUP($A63,INDIRECT("data"&amp;$AX$3),5,FALSE))</f>
        <v>SC</v>
      </c>
      <c r="R63" s="97">
        <f t="shared" ref="R63" ca="1" si="695">IF($C63="","",VLOOKUP(A63,INDIRECT("data"&amp;$AX$3),8,FALSE))</f>
        <v>36706</v>
      </c>
      <c r="S63" s="98" t="s">
        <v>20</v>
      </c>
      <c r="T63" s="107">
        <f t="shared" ref="T63:U63" ca="1" si="696">IF($C63="","",VLOOKUP($A63,INDIRECT("data"&amp;$AX$3),T$8,FALSE))</f>
        <v>24</v>
      </c>
      <c r="U63" s="107">
        <f t="shared" ca="1" si="696"/>
        <v>46</v>
      </c>
      <c r="V63" s="107">
        <f t="shared" ref="V63" ca="1" si="697">IF($C63="","",SUM(T63:U63))</f>
        <v>70</v>
      </c>
      <c r="W63" s="107">
        <f t="shared" ref="W63:X63" ca="1" si="698">IF($C63="","",VLOOKUP($A63,INDIRECT("data"&amp;$AX$3),W$8,FALSE))</f>
        <v>43</v>
      </c>
      <c r="X63" s="107">
        <f t="shared" ca="1" si="698"/>
        <v>24</v>
      </c>
      <c r="Y63" s="107">
        <f t="shared" ref="Y63" ca="1" si="699">IF($C63="","",SUM(W63:X63))</f>
        <v>67</v>
      </c>
      <c r="Z63" s="107">
        <f t="shared" ref="Z63:AA63" ca="1" si="700">IF($C63="","",VLOOKUP($A63,INDIRECT("data"&amp;$AX$3),Z$8,FALSE))</f>
        <v>46</v>
      </c>
      <c r="AA63" s="107">
        <f t="shared" ca="1" si="700"/>
        <v>43</v>
      </c>
      <c r="AB63" s="107">
        <f t="shared" ref="AB63" ca="1" si="701">IF($C63="","",SUM(Z63:AA63))</f>
        <v>89</v>
      </c>
      <c r="AC63" s="107">
        <f t="shared" ref="AC63:AD63" ca="1" si="702">IF($C63="","",VLOOKUP($A63,INDIRECT("data"&amp;$AX$3),AC$8,FALSE))</f>
        <v>46</v>
      </c>
      <c r="AD63" s="107">
        <f t="shared" ca="1" si="702"/>
        <v>46</v>
      </c>
      <c r="AE63" s="107">
        <f t="shared" ref="AE63" ca="1" si="703">IF($C63="","",SUM(AC63:AD63))</f>
        <v>92</v>
      </c>
      <c r="AF63" s="107">
        <f t="shared" ref="AF63:AG63" ca="1" si="704">IF($C63="","",VLOOKUP($A63,INDIRECT("data"&amp;$AX$3),AF$8,FALSE))</f>
        <v>24</v>
      </c>
      <c r="AG63" s="107">
        <f t="shared" ca="1" si="704"/>
        <v>46</v>
      </c>
      <c r="AH63" s="107">
        <f t="shared" ref="AH63" ca="1" si="705">IF($C63="","",SUM(AF63:AG63))</f>
        <v>70</v>
      </c>
      <c r="AI63" s="107"/>
      <c r="AJ63" s="107"/>
      <c r="AK63" s="107"/>
      <c r="AL63" s="107">
        <f t="shared" ref="AL63:AM63" ca="1" si="706">IF($C63="","",VLOOKUP($A63,INDIRECT("data"&amp;$AX$3),AL$8,FALSE))</f>
        <v>46</v>
      </c>
      <c r="AM63" s="107">
        <f t="shared" ca="1" si="706"/>
        <v>46</v>
      </c>
      <c r="AN63" s="107">
        <f t="shared" ref="AN63" ca="1" si="707">IF($C63="","",SUM(AL63:AM63))</f>
        <v>92</v>
      </c>
      <c r="AO63" s="95">
        <f t="shared" ref="AO63" ca="1" si="708">IF($C63="","",V63+Y63+AB63+AE63+AH63+AK63+AN63)</f>
        <v>480</v>
      </c>
      <c r="AP63" s="107">
        <f t="shared" ref="AP63:AS63" ca="1" si="709">IF($C63="","",VLOOKUP($A63,INDIRECT("data"&amp;$AX$3),AP$8,FALSE))</f>
        <v>48</v>
      </c>
      <c r="AQ63" s="107">
        <f t="shared" ca="1" si="709"/>
        <v>86</v>
      </c>
      <c r="AR63" s="107">
        <f t="shared" ca="1" si="709"/>
        <v>92</v>
      </c>
      <c r="AS63" s="107">
        <f t="shared" ca="1" si="709"/>
        <v>92</v>
      </c>
      <c r="AT63" s="107">
        <f t="shared" ref="AT63" ca="1" si="710">IF($C63="","",SUM(AP63:AS63))</f>
        <v>318</v>
      </c>
      <c r="AU63" s="150">
        <f t="shared" ref="AU63" ca="1" si="711">IF($C63="","",VLOOKUP($A63,INDIRECT("data"&amp;$AX$3),AU$8,FALSE))</f>
        <v>172</v>
      </c>
      <c r="AV63" s="150">
        <f ca="1">IF($C63="","",ROUND(AU63/NoW%,0))</f>
        <v>76</v>
      </c>
      <c r="AW63" s="150" t="str">
        <f ca="1">IF($C63="","",VLOOKUP(AO64,Gc,2,FALSE))</f>
        <v>Very Good</v>
      </c>
      <c r="AX63" s="150"/>
    </row>
    <row r="64" spans="1:50" s="96" customFormat="1" ht="15" customHeight="1">
      <c r="A64" s="96">
        <f t="shared" ref="A64" si="712">A63</f>
        <v>28</v>
      </c>
      <c r="B64" s="167"/>
      <c r="C64" s="167"/>
      <c r="D64" s="107" t="str">
        <f t="shared" ref="D64:O64" ca="1" si="713">IF($C63="","",MID(TEXT(VLOOKUP($A64,INDIRECT("data"&amp;$AX$3),10,FALSE),"000000000000"),D$8,1))</f>
        <v>5</v>
      </c>
      <c r="E64" s="107" t="str">
        <f t="shared" ca="1" si="713"/>
        <v>3</v>
      </c>
      <c r="F64" s="107" t="str">
        <f t="shared" ca="1" si="713"/>
        <v>5</v>
      </c>
      <c r="G64" s="107" t="str">
        <f t="shared" ca="1" si="713"/>
        <v>3</v>
      </c>
      <c r="H64" s="107" t="str">
        <f t="shared" ca="1" si="713"/>
        <v>7</v>
      </c>
      <c r="I64" s="107" t="str">
        <f t="shared" ca="1" si="713"/>
        <v>1</v>
      </c>
      <c r="J64" s="107" t="str">
        <f t="shared" ca="1" si="713"/>
        <v>6</v>
      </c>
      <c r="K64" s="107" t="str">
        <f t="shared" ca="1" si="713"/>
        <v>5</v>
      </c>
      <c r="L64" s="107" t="str">
        <f t="shared" ca="1" si="713"/>
        <v>9</v>
      </c>
      <c r="M64" s="107" t="str">
        <f t="shared" ca="1" si="713"/>
        <v>4</v>
      </c>
      <c r="N64" s="107" t="str">
        <f t="shared" ca="1" si="713"/>
        <v>8</v>
      </c>
      <c r="O64" s="107" t="str">
        <f t="shared" ca="1" si="713"/>
        <v>8</v>
      </c>
      <c r="P64" s="150"/>
      <c r="Q64" s="150"/>
      <c r="R64" s="97">
        <f t="shared" ref="R64" ca="1" si="714">IF($C63="","",VLOOKUP(A64,INDIRECT("data"&amp;$AX$3),9,FALSE))</f>
        <v>41447</v>
      </c>
      <c r="S64" s="98" t="s">
        <v>21</v>
      </c>
      <c r="T64" s="107" t="str">
        <f ca="1">IF($C63="","",VLOOKUP(T63*2,Gr,2))</f>
        <v>B</v>
      </c>
      <c r="U64" s="107" t="str">
        <f ca="1">IF($C63="","",VLOOKUP(U63*2,Gr,2))</f>
        <v>A+</v>
      </c>
      <c r="V64" s="107" t="str">
        <f ca="1">IF($C63="","",VLOOKUP(V63,Gr,2))</f>
        <v>B+</v>
      </c>
      <c r="W64" s="107" t="str">
        <f ca="1">IF($C63="","",VLOOKUP(W63*2,Gr,2))</f>
        <v>A</v>
      </c>
      <c r="X64" s="107" t="str">
        <f ca="1">IF($C63="","",VLOOKUP(X63*2,Gr,2))</f>
        <v>B</v>
      </c>
      <c r="Y64" s="107" t="str">
        <f ca="1">IF($C63="","",VLOOKUP(Y63,Gr,2))</f>
        <v>B+</v>
      </c>
      <c r="Z64" s="107" t="str">
        <f ca="1">IF($C63="","",VLOOKUP(Z63*2,Gr,2))</f>
        <v>A+</v>
      </c>
      <c r="AA64" s="107" t="str">
        <f ca="1">IF($C63="","",VLOOKUP(AA63*2,Gr,2))</f>
        <v>A</v>
      </c>
      <c r="AB64" s="107" t="str">
        <f ca="1">IF($C63="","",VLOOKUP(AB63,Gr,2))</f>
        <v>A</v>
      </c>
      <c r="AC64" s="107" t="str">
        <f ca="1">IF($C63="","",VLOOKUP(AC63*2,Gr,2))</f>
        <v>A+</v>
      </c>
      <c r="AD64" s="107" t="str">
        <f ca="1">IF($C63="","",VLOOKUP(AD63*2,Gr,2))</f>
        <v>A+</v>
      </c>
      <c r="AE64" s="107" t="str">
        <f ca="1">IF($C63="","",VLOOKUP(AE63,Gr,2))</f>
        <v>A+</v>
      </c>
      <c r="AF64" s="107" t="str">
        <f ca="1">IF($C63="","",VLOOKUP(AF63*2,Gr,2))</f>
        <v>B</v>
      </c>
      <c r="AG64" s="107" t="str">
        <f ca="1">IF($C63="","",VLOOKUP(AG63*2,Gr,2))</f>
        <v>A+</v>
      </c>
      <c r="AH64" s="107" t="str">
        <f ca="1">IF($C63="","",VLOOKUP(AH63,Gr,2))</f>
        <v>B+</v>
      </c>
      <c r="AI64" s="107"/>
      <c r="AJ64" s="107"/>
      <c r="AK64" s="107"/>
      <c r="AL64" s="107" t="str">
        <f ca="1">IF($C63="","",VLOOKUP(AL63*2,Gr,2))</f>
        <v>A+</v>
      </c>
      <c r="AM64" s="107" t="str">
        <f ca="1">IF($C63="","",VLOOKUP(AM63*2,Gr,2))</f>
        <v>A+</v>
      </c>
      <c r="AN64" s="107" t="str">
        <f ca="1">IF($C63="","",VLOOKUP(AN63,Gr,2))</f>
        <v>A+</v>
      </c>
      <c r="AO64" s="107" t="str">
        <f ca="1">IF($C63="","",VLOOKUP(AO63/AO$7%,Gr,2))</f>
        <v>A</v>
      </c>
      <c r="AP64" s="107" t="str">
        <f ca="1">IF($C63="","",VLOOKUP(AP63,Gr,2))</f>
        <v>B</v>
      </c>
      <c r="AQ64" s="107" t="str">
        <f ca="1">IF($C63="","",VLOOKUP(AQ63,Gr,2))</f>
        <v>A</v>
      </c>
      <c r="AR64" s="107" t="str">
        <f ca="1">IF($C63="","",VLOOKUP(AR63,Gr,2))</f>
        <v>A+</v>
      </c>
      <c r="AS64" s="107" t="str">
        <f ca="1">IF($C63="","",VLOOKUP(AS63,Gr,2))</f>
        <v>A+</v>
      </c>
      <c r="AT64" s="107" t="str">
        <f ca="1">IF($C63="","",VLOOKUP(AT63/AT$7%,Gr,2))</f>
        <v>A</v>
      </c>
      <c r="AU64" s="150"/>
      <c r="AV64" s="150"/>
      <c r="AW64" s="150"/>
      <c r="AX64" s="150"/>
    </row>
    <row r="65" spans="1:50" s="96" customFormat="1" ht="15" customHeight="1">
      <c r="A65" s="96">
        <f t="shared" ref="A65" si="715">A64+1</f>
        <v>29</v>
      </c>
      <c r="B65" s="166">
        <f t="shared" ref="B65" si="716">A65</f>
        <v>29</v>
      </c>
      <c r="C65" s="166">
        <f t="shared" ref="C65" ca="1" si="717">IFERROR(VLOOKUP(A65,INDIRECT("data"&amp;$AX$3),2,FALSE),"")</f>
        <v>1143</v>
      </c>
      <c r="D65" s="168" t="str">
        <f t="shared" ref="D65" ca="1" si="718">IF(C65="","",VLOOKUP(A65,INDIRECT("data"&amp;$AX$3),3,FALSE))</f>
        <v>Ravi Siddhartha Bandaru</v>
      </c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50" t="str">
        <f t="shared" ref="P65" ca="1" si="719">IF($C65="","",VLOOKUP($A65,INDIRECT("data"&amp;$AX$3),4,FALSE))</f>
        <v>B</v>
      </c>
      <c r="Q65" s="150" t="str">
        <f t="shared" ref="Q65" ca="1" si="720">IF($C65="","",VLOOKUP($A65,INDIRECT("data"&amp;$AX$3),5,FALSE))</f>
        <v>OC</v>
      </c>
      <c r="R65" s="97">
        <f t="shared" ref="R65" ca="1" si="721">IF($C65="","",VLOOKUP(A65,INDIRECT("data"&amp;$AX$3),8,FALSE))</f>
        <v>37783</v>
      </c>
      <c r="S65" s="98" t="s">
        <v>20</v>
      </c>
      <c r="T65" s="107">
        <f t="shared" ref="T65:U65" ca="1" si="722">IF($C65="","",VLOOKUP($A65,INDIRECT("data"&amp;$AX$3),T$8,FALSE))</f>
        <v>24</v>
      </c>
      <c r="U65" s="107">
        <f t="shared" ca="1" si="722"/>
        <v>44</v>
      </c>
      <c r="V65" s="107">
        <f t="shared" ref="V65" ca="1" si="723">IF($C65="","",SUM(T65:U65))</f>
        <v>68</v>
      </c>
      <c r="W65" s="107">
        <f t="shared" ref="W65:X65" ca="1" si="724">IF($C65="","",VLOOKUP($A65,INDIRECT("data"&amp;$AX$3),W$8,FALSE))</f>
        <v>41</v>
      </c>
      <c r="X65" s="107">
        <f t="shared" ca="1" si="724"/>
        <v>24</v>
      </c>
      <c r="Y65" s="107">
        <f t="shared" ref="Y65" ca="1" si="725">IF($C65="","",SUM(W65:X65))</f>
        <v>65</v>
      </c>
      <c r="Z65" s="107">
        <f t="shared" ref="Z65:AA65" ca="1" si="726">IF($C65="","",VLOOKUP($A65,INDIRECT("data"&amp;$AX$3),Z$8,FALSE))</f>
        <v>48</v>
      </c>
      <c r="AA65" s="107">
        <f t="shared" ca="1" si="726"/>
        <v>41</v>
      </c>
      <c r="AB65" s="107">
        <f t="shared" ref="AB65" ca="1" si="727">IF($C65="","",SUM(Z65:AA65))</f>
        <v>89</v>
      </c>
      <c r="AC65" s="107">
        <f t="shared" ref="AC65:AD65" ca="1" si="728">IF($C65="","",VLOOKUP($A65,INDIRECT("data"&amp;$AX$3),AC$8,FALSE))</f>
        <v>44</v>
      </c>
      <c r="AD65" s="107">
        <f t="shared" ca="1" si="728"/>
        <v>48</v>
      </c>
      <c r="AE65" s="107">
        <f t="shared" ref="AE65" ca="1" si="729">IF($C65="","",SUM(AC65:AD65))</f>
        <v>92</v>
      </c>
      <c r="AF65" s="107">
        <f t="shared" ref="AF65:AG65" ca="1" si="730">IF($C65="","",VLOOKUP($A65,INDIRECT("data"&amp;$AX$3),AF$8,FALSE))</f>
        <v>24</v>
      </c>
      <c r="AG65" s="107">
        <f t="shared" ca="1" si="730"/>
        <v>44</v>
      </c>
      <c r="AH65" s="107">
        <f t="shared" ref="AH65" ca="1" si="731">IF($C65="","",SUM(AF65:AG65))</f>
        <v>68</v>
      </c>
      <c r="AI65" s="107"/>
      <c r="AJ65" s="107"/>
      <c r="AK65" s="107"/>
      <c r="AL65" s="107">
        <f t="shared" ref="AL65:AM65" ca="1" si="732">IF($C65="","",VLOOKUP($A65,INDIRECT("data"&amp;$AX$3),AL$8,FALSE))</f>
        <v>48</v>
      </c>
      <c r="AM65" s="107">
        <f t="shared" ca="1" si="732"/>
        <v>44</v>
      </c>
      <c r="AN65" s="107">
        <f t="shared" ref="AN65" ca="1" si="733">IF($C65="","",SUM(AL65:AM65))</f>
        <v>92</v>
      </c>
      <c r="AO65" s="95">
        <f t="shared" ref="AO65" ca="1" si="734">IF($C65="","",V65+Y65+AB65+AE65+AH65+AK65+AN65)</f>
        <v>474</v>
      </c>
      <c r="AP65" s="107">
        <f t="shared" ref="AP65:AS65" ca="1" si="735">IF($C65="","",VLOOKUP($A65,INDIRECT("data"&amp;$AX$3),AP$8,FALSE))</f>
        <v>48</v>
      </c>
      <c r="AQ65" s="107">
        <f t="shared" ca="1" si="735"/>
        <v>82</v>
      </c>
      <c r="AR65" s="107">
        <f t="shared" ca="1" si="735"/>
        <v>96</v>
      </c>
      <c r="AS65" s="107">
        <f t="shared" ca="1" si="735"/>
        <v>88</v>
      </c>
      <c r="AT65" s="107">
        <f t="shared" ref="AT65" ca="1" si="736">IF($C65="","",SUM(AP65:AS65))</f>
        <v>314</v>
      </c>
      <c r="AU65" s="150">
        <f t="shared" ref="AU65" ca="1" si="737">IF($C65="","",VLOOKUP($A65,INDIRECT("data"&amp;$AX$3),AU$8,FALSE))</f>
        <v>194</v>
      </c>
      <c r="AV65" s="150">
        <f ca="1">IF($C65="","",ROUND(AU65/NoW%,0))</f>
        <v>85</v>
      </c>
      <c r="AW65" s="150" t="str">
        <f ca="1">IF($C65="","",VLOOKUP(AO66,Gc,2,FALSE))</f>
        <v>Very Good</v>
      </c>
      <c r="AX65" s="150"/>
    </row>
    <row r="66" spans="1:50" s="96" customFormat="1" ht="15" customHeight="1">
      <c r="A66" s="96">
        <f t="shared" ref="A66" si="738">A65</f>
        <v>29</v>
      </c>
      <c r="B66" s="167"/>
      <c r="C66" s="167"/>
      <c r="D66" s="107" t="str">
        <f t="shared" ref="D66:O66" ca="1" si="739">IF($C65="","",MID(TEXT(VLOOKUP($A66,INDIRECT("data"&amp;$AX$3),10,FALSE),"000000000000"),D$8,1))</f>
        <v>7</v>
      </c>
      <c r="E66" s="107" t="str">
        <f t="shared" ca="1" si="739"/>
        <v>3</v>
      </c>
      <c r="F66" s="107" t="str">
        <f t="shared" ca="1" si="739"/>
        <v>9</v>
      </c>
      <c r="G66" s="107" t="str">
        <f t="shared" ca="1" si="739"/>
        <v>9</v>
      </c>
      <c r="H66" s="107" t="str">
        <f t="shared" ca="1" si="739"/>
        <v>9</v>
      </c>
      <c r="I66" s="107" t="str">
        <f t="shared" ca="1" si="739"/>
        <v>9</v>
      </c>
      <c r="J66" s="107" t="str">
        <f t="shared" ca="1" si="739"/>
        <v>4</v>
      </c>
      <c r="K66" s="107" t="str">
        <f t="shared" ca="1" si="739"/>
        <v>5</v>
      </c>
      <c r="L66" s="107" t="str">
        <f t="shared" ca="1" si="739"/>
        <v>8</v>
      </c>
      <c r="M66" s="107" t="str">
        <f t="shared" ca="1" si="739"/>
        <v>7</v>
      </c>
      <c r="N66" s="107" t="str">
        <f t="shared" ca="1" si="739"/>
        <v>8</v>
      </c>
      <c r="O66" s="107" t="str">
        <f t="shared" ca="1" si="739"/>
        <v>2</v>
      </c>
      <c r="P66" s="150"/>
      <c r="Q66" s="150"/>
      <c r="R66" s="97">
        <f t="shared" ref="R66" ca="1" si="740">IF($C65="","",VLOOKUP(A66,INDIRECT("data"&amp;$AX$3),9,FALSE))</f>
        <v>41442</v>
      </c>
      <c r="S66" s="98" t="s">
        <v>21</v>
      </c>
      <c r="T66" s="107" t="str">
        <f ca="1">IF($C65="","",VLOOKUP(T65*2,Gr,2))</f>
        <v>B</v>
      </c>
      <c r="U66" s="107" t="str">
        <f ca="1">IF($C65="","",VLOOKUP(U65*2,Gr,2))</f>
        <v>A</v>
      </c>
      <c r="V66" s="107" t="str">
        <f ca="1">IF($C65="","",VLOOKUP(V65,Gr,2))</f>
        <v>B+</v>
      </c>
      <c r="W66" s="107" t="str">
        <f ca="1">IF($C65="","",VLOOKUP(W65*2,Gr,2))</f>
        <v>A</v>
      </c>
      <c r="X66" s="107" t="str">
        <f ca="1">IF($C65="","",VLOOKUP(X65*2,Gr,2))</f>
        <v>B</v>
      </c>
      <c r="Y66" s="107" t="str">
        <f ca="1">IF($C65="","",VLOOKUP(Y65,Gr,2))</f>
        <v>B+</v>
      </c>
      <c r="Z66" s="107" t="str">
        <f ca="1">IF($C65="","",VLOOKUP(Z65*2,Gr,2))</f>
        <v>A+</v>
      </c>
      <c r="AA66" s="107" t="str">
        <f ca="1">IF($C65="","",VLOOKUP(AA65*2,Gr,2))</f>
        <v>A</v>
      </c>
      <c r="AB66" s="107" t="str">
        <f ca="1">IF($C65="","",VLOOKUP(AB65,Gr,2))</f>
        <v>A</v>
      </c>
      <c r="AC66" s="107" t="str">
        <f ca="1">IF($C65="","",VLOOKUP(AC65*2,Gr,2))</f>
        <v>A</v>
      </c>
      <c r="AD66" s="107" t="str">
        <f ca="1">IF($C65="","",VLOOKUP(AD65*2,Gr,2))</f>
        <v>A+</v>
      </c>
      <c r="AE66" s="107" t="str">
        <f ca="1">IF($C65="","",VLOOKUP(AE65,Gr,2))</f>
        <v>A+</v>
      </c>
      <c r="AF66" s="107" t="str">
        <f ca="1">IF($C65="","",VLOOKUP(AF65*2,Gr,2))</f>
        <v>B</v>
      </c>
      <c r="AG66" s="107" t="str">
        <f ca="1">IF($C65="","",VLOOKUP(AG65*2,Gr,2))</f>
        <v>A</v>
      </c>
      <c r="AH66" s="107" t="str">
        <f ca="1">IF($C65="","",VLOOKUP(AH65,Gr,2))</f>
        <v>B+</v>
      </c>
      <c r="AI66" s="107"/>
      <c r="AJ66" s="107"/>
      <c r="AK66" s="107"/>
      <c r="AL66" s="107" t="str">
        <f ca="1">IF($C65="","",VLOOKUP(AL65*2,Gr,2))</f>
        <v>A+</v>
      </c>
      <c r="AM66" s="107" t="str">
        <f ca="1">IF($C65="","",VLOOKUP(AM65*2,Gr,2))</f>
        <v>A</v>
      </c>
      <c r="AN66" s="107" t="str">
        <f ca="1">IF($C65="","",VLOOKUP(AN65,Gr,2))</f>
        <v>A+</v>
      </c>
      <c r="AO66" s="107" t="str">
        <f ca="1">IF($C65="","",VLOOKUP(AO65/AO$7%,Gr,2))</f>
        <v>A</v>
      </c>
      <c r="AP66" s="107" t="str">
        <f ca="1">IF($C65="","",VLOOKUP(AP65,Gr,2))</f>
        <v>B</v>
      </c>
      <c r="AQ66" s="107" t="str">
        <f ca="1">IF($C65="","",VLOOKUP(AQ65,Gr,2))</f>
        <v>A</v>
      </c>
      <c r="AR66" s="107" t="str">
        <f ca="1">IF($C65="","",VLOOKUP(AR65,Gr,2))</f>
        <v>A+</v>
      </c>
      <c r="AS66" s="107" t="str">
        <f ca="1">IF($C65="","",VLOOKUP(AS65,Gr,2))</f>
        <v>A</v>
      </c>
      <c r="AT66" s="107" t="str">
        <f ca="1">IF($C65="","",VLOOKUP(AT65/AT$7%,Gr,2))</f>
        <v>A</v>
      </c>
      <c r="AU66" s="150"/>
      <c r="AV66" s="150"/>
      <c r="AW66" s="150"/>
      <c r="AX66" s="150"/>
    </row>
    <row r="67" spans="1:50" s="96" customFormat="1" ht="15" customHeight="1">
      <c r="A67" s="96">
        <f t="shared" ref="A67" si="741">A66+1</f>
        <v>30</v>
      </c>
      <c r="B67" s="166">
        <f t="shared" ref="B67" si="742">A67</f>
        <v>30</v>
      </c>
      <c r="C67" s="166">
        <f t="shared" ref="C67" ca="1" si="743">IFERROR(VLOOKUP(A67,INDIRECT("data"&amp;$AX$3),2,FALSE),"")</f>
        <v>1162</v>
      </c>
      <c r="D67" s="168" t="str">
        <f t="shared" ref="D67" ca="1" si="744">IF(C67="","",VLOOKUP(A67,INDIRECT("data"&amp;$AX$3),3,FALSE))</f>
        <v>Saanketh Nakka</v>
      </c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50" t="str">
        <f t="shared" ref="P67" ca="1" si="745">IF($C67="","",VLOOKUP($A67,INDIRECT("data"&amp;$AX$3),4,FALSE))</f>
        <v>B</v>
      </c>
      <c r="Q67" s="150" t="str">
        <f t="shared" ref="Q67" ca="1" si="746">IF($C67="","",VLOOKUP($A67,INDIRECT("data"&amp;$AX$3),5,FALSE))</f>
        <v>SC</v>
      </c>
      <c r="R67" s="97">
        <f t="shared" ref="R67" ca="1" si="747">IF($C67="","",VLOOKUP(A67,INDIRECT("data"&amp;$AX$3),8,FALSE))</f>
        <v>37771</v>
      </c>
      <c r="S67" s="98" t="s">
        <v>20</v>
      </c>
      <c r="T67" s="107">
        <f t="shared" ref="T67:U67" ca="1" si="748">IF($C67="","",VLOOKUP($A67,INDIRECT("data"&amp;$AX$3),T$8,FALSE))</f>
        <v>27</v>
      </c>
      <c r="U67" s="107">
        <f t="shared" ca="1" si="748"/>
        <v>28</v>
      </c>
      <c r="V67" s="107">
        <f t="shared" ref="V67" ca="1" si="749">IF($C67="","",SUM(T67:U67))</f>
        <v>55</v>
      </c>
      <c r="W67" s="107">
        <f t="shared" ref="W67:X67" ca="1" si="750">IF($C67="","",VLOOKUP($A67,INDIRECT("data"&amp;$AX$3),W$8,FALSE))</f>
        <v>33</v>
      </c>
      <c r="X67" s="107">
        <f t="shared" ca="1" si="750"/>
        <v>27</v>
      </c>
      <c r="Y67" s="107">
        <f t="shared" ref="Y67" ca="1" si="751">IF($C67="","",SUM(W67:X67))</f>
        <v>60</v>
      </c>
      <c r="Z67" s="107">
        <f t="shared" ref="Z67:AA67" ca="1" si="752">IF($C67="","",VLOOKUP($A67,INDIRECT("data"&amp;$AX$3),Z$8,FALSE))</f>
        <v>40</v>
      </c>
      <c r="AA67" s="107">
        <f t="shared" ca="1" si="752"/>
        <v>33</v>
      </c>
      <c r="AB67" s="107">
        <f t="shared" ref="AB67" ca="1" si="753">IF($C67="","",SUM(Z67:AA67))</f>
        <v>73</v>
      </c>
      <c r="AC67" s="107">
        <f t="shared" ref="AC67:AD67" ca="1" si="754">IF($C67="","",VLOOKUP($A67,INDIRECT("data"&amp;$AX$3),AC$8,FALSE))</f>
        <v>28</v>
      </c>
      <c r="AD67" s="107">
        <f t="shared" ca="1" si="754"/>
        <v>40</v>
      </c>
      <c r="AE67" s="107">
        <f t="shared" ref="AE67" ca="1" si="755">IF($C67="","",SUM(AC67:AD67))</f>
        <v>68</v>
      </c>
      <c r="AF67" s="107">
        <f t="shared" ref="AF67:AG67" ca="1" si="756">IF($C67="","",VLOOKUP($A67,INDIRECT("data"&amp;$AX$3),AF$8,FALSE))</f>
        <v>27</v>
      </c>
      <c r="AG67" s="107">
        <f t="shared" ca="1" si="756"/>
        <v>28</v>
      </c>
      <c r="AH67" s="107">
        <f t="shared" ref="AH67" ca="1" si="757">IF($C67="","",SUM(AF67:AG67))</f>
        <v>55</v>
      </c>
      <c r="AI67" s="107"/>
      <c r="AJ67" s="107"/>
      <c r="AK67" s="107"/>
      <c r="AL67" s="107">
        <f t="shared" ref="AL67:AM67" ca="1" si="758">IF($C67="","",VLOOKUP($A67,INDIRECT("data"&amp;$AX$3),AL$8,FALSE))</f>
        <v>40</v>
      </c>
      <c r="AM67" s="107">
        <f t="shared" ca="1" si="758"/>
        <v>28</v>
      </c>
      <c r="AN67" s="107">
        <f t="shared" ref="AN67" ca="1" si="759">IF($C67="","",SUM(AL67:AM67))</f>
        <v>68</v>
      </c>
      <c r="AO67" s="95">
        <f t="shared" ref="AO67" ca="1" si="760">IF($C67="","",V67+Y67+AB67+AE67+AH67+AK67+AN67)</f>
        <v>379</v>
      </c>
      <c r="AP67" s="107">
        <f t="shared" ref="AP67:AS67" ca="1" si="761">IF($C67="","",VLOOKUP($A67,INDIRECT("data"&amp;$AX$3),AP$8,FALSE))</f>
        <v>54</v>
      </c>
      <c r="AQ67" s="107">
        <f t="shared" ca="1" si="761"/>
        <v>66</v>
      </c>
      <c r="AR67" s="107">
        <f t="shared" ca="1" si="761"/>
        <v>80</v>
      </c>
      <c r="AS67" s="107">
        <f t="shared" ca="1" si="761"/>
        <v>56</v>
      </c>
      <c r="AT67" s="107">
        <f t="shared" ref="AT67" ca="1" si="762">IF($C67="","",SUM(AP67:AS67))</f>
        <v>256</v>
      </c>
      <c r="AU67" s="150">
        <f t="shared" ref="AU67" ca="1" si="763">IF($C67="","",VLOOKUP($A67,INDIRECT("data"&amp;$AX$3),AU$8,FALSE))</f>
        <v>193</v>
      </c>
      <c r="AV67" s="150">
        <f ca="1">IF($C67="","",ROUND(AU67/NoW%,0))</f>
        <v>85</v>
      </c>
      <c r="AW67" s="150" t="str">
        <f ca="1">IF($C67="","",VLOOKUP(AO68,Gc,2,FALSE))</f>
        <v>Good</v>
      </c>
      <c r="AX67" s="150"/>
    </row>
    <row r="68" spans="1:50" s="96" customFormat="1" ht="15" customHeight="1">
      <c r="A68" s="96">
        <f t="shared" ref="A68" si="764">A67</f>
        <v>30</v>
      </c>
      <c r="B68" s="167"/>
      <c r="C68" s="167"/>
      <c r="D68" s="107" t="str">
        <f t="shared" ref="D68:O68" ca="1" si="765">IF($C67="","",MID(TEXT(VLOOKUP($A68,INDIRECT("data"&amp;$AX$3),10,FALSE),"000000000000"),D$8,1))</f>
        <v>5</v>
      </c>
      <c r="E68" s="107" t="str">
        <f t="shared" ca="1" si="765"/>
        <v>5</v>
      </c>
      <c r="F68" s="107" t="str">
        <f t="shared" ca="1" si="765"/>
        <v>2</v>
      </c>
      <c r="G68" s="107" t="str">
        <f t="shared" ca="1" si="765"/>
        <v>0</v>
      </c>
      <c r="H68" s="107" t="str">
        <f t="shared" ca="1" si="765"/>
        <v>7</v>
      </c>
      <c r="I68" s="107" t="str">
        <f t="shared" ca="1" si="765"/>
        <v>0</v>
      </c>
      <c r="J68" s="107" t="str">
        <f t="shared" ca="1" si="765"/>
        <v>0</v>
      </c>
      <c r="K68" s="107" t="str">
        <f t="shared" ca="1" si="765"/>
        <v>9</v>
      </c>
      <c r="L68" s="107" t="str">
        <f t="shared" ca="1" si="765"/>
        <v>4</v>
      </c>
      <c r="M68" s="107" t="str">
        <f t="shared" ca="1" si="765"/>
        <v>1</v>
      </c>
      <c r="N68" s="107" t="str">
        <f t="shared" ca="1" si="765"/>
        <v>1</v>
      </c>
      <c r="O68" s="107" t="str">
        <f t="shared" ca="1" si="765"/>
        <v>3</v>
      </c>
      <c r="P68" s="150"/>
      <c r="Q68" s="150"/>
      <c r="R68" s="97">
        <f t="shared" ref="R68" ca="1" si="766">IF($C67="","",VLOOKUP(A68,INDIRECT("data"&amp;$AX$3),9,FALSE))</f>
        <v>41445</v>
      </c>
      <c r="S68" s="98" t="s">
        <v>21</v>
      </c>
      <c r="T68" s="107" t="str">
        <f ca="1">IF($C67="","",VLOOKUP(T67*2,Gr,2))</f>
        <v>B+</v>
      </c>
      <c r="U68" s="107" t="str">
        <f ca="1">IF($C67="","",VLOOKUP(U67*2,Gr,2))</f>
        <v>B+</v>
      </c>
      <c r="V68" s="107" t="str">
        <f ca="1">IF($C67="","",VLOOKUP(V67,Gr,2))</f>
        <v>B+</v>
      </c>
      <c r="W68" s="107" t="str">
        <f ca="1">IF($C67="","",VLOOKUP(W67*2,Gr,2))</f>
        <v>B+</v>
      </c>
      <c r="X68" s="107" t="str">
        <f ca="1">IF($C67="","",VLOOKUP(X67*2,Gr,2))</f>
        <v>B+</v>
      </c>
      <c r="Y68" s="107" t="str">
        <f ca="1">IF($C67="","",VLOOKUP(Y67,Gr,2))</f>
        <v>B+</v>
      </c>
      <c r="Z68" s="107" t="str">
        <f ca="1">IF($C67="","",VLOOKUP(Z67*2,Gr,2))</f>
        <v>A</v>
      </c>
      <c r="AA68" s="107" t="str">
        <f ca="1">IF($C67="","",VLOOKUP(AA67*2,Gr,2))</f>
        <v>B+</v>
      </c>
      <c r="AB68" s="107" t="str">
        <f ca="1">IF($C67="","",VLOOKUP(AB67,Gr,2))</f>
        <v>A</v>
      </c>
      <c r="AC68" s="107" t="str">
        <f ca="1">IF($C67="","",VLOOKUP(AC67*2,Gr,2))</f>
        <v>B+</v>
      </c>
      <c r="AD68" s="107" t="str">
        <f ca="1">IF($C67="","",VLOOKUP(AD67*2,Gr,2))</f>
        <v>A</v>
      </c>
      <c r="AE68" s="107" t="str">
        <f ca="1">IF($C67="","",VLOOKUP(AE67,Gr,2))</f>
        <v>B+</v>
      </c>
      <c r="AF68" s="107" t="str">
        <f ca="1">IF($C67="","",VLOOKUP(AF67*2,Gr,2))</f>
        <v>B+</v>
      </c>
      <c r="AG68" s="107" t="str">
        <f ca="1">IF($C67="","",VLOOKUP(AG67*2,Gr,2))</f>
        <v>B+</v>
      </c>
      <c r="AH68" s="107" t="str">
        <f ca="1">IF($C67="","",VLOOKUP(AH67,Gr,2))</f>
        <v>B+</v>
      </c>
      <c r="AI68" s="107"/>
      <c r="AJ68" s="107"/>
      <c r="AK68" s="107"/>
      <c r="AL68" s="107" t="str">
        <f ca="1">IF($C67="","",VLOOKUP(AL67*2,Gr,2))</f>
        <v>A</v>
      </c>
      <c r="AM68" s="107" t="str">
        <f ca="1">IF($C67="","",VLOOKUP(AM67*2,Gr,2))</f>
        <v>B+</v>
      </c>
      <c r="AN68" s="107" t="str">
        <f ca="1">IF($C67="","",VLOOKUP(AN67,Gr,2))</f>
        <v>B+</v>
      </c>
      <c r="AO68" s="107" t="str">
        <f ca="1">IF($C67="","",VLOOKUP(AO67/AO$7%,Gr,2))</f>
        <v>B+</v>
      </c>
      <c r="AP68" s="107" t="str">
        <f ca="1">IF($C67="","",VLOOKUP(AP67,Gr,2))</f>
        <v>B+</v>
      </c>
      <c r="AQ68" s="107" t="str">
        <f ca="1">IF($C67="","",VLOOKUP(AQ67,Gr,2))</f>
        <v>B+</v>
      </c>
      <c r="AR68" s="107" t="str">
        <f ca="1">IF($C67="","",VLOOKUP(AR67,Gr,2))</f>
        <v>A</v>
      </c>
      <c r="AS68" s="107" t="str">
        <f ca="1">IF($C67="","",VLOOKUP(AS67,Gr,2))</f>
        <v>B+</v>
      </c>
      <c r="AT68" s="107" t="str">
        <f ca="1">IF($C67="","",VLOOKUP(AT67/AT$7%,Gr,2))</f>
        <v>B+</v>
      </c>
      <c r="AU68" s="150"/>
      <c r="AV68" s="150"/>
      <c r="AW68" s="150"/>
      <c r="AX68" s="150"/>
    </row>
    <row r="69" spans="1:50" s="96" customFormat="1" ht="15" customHeight="1">
      <c r="A69" s="96">
        <f t="shared" ref="A69" si="767">A68+1</f>
        <v>31</v>
      </c>
      <c r="B69" s="166">
        <f t="shared" ref="B69" si="768">A69</f>
        <v>31</v>
      </c>
      <c r="C69" s="166">
        <f t="shared" ref="C69" ca="1" si="769">IFERROR(VLOOKUP(A69,INDIRECT("data"&amp;$AX$3),2,FALSE),"")</f>
        <v>1142</v>
      </c>
      <c r="D69" s="168" t="str">
        <f t="shared" ref="D69" ca="1" si="770">IF(C69="","",VLOOKUP(A69,INDIRECT("data"&amp;$AX$3),3,FALSE))</f>
        <v>Ajay Kumar Bommireddi</v>
      </c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50" t="str">
        <f t="shared" ref="P69" ca="1" si="771">IF($C69="","",VLOOKUP($A69,INDIRECT("data"&amp;$AX$3),4,FALSE))</f>
        <v>B</v>
      </c>
      <c r="Q69" s="150" t="str">
        <f t="shared" ref="Q69" ca="1" si="772">IF($C69="","",VLOOKUP($A69,INDIRECT("data"&amp;$AX$3),5,FALSE))</f>
        <v>OC</v>
      </c>
      <c r="R69" s="97">
        <f t="shared" ref="R69" ca="1" si="773">IF($C69="","",VLOOKUP(A69,INDIRECT("data"&amp;$AX$3),8,FALSE))</f>
        <v>37604</v>
      </c>
      <c r="S69" s="98" t="s">
        <v>20</v>
      </c>
      <c r="T69" s="107">
        <f t="shared" ref="T69:U69" ca="1" si="774">IF($C69="","",VLOOKUP($A69,INDIRECT("data"&amp;$AX$3),T$8,FALSE))</f>
        <v>50</v>
      </c>
      <c r="U69" s="107">
        <f t="shared" ca="1" si="774"/>
        <v>39</v>
      </c>
      <c r="V69" s="107">
        <f t="shared" ref="V69" ca="1" si="775">IF($C69="","",SUM(T69:U69))</f>
        <v>89</v>
      </c>
      <c r="W69" s="107">
        <f t="shared" ref="W69:X69" ca="1" si="776">IF($C69="","",VLOOKUP($A69,INDIRECT("data"&amp;$AX$3),W$8,FALSE))</f>
        <v>21</v>
      </c>
      <c r="X69" s="107">
        <f t="shared" ca="1" si="776"/>
        <v>50</v>
      </c>
      <c r="Y69" s="107">
        <f t="shared" ref="Y69" ca="1" si="777">IF($C69="","",SUM(W69:X69))</f>
        <v>71</v>
      </c>
      <c r="Z69" s="107">
        <f t="shared" ref="Z69:AA69" ca="1" si="778">IF($C69="","",VLOOKUP($A69,INDIRECT("data"&amp;$AX$3),Z$8,FALSE))</f>
        <v>40</v>
      </c>
      <c r="AA69" s="107">
        <f t="shared" ca="1" si="778"/>
        <v>21</v>
      </c>
      <c r="AB69" s="107">
        <f t="shared" ref="AB69" ca="1" si="779">IF($C69="","",SUM(Z69:AA69))</f>
        <v>61</v>
      </c>
      <c r="AC69" s="107">
        <f t="shared" ref="AC69:AD69" ca="1" si="780">IF($C69="","",VLOOKUP($A69,INDIRECT("data"&amp;$AX$3),AC$8,FALSE))</f>
        <v>39</v>
      </c>
      <c r="AD69" s="107">
        <f t="shared" ca="1" si="780"/>
        <v>40</v>
      </c>
      <c r="AE69" s="107">
        <f t="shared" ref="AE69" ca="1" si="781">IF($C69="","",SUM(AC69:AD69))</f>
        <v>79</v>
      </c>
      <c r="AF69" s="107">
        <f t="shared" ref="AF69:AG69" ca="1" si="782">IF($C69="","",VLOOKUP($A69,INDIRECT("data"&amp;$AX$3),AF$8,FALSE))</f>
        <v>50</v>
      </c>
      <c r="AG69" s="107">
        <f t="shared" ca="1" si="782"/>
        <v>39</v>
      </c>
      <c r="AH69" s="107">
        <f t="shared" ref="AH69" ca="1" si="783">IF($C69="","",SUM(AF69:AG69))</f>
        <v>89</v>
      </c>
      <c r="AI69" s="107"/>
      <c r="AJ69" s="107"/>
      <c r="AK69" s="107"/>
      <c r="AL69" s="107">
        <f t="shared" ref="AL69:AM69" ca="1" si="784">IF($C69="","",VLOOKUP($A69,INDIRECT("data"&amp;$AX$3),AL$8,FALSE))</f>
        <v>40</v>
      </c>
      <c r="AM69" s="107">
        <f t="shared" ca="1" si="784"/>
        <v>39</v>
      </c>
      <c r="AN69" s="107">
        <f t="shared" ref="AN69" ca="1" si="785">IF($C69="","",SUM(AL69:AM69))</f>
        <v>79</v>
      </c>
      <c r="AO69" s="95">
        <f t="shared" ref="AO69" ca="1" si="786">IF($C69="","",V69+Y69+AB69+AE69+AH69+AK69+AN69)</f>
        <v>468</v>
      </c>
      <c r="AP69" s="107">
        <f t="shared" ref="AP69:AS69" ca="1" si="787">IF($C69="","",VLOOKUP($A69,INDIRECT("data"&amp;$AX$3),AP$8,FALSE))</f>
        <v>100</v>
      </c>
      <c r="AQ69" s="107">
        <f t="shared" ca="1" si="787"/>
        <v>42</v>
      </c>
      <c r="AR69" s="107">
        <f t="shared" ca="1" si="787"/>
        <v>80</v>
      </c>
      <c r="AS69" s="107">
        <f t="shared" ca="1" si="787"/>
        <v>78</v>
      </c>
      <c r="AT69" s="107">
        <f t="shared" ref="AT69" ca="1" si="788">IF($C69="","",SUM(AP69:AS69))</f>
        <v>300</v>
      </c>
      <c r="AU69" s="150">
        <f t="shared" ref="AU69" ca="1" si="789">IF($C69="","",VLOOKUP($A69,INDIRECT("data"&amp;$AX$3),AU$8,FALSE))</f>
        <v>164</v>
      </c>
      <c r="AV69" s="150">
        <f ca="1">IF($C69="","",ROUND(AU69/NoW%,0))</f>
        <v>72</v>
      </c>
      <c r="AW69" s="150" t="str">
        <f ca="1">IF($C69="","",VLOOKUP(AO70,Gc,2,FALSE))</f>
        <v>Very Good</v>
      </c>
      <c r="AX69" s="150"/>
    </row>
    <row r="70" spans="1:50" s="96" customFormat="1" ht="15" customHeight="1">
      <c r="A70" s="96">
        <f t="shared" ref="A70" si="790">A69</f>
        <v>31</v>
      </c>
      <c r="B70" s="167"/>
      <c r="C70" s="167"/>
      <c r="D70" s="107" t="str">
        <f t="shared" ref="D70:O70" ca="1" si="791">IF($C69="","",MID(TEXT(VLOOKUP($A70,INDIRECT("data"&amp;$AX$3),10,FALSE),"000000000000"),D$8,1))</f>
        <v>6</v>
      </c>
      <c r="E70" s="107" t="str">
        <f t="shared" ca="1" si="791"/>
        <v>7</v>
      </c>
      <c r="F70" s="107" t="str">
        <f t="shared" ca="1" si="791"/>
        <v>6</v>
      </c>
      <c r="G70" s="107" t="str">
        <f t="shared" ca="1" si="791"/>
        <v>9</v>
      </c>
      <c r="H70" s="107" t="str">
        <f t="shared" ca="1" si="791"/>
        <v>0</v>
      </c>
      <c r="I70" s="107" t="str">
        <f t="shared" ca="1" si="791"/>
        <v>5</v>
      </c>
      <c r="J70" s="107" t="str">
        <f t="shared" ca="1" si="791"/>
        <v>6</v>
      </c>
      <c r="K70" s="107" t="str">
        <f t="shared" ca="1" si="791"/>
        <v>3</v>
      </c>
      <c r="L70" s="107" t="str">
        <f t="shared" ca="1" si="791"/>
        <v>1</v>
      </c>
      <c r="M70" s="107" t="str">
        <f t="shared" ca="1" si="791"/>
        <v>5</v>
      </c>
      <c r="N70" s="107" t="str">
        <f t="shared" ca="1" si="791"/>
        <v>1</v>
      </c>
      <c r="O70" s="107" t="str">
        <f t="shared" ca="1" si="791"/>
        <v>9</v>
      </c>
      <c r="P70" s="150"/>
      <c r="Q70" s="150"/>
      <c r="R70" s="97">
        <f t="shared" ref="R70" ca="1" si="792">IF($C69="","",VLOOKUP(A70,INDIRECT("data"&amp;$AX$3),9,FALSE))</f>
        <v>41442</v>
      </c>
      <c r="S70" s="98" t="s">
        <v>21</v>
      </c>
      <c r="T70" s="107" t="str">
        <f ca="1">IF($C69="","",VLOOKUP(T69*2,Gr,2))</f>
        <v>A+</v>
      </c>
      <c r="U70" s="107" t="str">
        <f ca="1">IF($C69="","",VLOOKUP(U69*2,Gr,2))</f>
        <v>A</v>
      </c>
      <c r="V70" s="107" t="str">
        <f ca="1">IF($C69="","",VLOOKUP(V69,Gr,2))</f>
        <v>A</v>
      </c>
      <c r="W70" s="107" t="str">
        <f ca="1">IF($C69="","",VLOOKUP(W69*2,Gr,2))</f>
        <v>B</v>
      </c>
      <c r="X70" s="107" t="str">
        <f ca="1">IF($C69="","",VLOOKUP(X69*2,Gr,2))</f>
        <v>A+</v>
      </c>
      <c r="Y70" s="107" t="str">
        <f ca="1">IF($C69="","",VLOOKUP(Y69,Gr,2))</f>
        <v>A</v>
      </c>
      <c r="Z70" s="107" t="str">
        <f ca="1">IF($C69="","",VLOOKUP(Z69*2,Gr,2))</f>
        <v>A</v>
      </c>
      <c r="AA70" s="107" t="str">
        <f ca="1">IF($C69="","",VLOOKUP(AA69*2,Gr,2))</f>
        <v>B</v>
      </c>
      <c r="AB70" s="107" t="str">
        <f ca="1">IF($C69="","",VLOOKUP(AB69,Gr,2))</f>
        <v>B+</v>
      </c>
      <c r="AC70" s="107" t="str">
        <f ca="1">IF($C69="","",VLOOKUP(AC69*2,Gr,2))</f>
        <v>A</v>
      </c>
      <c r="AD70" s="107" t="str">
        <f ca="1">IF($C69="","",VLOOKUP(AD69*2,Gr,2))</f>
        <v>A</v>
      </c>
      <c r="AE70" s="107" t="str">
        <f ca="1">IF($C69="","",VLOOKUP(AE69,Gr,2))</f>
        <v>A</v>
      </c>
      <c r="AF70" s="107" t="str">
        <f ca="1">IF($C69="","",VLOOKUP(AF69*2,Gr,2))</f>
        <v>A+</v>
      </c>
      <c r="AG70" s="107" t="str">
        <f ca="1">IF($C69="","",VLOOKUP(AG69*2,Gr,2))</f>
        <v>A</v>
      </c>
      <c r="AH70" s="107" t="str">
        <f ca="1">IF($C69="","",VLOOKUP(AH69,Gr,2))</f>
        <v>A</v>
      </c>
      <c r="AI70" s="107"/>
      <c r="AJ70" s="107"/>
      <c r="AK70" s="107"/>
      <c r="AL70" s="107" t="str">
        <f ca="1">IF($C69="","",VLOOKUP(AL69*2,Gr,2))</f>
        <v>A</v>
      </c>
      <c r="AM70" s="107" t="str">
        <f ca="1">IF($C69="","",VLOOKUP(AM69*2,Gr,2))</f>
        <v>A</v>
      </c>
      <c r="AN70" s="107" t="str">
        <f ca="1">IF($C69="","",VLOOKUP(AN69,Gr,2))</f>
        <v>A</v>
      </c>
      <c r="AO70" s="107" t="str">
        <f ca="1">IF($C69="","",VLOOKUP(AO69/AO$7%,Gr,2))</f>
        <v>A</v>
      </c>
      <c r="AP70" s="107" t="str">
        <f ca="1">IF($C69="","",VLOOKUP(AP69,Gr,2))</f>
        <v>A+</v>
      </c>
      <c r="AQ70" s="107" t="str">
        <f ca="1">IF($C69="","",VLOOKUP(AQ69,Gr,2))</f>
        <v>B</v>
      </c>
      <c r="AR70" s="107" t="str">
        <f ca="1">IF($C69="","",VLOOKUP(AR69,Gr,2))</f>
        <v>A</v>
      </c>
      <c r="AS70" s="107" t="str">
        <f ca="1">IF($C69="","",VLOOKUP(AS69,Gr,2))</f>
        <v>A</v>
      </c>
      <c r="AT70" s="107" t="str">
        <f ca="1">IF($C69="","",VLOOKUP(AT69/AT$7%,Gr,2))</f>
        <v>A</v>
      </c>
      <c r="AU70" s="150"/>
      <c r="AV70" s="150"/>
      <c r="AW70" s="150"/>
      <c r="AX70" s="150"/>
    </row>
    <row r="71" spans="1:50" s="96" customFormat="1" ht="15" customHeight="1">
      <c r="A71" s="96">
        <f t="shared" ref="A71" si="793">A70+1</f>
        <v>32</v>
      </c>
      <c r="B71" s="166">
        <f t="shared" ref="B71" si="794">A71</f>
        <v>32</v>
      </c>
      <c r="C71" s="166">
        <f t="shared" ref="C71" ca="1" si="795">IFERROR(VLOOKUP(A71,INDIRECT("data"&amp;$AX$3),2,FALSE),"")</f>
        <v>1128</v>
      </c>
      <c r="D71" s="168" t="str">
        <f t="shared" ref="D71" ca="1" si="796">IF(C71="","",VLOOKUP(A71,INDIRECT("data"&amp;$AX$3),3,FALSE))</f>
        <v>Anil Kumar Gutam</v>
      </c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50" t="str">
        <f t="shared" ref="P71" ca="1" si="797">IF($C71="","",VLOOKUP($A71,INDIRECT("data"&amp;$AX$3),4,FALSE))</f>
        <v>B</v>
      </c>
      <c r="Q71" s="150" t="str">
        <f t="shared" ref="Q71" ca="1" si="798">IF($C71="","",VLOOKUP($A71,INDIRECT("data"&amp;$AX$3),5,FALSE))</f>
        <v>SC</v>
      </c>
      <c r="R71" s="97">
        <f t="shared" ref="R71" ca="1" si="799">IF($C71="","",VLOOKUP(A71,INDIRECT("data"&amp;$AX$3),8,FALSE))</f>
        <v>37662</v>
      </c>
      <c r="S71" s="98" t="s">
        <v>20</v>
      </c>
      <c r="T71" s="107">
        <f t="shared" ref="T71:U71" ca="1" si="800">IF($C71="","",VLOOKUP($A71,INDIRECT("data"&amp;$AX$3),T$8,FALSE))</f>
        <v>44</v>
      </c>
      <c r="U71" s="107">
        <f t="shared" ca="1" si="800"/>
        <v>48</v>
      </c>
      <c r="V71" s="107">
        <f t="shared" ref="V71" ca="1" si="801">IF($C71="","",SUM(T71:U71))</f>
        <v>92</v>
      </c>
      <c r="W71" s="107">
        <f t="shared" ref="W71:X71" ca="1" si="802">IF($C71="","",VLOOKUP($A71,INDIRECT("data"&amp;$AX$3),W$8,FALSE))</f>
        <v>43</v>
      </c>
      <c r="X71" s="107">
        <f t="shared" ca="1" si="802"/>
        <v>44</v>
      </c>
      <c r="Y71" s="107">
        <f t="shared" ref="Y71" ca="1" si="803">IF($C71="","",SUM(W71:X71))</f>
        <v>87</v>
      </c>
      <c r="Z71" s="107">
        <f t="shared" ref="Z71:AA71" ca="1" si="804">IF($C71="","",VLOOKUP($A71,INDIRECT("data"&amp;$AX$3),Z$8,FALSE))</f>
        <v>48</v>
      </c>
      <c r="AA71" s="107">
        <f t="shared" ca="1" si="804"/>
        <v>43</v>
      </c>
      <c r="AB71" s="107">
        <f t="shared" ref="AB71" ca="1" si="805">IF($C71="","",SUM(Z71:AA71))</f>
        <v>91</v>
      </c>
      <c r="AC71" s="107">
        <f t="shared" ref="AC71:AD71" ca="1" si="806">IF($C71="","",VLOOKUP($A71,INDIRECT("data"&amp;$AX$3),AC$8,FALSE))</f>
        <v>48</v>
      </c>
      <c r="AD71" s="107">
        <f t="shared" ca="1" si="806"/>
        <v>48</v>
      </c>
      <c r="AE71" s="107">
        <f t="shared" ref="AE71" ca="1" si="807">IF($C71="","",SUM(AC71:AD71))</f>
        <v>96</v>
      </c>
      <c r="AF71" s="107">
        <f t="shared" ref="AF71:AG71" ca="1" si="808">IF($C71="","",VLOOKUP($A71,INDIRECT("data"&amp;$AX$3),AF$8,FALSE))</f>
        <v>44</v>
      </c>
      <c r="AG71" s="107">
        <f t="shared" ca="1" si="808"/>
        <v>48</v>
      </c>
      <c r="AH71" s="107">
        <f t="shared" ref="AH71" ca="1" si="809">IF($C71="","",SUM(AF71:AG71))</f>
        <v>92</v>
      </c>
      <c r="AI71" s="107"/>
      <c r="AJ71" s="107"/>
      <c r="AK71" s="107"/>
      <c r="AL71" s="107">
        <f t="shared" ref="AL71:AM71" ca="1" si="810">IF($C71="","",VLOOKUP($A71,INDIRECT("data"&amp;$AX$3),AL$8,FALSE))</f>
        <v>48</v>
      </c>
      <c r="AM71" s="107">
        <f t="shared" ca="1" si="810"/>
        <v>48</v>
      </c>
      <c r="AN71" s="107">
        <f t="shared" ref="AN71" ca="1" si="811">IF($C71="","",SUM(AL71:AM71))</f>
        <v>96</v>
      </c>
      <c r="AO71" s="95">
        <f t="shared" ref="AO71" ca="1" si="812">IF($C71="","",V71+Y71+AB71+AE71+AH71+AK71+AN71)</f>
        <v>554</v>
      </c>
      <c r="AP71" s="107">
        <f t="shared" ref="AP71:AS71" ca="1" si="813">IF($C71="","",VLOOKUP($A71,INDIRECT("data"&amp;$AX$3),AP$8,FALSE))</f>
        <v>88</v>
      </c>
      <c r="AQ71" s="107">
        <f t="shared" ca="1" si="813"/>
        <v>86</v>
      </c>
      <c r="AR71" s="107">
        <f t="shared" ca="1" si="813"/>
        <v>96</v>
      </c>
      <c r="AS71" s="107">
        <f t="shared" ca="1" si="813"/>
        <v>96</v>
      </c>
      <c r="AT71" s="107">
        <f t="shared" ref="AT71" ca="1" si="814">IF($C71="","",SUM(AP71:AS71))</f>
        <v>366</v>
      </c>
      <c r="AU71" s="150">
        <f t="shared" ref="AU71" ca="1" si="815">IF($C71="","",VLOOKUP($A71,INDIRECT("data"&amp;$AX$3),AU$8,FALSE))</f>
        <v>188</v>
      </c>
      <c r="AV71" s="150">
        <f ca="1">IF($C71="","",ROUND(AU71/NoW%,0))</f>
        <v>83</v>
      </c>
      <c r="AW71" s="150" t="str">
        <f ca="1">IF($C71="","",VLOOKUP(AO72,Gc,2,FALSE))</f>
        <v>Excellent</v>
      </c>
      <c r="AX71" s="150"/>
    </row>
    <row r="72" spans="1:50" s="96" customFormat="1" ht="15" customHeight="1">
      <c r="A72" s="96">
        <f t="shared" ref="A72" si="816">A71</f>
        <v>32</v>
      </c>
      <c r="B72" s="167"/>
      <c r="C72" s="167"/>
      <c r="D72" s="107" t="str">
        <f t="shared" ref="D72:O72" ca="1" si="817">IF($C71="","",MID(TEXT(VLOOKUP($A72,INDIRECT("data"&amp;$AX$3),10,FALSE),"000000000000"),D$8,1))</f>
        <v>2</v>
      </c>
      <c r="E72" s="107" t="str">
        <f t="shared" ca="1" si="817"/>
        <v>3</v>
      </c>
      <c r="F72" s="107" t="str">
        <f t="shared" ca="1" si="817"/>
        <v>9</v>
      </c>
      <c r="G72" s="107" t="str">
        <f t="shared" ca="1" si="817"/>
        <v>9</v>
      </c>
      <c r="H72" s="107" t="str">
        <f t="shared" ca="1" si="817"/>
        <v>9</v>
      </c>
      <c r="I72" s="107" t="str">
        <f t="shared" ca="1" si="817"/>
        <v>0</v>
      </c>
      <c r="J72" s="107" t="str">
        <f t="shared" ca="1" si="817"/>
        <v>8</v>
      </c>
      <c r="K72" s="107" t="str">
        <f t="shared" ca="1" si="817"/>
        <v>7</v>
      </c>
      <c r="L72" s="107" t="str">
        <f t="shared" ca="1" si="817"/>
        <v>8</v>
      </c>
      <c r="M72" s="107" t="str">
        <f t="shared" ca="1" si="817"/>
        <v>9</v>
      </c>
      <c r="N72" s="107" t="str">
        <f t="shared" ca="1" si="817"/>
        <v>5</v>
      </c>
      <c r="O72" s="107" t="str">
        <f t="shared" ca="1" si="817"/>
        <v>0</v>
      </c>
      <c r="P72" s="150"/>
      <c r="Q72" s="150"/>
      <c r="R72" s="97">
        <f t="shared" ref="R72" ca="1" si="818">IF($C71="","",VLOOKUP(A72,INDIRECT("data"&amp;$AX$3),9,FALSE))</f>
        <v>41437</v>
      </c>
      <c r="S72" s="98" t="s">
        <v>21</v>
      </c>
      <c r="T72" s="107" t="str">
        <f ca="1">IF($C71="","",VLOOKUP(T71*2,Gr,2))</f>
        <v>A</v>
      </c>
      <c r="U72" s="107" t="str">
        <f ca="1">IF($C71="","",VLOOKUP(U71*2,Gr,2))</f>
        <v>A+</v>
      </c>
      <c r="V72" s="107" t="str">
        <f ca="1">IF($C71="","",VLOOKUP(V71,Gr,2))</f>
        <v>A+</v>
      </c>
      <c r="W72" s="107" t="str">
        <f ca="1">IF($C71="","",VLOOKUP(W71*2,Gr,2))</f>
        <v>A</v>
      </c>
      <c r="X72" s="107" t="str">
        <f ca="1">IF($C71="","",VLOOKUP(X71*2,Gr,2))</f>
        <v>A</v>
      </c>
      <c r="Y72" s="107" t="str">
        <f ca="1">IF($C71="","",VLOOKUP(Y71,Gr,2))</f>
        <v>A</v>
      </c>
      <c r="Z72" s="107" t="str">
        <f ca="1">IF($C71="","",VLOOKUP(Z71*2,Gr,2))</f>
        <v>A+</v>
      </c>
      <c r="AA72" s="107" t="str">
        <f ca="1">IF($C71="","",VLOOKUP(AA71*2,Gr,2))</f>
        <v>A</v>
      </c>
      <c r="AB72" s="107" t="str">
        <f ca="1">IF($C71="","",VLOOKUP(AB71,Gr,2))</f>
        <v>A+</v>
      </c>
      <c r="AC72" s="107" t="str">
        <f ca="1">IF($C71="","",VLOOKUP(AC71*2,Gr,2))</f>
        <v>A+</v>
      </c>
      <c r="AD72" s="107" t="str">
        <f ca="1">IF($C71="","",VLOOKUP(AD71*2,Gr,2))</f>
        <v>A+</v>
      </c>
      <c r="AE72" s="107" t="str">
        <f ca="1">IF($C71="","",VLOOKUP(AE71,Gr,2))</f>
        <v>A+</v>
      </c>
      <c r="AF72" s="107" t="str">
        <f ca="1">IF($C71="","",VLOOKUP(AF71*2,Gr,2))</f>
        <v>A</v>
      </c>
      <c r="AG72" s="107" t="str">
        <f ca="1">IF($C71="","",VLOOKUP(AG71*2,Gr,2))</f>
        <v>A+</v>
      </c>
      <c r="AH72" s="107" t="str">
        <f ca="1">IF($C71="","",VLOOKUP(AH71,Gr,2))</f>
        <v>A+</v>
      </c>
      <c r="AI72" s="107"/>
      <c r="AJ72" s="107"/>
      <c r="AK72" s="107"/>
      <c r="AL72" s="107" t="str">
        <f ca="1">IF($C71="","",VLOOKUP(AL71*2,Gr,2))</f>
        <v>A+</v>
      </c>
      <c r="AM72" s="107" t="str">
        <f ca="1">IF($C71="","",VLOOKUP(AM71*2,Gr,2))</f>
        <v>A+</v>
      </c>
      <c r="AN72" s="107" t="str">
        <f ca="1">IF($C71="","",VLOOKUP(AN71,Gr,2))</f>
        <v>A+</v>
      </c>
      <c r="AO72" s="107" t="str">
        <f ca="1">IF($C71="","",VLOOKUP(AO71/AO$7%,Gr,2))</f>
        <v>A+</v>
      </c>
      <c r="AP72" s="107" t="str">
        <f ca="1">IF($C71="","",VLOOKUP(AP71,Gr,2))</f>
        <v>A</v>
      </c>
      <c r="AQ72" s="107" t="str">
        <f ca="1">IF($C71="","",VLOOKUP(AQ71,Gr,2))</f>
        <v>A</v>
      </c>
      <c r="AR72" s="107" t="str">
        <f ca="1">IF($C71="","",VLOOKUP(AR71,Gr,2))</f>
        <v>A+</v>
      </c>
      <c r="AS72" s="107" t="str">
        <f ca="1">IF($C71="","",VLOOKUP(AS71,Gr,2))</f>
        <v>A+</v>
      </c>
      <c r="AT72" s="107" t="str">
        <f ca="1">IF($C71="","",VLOOKUP(AT71/AT$7%,Gr,2))</f>
        <v>A+</v>
      </c>
      <c r="AU72" s="150"/>
      <c r="AV72" s="150"/>
      <c r="AW72" s="150"/>
      <c r="AX72" s="150"/>
    </row>
    <row r="73" spans="1:50" s="96" customFormat="1" ht="15" customHeight="1">
      <c r="A73" s="96">
        <f t="shared" ref="A73" si="819">A72+1</f>
        <v>33</v>
      </c>
      <c r="B73" s="166">
        <f t="shared" ref="B73" si="820">A73</f>
        <v>33</v>
      </c>
      <c r="C73" s="166">
        <f t="shared" ref="C73" ca="1" si="821">IFERROR(VLOOKUP(A73,INDIRECT("data"&amp;$AX$3),2,FALSE),"")</f>
        <v>1130</v>
      </c>
      <c r="D73" s="168" t="str">
        <f t="shared" ref="D73" ca="1" si="822">IF(C73="","",VLOOKUP(A73,INDIRECT("data"&amp;$AX$3),3,FALSE))</f>
        <v>Hari Venkata Durga Prasad Jakkamsetti</v>
      </c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50" t="str">
        <f t="shared" ref="P73" ca="1" si="823">IF($C73="","",VLOOKUP($A73,INDIRECT("data"&amp;$AX$3),4,FALSE))</f>
        <v>B</v>
      </c>
      <c r="Q73" s="150" t="str">
        <f t="shared" ref="Q73" ca="1" si="824">IF($C73="","",VLOOKUP($A73,INDIRECT("data"&amp;$AX$3),5,FALSE))</f>
        <v>BC</v>
      </c>
      <c r="R73" s="97">
        <f t="shared" ref="R73" ca="1" si="825">IF($C73="","",VLOOKUP(A73,INDIRECT("data"&amp;$AX$3),8,FALSE))</f>
        <v>37694</v>
      </c>
      <c r="S73" s="98" t="s">
        <v>20</v>
      </c>
      <c r="T73" s="107">
        <f t="shared" ref="T73:U73" ca="1" si="826">IF($C73="","",VLOOKUP($A73,INDIRECT("data"&amp;$AX$3),T$8,FALSE))</f>
        <v>46</v>
      </c>
      <c r="U73" s="107">
        <f t="shared" ca="1" si="826"/>
        <v>36</v>
      </c>
      <c r="V73" s="107">
        <f t="shared" ref="V73" ca="1" si="827">IF($C73="","",SUM(T73:U73))</f>
        <v>82</v>
      </c>
      <c r="W73" s="107">
        <f t="shared" ref="W73:X73" ca="1" si="828">IF($C73="","",VLOOKUP($A73,INDIRECT("data"&amp;$AX$3),W$8,FALSE))</f>
        <v>38</v>
      </c>
      <c r="X73" s="107">
        <f t="shared" ca="1" si="828"/>
        <v>46</v>
      </c>
      <c r="Y73" s="107">
        <f t="shared" ref="Y73" ca="1" si="829">IF($C73="","",SUM(W73:X73))</f>
        <v>84</v>
      </c>
      <c r="Z73" s="107">
        <f t="shared" ref="Z73:AA73" ca="1" si="830">IF($C73="","",VLOOKUP($A73,INDIRECT("data"&amp;$AX$3),Z$8,FALSE))</f>
        <v>45</v>
      </c>
      <c r="AA73" s="107">
        <f t="shared" ca="1" si="830"/>
        <v>38</v>
      </c>
      <c r="AB73" s="107">
        <f t="shared" ref="AB73" ca="1" si="831">IF($C73="","",SUM(Z73:AA73))</f>
        <v>83</v>
      </c>
      <c r="AC73" s="107">
        <f t="shared" ref="AC73:AD73" ca="1" si="832">IF($C73="","",VLOOKUP($A73,INDIRECT("data"&amp;$AX$3),AC$8,FALSE))</f>
        <v>36</v>
      </c>
      <c r="AD73" s="107">
        <f t="shared" ca="1" si="832"/>
        <v>45</v>
      </c>
      <c r="AE73" s="107">
        <f t="shared" ref="AE73" ca="1" si="833">IF($C73="","",SUM(AC73:AD73))</f>
        <v>81</v>
      </c>
      <c r="AF73" s="107">
        <f t="shared" ref="AF73:AG73" ca="1" si="834">IF($C73="","",VLOOKUP($A73,INDIRECT("data"&amp;$AX$3),AF$8,FALSE))</f>
        <v>46</v>
      </c>
      <c r="AG73" s="107">
        <f t="shared" ca="1" si="834"/>
        <v>36</v>
      </c>
      <c r="AH73" s="107">
        <f t="shared" ref="AH73" ca="1" si="835">IF($C73="","",SUM(AF73:AG73))</f>
        <v>82</v>
      </c>
      <c r="AI73" s="107"/>
      <c r="AJ73" s="107"/>
      <c r="AK73" s="107"/>
      <c r="AL73" s="107">
        <f t="shared" ref="AL73:AM73" ca="1" si="836">IF($C73="","",VLOOKUP($A73,INDIRECT("data"&amp;$AX$3),AL$8,FALSE))</f>
        <v>45</v>
      </c>
      <c r="AM73" s="107">
        <f t="shared" ca="1" si="836"/>
        <v>36</v>
      </c>
      <c r="AN73" s="107">
        <f t="shared" ref="AN73" ca="1" si="837">IF($C73="","",SUM(AL73:AM73))</f>
        <v>81</v>
      </c>
      <c r="AO73" s="95">
        <f t="shared" ref="AO73" ca="1" si="838">IF($C73="","",V73+Y73+AB73+AE73+AH73+AK73+AN73)</f>
        <v>493</v>
      </c>
      <c r="AP73" s="107">
        <f t="shared" ref="AP73:AS73" ca="1" si="839">IF($C73="","",VLOOKUP($A73,INDIRECT("data"&amp;$AX$3),AP$8,FALSE))</f>
        <v>92</v>
      </c>
      <c r="AQ73" s="107">
        <f t="shared" ca="1" si="839"/>
        <v>76</v>
      </c>
      <c r="AR73" s="107">
        <f t="shared" ca="1" si="839"/>
        <v>90</v>
      </c>
      <c r="AS73" s="107">
        <f t="shared" ca="1" si="839"/>
        <v>72</v>
      </c>
      <c r="AT73" s="107">
        <f t="shared" ref="AT73" ca="1" si="840">IF($C73="","",SUM(AP73:AS73))</f>
        <v>330</v>
      </c>
      <c r="AU73" s="150">
        <f t="shared" ref="AU73" ca="1" si="841">IF($C73="","",VLOOKUP($A73,INDIRECT("data"&amp;$AX$3),AU$8,FALSE))</f>
        <v>203</v>
      </c>
      <c r="AV73" s="150">
        <f ca="1">IF($C73="","",ROUND(AU73/NoW%,0))</f>
        <v>89</v>
      </c>
      <c r="AW73" s="150" t="str">
        <f ca="1">IF($C73="","",VLOOKUP(AO74,Gc,2,FALSE))</f>
        <v>Very Good</v>
      </c>
      <c r="AX73" s="150"/>
    </row>
    <row r="74" spans="1:50" s="96" customFormat="1" ht="15" customHeight="1">
      <c r="A74" s="96">
        <f t="shared" ref="A74" si="842">A73</f>
        <v>33</v>
      </c>
      <c r="B74" s="167"/>
      <c r="C74" s="167"/>
      <c r="D74" s="107" t="str">
        <f t="shared" ref="D74:O74" ca="1" si="843">IF($C73="","",MID(TEXT(VLOOKUP($A74,INDIRECT("data"&amp;$AX$3),10,FALSE),"000000000000"),D$8,1))</f>
        <v>8</v>
      </c>
      <c r="E74" s="107" t="str">
        <f t="shared" ca="1" si="843"/>
        <v>1</v>
      </c>
      <c r="F74" s="107" t="str">
        <f t="shared" ca="1" si="843"/>
        <v>8</v>
      </c>
      <c r="G74" s="107" t="str">
        <f t="shared" ca="1" si="843"/>
        <v>6</v>
      </c>
      <c r="H74" s="107" t="str">
        <f t="shared" ca="1" si="843"/>
        <v>8</v>
      </c>
      <c r="I74" s="107" t="str">
        <f t="shared" ca="1" si="843"/>
        <v>2</v>
      </c>
      <c r="J74" s="107" t="str">
        <f t="shared" ca="1" si="843"/>
        <v>0</v>
      </c>
      <c r="K74" s="107" t="str">
        <f t="shared" ca="1" si="843"/>
        <v>0</v>
      </c>
      <c r="L74" s="107" t="str">
        <f t="shared" ca="1" si="843"/>
        <v>3</v>
      </c>
      <c r="M74" s="107" t="str">
        <f t="shared" ca="1" si="843"/>
        <v>8</v>
      </c>
      <c r="N74" s="107" t="str">
        <f t="shared" ca="1" si="843"/>
        <v>5</v>
      </c>
      <c r="O74" s="107" t="str">
        <f t="shared" ca="1" si="843"/>
        <v>4</v>
      </c>
      <c r="P74" s="150"/>
      <c r="Q74" s="150"/>
      <c r="R74" s="97">
        <f t="shared" ref="R74" ca="1" si="844">IF($C73="","",VLOOKUP(A74,INDIRECT("data"&amp;$AX$3),9,FALSE))</f>
        <v>41437</v>
      </c>
      <c r="S74" s="98" t="s">
        <v>21</v>
      </c>
      <c r="T74" s="107" t="str">
        <f ca="1">IF($C73="","",VLOOKUP(T73*2,Gr,2))</f>
        <v>A+</v>
      </c>
      <c r="U74" s="107" t="str">
        <f ca="1">IF($C73="","",VLOOKUP(U73*2,Gr,2))</f>
        <v>A</v>
      </c>
      <c r="V74" s="107" t="str">
        <f ca="1">IF($C73="","",VLOOKUP(V73,Gr,2))</f>
        <v>A</v>
      </c>
      <c r="W74" s="107" t="str">
        <f ca="1">IF($C73="","",VLOOKUP(W73*2,Gr,2))</f>
        <v>A</v>
      </c>
      <c r="X74" s="107" t="str">
        <f ca="1">IF($C73="","",VLOOKUP(X73*2,Gr,2))</f>
        <v>A+</v>
      </c>
      <c r="Y74" s="107" t="str">
        <f ca="1">IF($C73="","",VLOOKUP(Y73,Gr,2))</f>
        <v>A</v>
      </c>
      <c r="Z74" s="107" t="str">
        <f ca="1">IF($C73="","",VLOOKUP(Z73*2,Gr,2))</f>
        <v>A</v>
      </c>
      <c r="AA74" s="107" t="str">
        <f ca="1">IF($C73="","",VLOOKUP(AA73*2,Gr,2))</f>
        <v>A</v>
      </c>
      <c r="AB74" s="107" t="str">
        <f ca="1">IF($C73="","",VLOOKUP(AB73,Gr,2))</f>
        <v>A</v>
      </c>
      <c r="AC74" s="107" t="str">
        <f ca="1">IF($C73="","",VLOOKUP(AC73*2,Gr,2))</f>
        <v>A</v>
      </c>
      <c r="AD74" s="107" t="str">
        <f ca="1">IF($C73="","",VLOOKUP(AD73*2,Gr,2))</f>
        <v>A</v>
      </c>
      <c r="AE74" s="107" t="str">
        <f ca="1">IF($C73="","",VLOOKUP(AE73,Gr,2))</f>
        <v>A</v>
      </c>
      <c r="AF74" s="107" t="str">
        <f ca="1">IF($C73="","",VLOOKUP(AF73*2,Gr,2))</f>
        <v>A+</v>
      </c>
      <c r="AG74" s="107" t="str">
        <f ca="1">IF($C73="","",VLOOKUP(AG73*2,Gr,2))</f>
        <v>A</v>
      </c>
      <c r="AH74" s="107" t="str">
        <f ca="1">IF($C73="","",VLOOKUP(AH73,Gr,2))</f>
        <v>A</v>
      </c>
      <c r="AI74" s="107"/>
      <c r="AJ74" s="107"/>
      <c r="AK74" s="107"/>
      <c r="AL74" s="107" t="str">
        <f ca="1">IF($C73="","",VLOOKUP(AL73*2,Gr,2))</f>
        <v>A</v>
      </c>
      <c r="AM74" s="107" t="str">
        <f ca="1">IF($C73="","",VLOOKUP(AM73*2,Gr,2))</f>
        <v>A</v>
      </c>
      <c r="AN74" s="107" t="str">
        <f ca="1">IF($C73="","",VLOOKUP(AN73,Gr,2))</f>
        <v>A</v>
      </c>
      <c r="AO74" s="107" t="str">
        <f ca="1">IF($C73="","",VLOOKUP(AO73/AO$7%,Gr,2))</f>
        <v>A</v>
      </c>
      <c r="AP74" s="107" t="str">
        <f ca="1">IF($C73="","",VLOOKUP(AP73,Gr,2))</f>
        <v>A+</v>
      </c>
      <c r="AQ74" s="107" t="str">
        <f ca="1">IF($C73="","",VLOOKUP(AQ73,Gr,2))</f>
        <v>A</v>
      </c>
      <c r="AR74" s="107" t="str">
        <f ca="1">IF($C73="","",VLOOKUP(AR73,Gr,2))</f>
        <v>A</v>
      </c>
      <c r="AS74" s="107" t="str">
        <f ca="1">IF($C73="","",VLOOKUP(AS73,Gr,2))</f>
        <v>A</v>
      </c>
      <c r="AT74" s="107" t="str">
        <f ca="1">IF($C73="","",VLOOKUP(AT73/AT$7%,Gr,2))</f>
        <v>A</v>
      </c>
      <c r="AU74" s="150"/>
      <c r="AV74" s="150"/>
      <c r="AW74" s="150"/>
      <c r="AX74" s="150"/>
    </row>
    <row r="75" spans="1:50" s="96" customFormat="1" ht="15" customHeight="1">
      <c r="A75" s="96">
        <f t="shared" ref="A75" si="845">A74+1</f>
        <v>34</v>
      </c>
      <c r="B75" s="166">
        <f t="shared" ref="B75" si="846">A75</f>
        <v>34</v>
      </c>
      <c r="C75" s="166">
        <f t="shared" ref="C75" ca="1" si="847">IFERROR(VLOOKUP(A75,INDIRECT("data"&amp;$AX$3),2,FALSE),"")</f>
        <v>1140</v>
      </c>
      <c r="D75" s="168" t="str">
        <f t="shared" ref="D75" ca="1" si="848">IF(C75="","",VLOOKUP(A75,INDIRECT("data"&amp;$AX$3),3,FALSE))</f>
        <v>Kalyan Bonthu</v>
      </c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50" t="str">
        <f t="shared" ref="P75" ca="1" si="849">IF($C75="","",VLOOKUP($A75,INDIRECT("data"&amp;$AX$3),4,FALSE))</f>
        <v>B</v>
      </c>
      <c r="Q75" s="150" t="str">
        <f t="shared" ref="Q75" ca="1" si="850">IF($C75="","",VLOOKUP($A75,INDIRECT("data"&amp;$AX$3),5,FALSE))</f>
        <v>BC</v>
      </c>
      <c r="R75" s="97">
        <f t="shared" ref="R75" ca="1" si="851">IF($C75="","",VLOOKUP(A75,INDIRECT("data"&amp;$AX$3),8,FALSE))</f>
        <v>37610</v>
      </c>
      <c r="S75" s="98" t="s">
        <v>20</v>
      </c>
      <c r="T75" s="107">
        <f t="shared" ref="T75:U75" ca="1" si="852">IF($C75="","",VLOOKUP($A75,INDIRECT("data"&amp;$AX$3),T$8,FALSE))</f>
        <v>32</v>
      </c>
      <c r="U75" s="107">
        <f t="shared" ca="1" si="852"/>
        <v>38</v>
      </c>
      <c r="V75" s="107">
        <f t="shared" ref="V75" ca="1" si="853">IF($C75="","",SUM(T75:U75))</f>
        <v>70</v>
      </c>
      <c r="W75" s="107">
        <f t="shared" ref="W75:X75" ca="1" si="854">IF($C75="","",VLOOKUP($A75,INDIRECT("data"&amp;$AX$3),W$8,FALSE))</f>
        <v>34</v>
      </c>
      <c r="X75" s="107">
        <f t="shared" ca="1" si="854"/>
        <v>32</v>
      </c>
      <c r="Y75" s="107">
        <f t="shared" ref="Y75" ca="1" si="855">IF($C75="","",SUM(W75:X75))</f>
        <v>66</v>
      </c>
      <c r="Z75" s="107">
        <f t="shared" ref="Z75:AA75" ca="1" si="856">IF($C75="","",VLOOKUP($A75,INDIRECT("data"&amp;$AX$3),Z$8,FALSE))</f>
        <v>38</v>
      </c>
      <c r="AA75" s="107">
        <f t="shared" ca="1" si="856"/>
        <v>34</v>
      </c>
      <c r="AB75" s="107">
        <f t="shared" ref="AB75" ca="1" si="857">IF($C75="","",SUM(Z75:AA75))</f>
        <v>72</v>
      </c>
      <c r="AC75" s="107">
        <f t="shared" ref="AC75:AD75" ca="1" si="858">IF($C75="","",VLOOKUP($A75,INDIRECT("data"&amp;$AX$3),AC$8,FALSE))</f>
        <v>38</v>
      </c>
      <c r="AD75" s="107">
        <f t="shared" ca="1" si="858"/>
        <v>38</v>
      </c>
      <c r="AE75" s="107">
        <f t="shared" ref="AE75" ca="1" si="859">IF($C75="","",SUM(AC75:AD75))</f>
        <v>76</v>
      </c>
      <c r="AF75" s="107">
        <f t="shared" ref="AF75:AG75" ca="1" si="860">IF($C75="","",VLOOKUP($A75,INDIRECT("data"&amp;$AX$3),AF$8,FALSE))</f>
        <v>32</v>
      </c>
      <c r="AG75" s="107">
        <f t="shared" ca="1" si="860"/>
        <v>38</v>
      </c>
      <c r="AH75" s="107">
        <f t="shared" ref="AH75" ca="1" si="861">IF($C75="","",SUM(AF75:AG75))</f>
        <v>70</v>
      </c>
      <c r="AI75" s="107"/>
      <c r="AJ75" s="107"/>
      <c r="AK75" s="107"/>
      <c r="AL75" s="107">
        <f t="shared" ref="AL75:AM75" ca="1" si="862">IF($C75="","",VLOOKUP($A75,INDIRECT("data"&amp;$AX$3),AL$8,FALSE))</f>
        <v>38</v>
      </c>
      <c r="AM75" s="107">
        <f t="shared" ca="1" si="862"/>
        <v>38</v>
      </c>
      <c r="AN75" s="107">
        <f t="shared" ref="AN75" ca="1" si="863">IF($C75="","",SUM(AL75:AM75))</f>
        <v>76</v>
      </c>
      <c r="AO75" s="95">
        <f t="shared" ref="AO75" ca="1" si="864">IF($C75="","",V75+Y75+AB75+AE75+AH75+AK75+AN75)</f>
        <v>430</v>
      </c>
      <c r="AP75" s="107">
        <f t="shared" ref="AP75:AS75" ca="1" si="865">IF($C75="","",VLOOKUP($A75,INDIRECT("data"&amp;$AX$3),AP$8,FALSE))</f>
        <v>64</v>
      </c>
      <c r="AQ75" s="107">
        <f t="shared" ca="1" si="865"/>
        <v>68</v>
      </c>
      <c r="AR75" s="107">
        <f t="shared" ca="1" si="865"/>
        <v>76</v>
      </c>
      <c r="AS75" s="107">
        <f t="shared" ca="1" si="865"/>
        <v>76</v>
      </c>
      <c r="AT75" s="107">
        <f t="shared" ref="AT75" ca="1" si="866">IF($C75="","",SUM(AP75:AS75))</f>
        <v>284</v>
      </c>
      <c r="AU75" s="150">
        <f t="shared" ref="AU75" ca="1" si="867">IF($C75="","",VLOOKUP($A75,INDIRECT("data"&amp;$AX$3),AU$8,FALSE))</f>
        <v>172</v>
      </c>
      <c r="AV75" s="150">
        <f ca="1">IF($C75="","",ROUND(AU75/NoW%,0))</f>
        <v>76</v>
      </c>
      <c r="AW75" s="150" t="str">
        <f ca="1">IF($C75="","",VLOOKUP(AO76,Gc,2,FALSE))</f>
        <v>Very Good</v>
      </c>
      <c r="AX75" s="150"/>
    </row>
    <row r="76" spans="1:50" s="96" customFormat="1" ht="15" customHeight="1">
      <c r="A76" s="96">
        <f t="shared" ref="A76" si="868">A75</f>
        <v>34</v>
      </c>
      <c r="B76" s="167"/>
      <c r="C76" s="167"/>
      <c r="D76" s="107" t="str">
        <f t="shared" ref="D76:O76" ca="1" si="869">IF($C75="","",MID(TEXT(VLOOKUP($A76,INDIRECT("data"&amp;$AX$3),10,FALSE),"000000000000"),D$8,1))</f>
        <v>2</v>
      </c>
      <c r="E76" s="107" t="str">
        <f t="shared" ca="1" si="869"/>
        <v>0</v>
      </c>
      <c r="F76" s="107" t="str">
        <f t="shared" ca="1" si="869"/>
        <v>2</v>
      </c>
      <c r="G76" s="107" t="str">
        <f t="shared" ca="1" si="869"/>
        <v>0</v>
      </c>
      <c r="H76" s="107" t="str">
        <f t="shared" ca="1" si="869"/>
        <v>6</v>
      </c>
      <c r="I76" s="107" t="str">
        <f t="shared" ca="1" si="869"/>
        <v>6</v>
      </c>
      <c r="J76" s="107" t="str">
        <f t="shared" ca="1" si="869"/>
        <v>4</v>
      </c>
      <c r="K76" s="107" t="str">
        <f t="shared" ca="1" si="869"/>
        <v>4</v>
      </c>
      <c r="L76" s="107" t="str">
        <f t="shared" ca="1" si="869"/>
        <v>4</v>
      </c>
      <c r="M76" s="107" t="str">
        <f t="shared" ca="1" si="869"/>
        <v>8</v>
      </c>
      <c r="N76" s="107" t="str">
        <f t="shared" ca="1" si="869"/>
        <v>6</v>
      </c>
      <c r="O76" s="107" t="str">
        <f t="shared" ca="1" si="869"/>
        <v>2</v>
      </c>
      <c r="P76" s="150"/>
      <c r="Q76" s="150"/>
      <c r="R76" s="97">
        <f t="shared" ref="R76" ca="1" si="870">IF($C75="","",VLOOKUP(A76,INDIRECT("data"&amp;$AX$3),9,FALSE))</f>
        <v>41439</v>
      </c>
      <c r="S76" s="98" t="s">
        <v>21</v>
      </c>
      <c r="T76" s="107" t="str">
        <f ca="1">IF($C75="","",VLOOKUP(T75*2,Gr,2))</f>
        <v>B+</v>
      </c>
      <c r="U76" s="107" t="str">
        <f ca="1">IF($C75="","",VLOOKUP(U75*2,Gr,2))</f>
        <v>A</v>
      </c>
      <c r="V76" s="107" t="str">
        <f ca="1">IF($C75="","",VLOOKUP(V75,Gr,2))</f>
        <v>B+</v>
      </c>
      <c r="W76" s="107" t="str">
        <f ca="1">IF($C75="","",VLOOKUP(W75*2,Gr,2))</f>
        <v>B+</v>
      </c>
      <c r="X76" s="107" t="str">
        <f ca="1">IF($C75="","",VLOOKUP(X75*2,Gr,2))</f>
        <v>B+</v>
      </c>
      <c r="Y76" s="107" t="str">
        <f ca="1">IF($C75="","",VLOOKUP(Y75,Gr,2))</f>
        <v>B+</v>
      </c>
      <c r="Z76" s="107" t="str">
        <f ca="1">IF($C75="","",VLOOKUP(Z75*2,Gr,2))</f>
        <v>A</v>
      </c>
      <c r="AA76" s="107" t="str">
        <f ca="1">IF($C75="","",VLOOKUP(AA75*2,Gr,2))</f>
        <v>B+</v>
      </c>
      <c r="AB76" s="107" t="str">
        <f ca="1">IF($C75="","",VLOOKUP(AB75,Gr,2))</f>
        <v>A</v>
      </c>
      <c r="AC76" s="107" t="str">
        <f ca="1">IF($C75="","",VLOOKUP(AC75*2,Gr,2))</f>
        <v>A</v>
      </c>
      <c r="AD76" s="107" t="str">
        <f ca="1">IF($C75="","",VLOOKUP(AD75*2,Gr,2))</f>
        <v>A</v>
      </c>
      <c r="AE76" s="107" t="str">
        <f ca="1">IF($C75="","",VLOOKUP(AE75,Gr,2))</f>
        <v>A</v>
      </c>
      <c r="AF76" s="107" t="str">
        <f ca="1">IF($C75="","",VLOOKUP(AF75*2,Gr,2))</f>
        <v>B+</v>
      </c>
      <c r="AG76" s="107" t="str">
        <f ca="1">IF($C75="","",VLOOKUP(AG75*2,Gr,2))</f>
        <v>A</v>
      </c>
      <c r="AH76" s="107" t="str">
        <f ca="1">IF($C75="","",VLOOKUP(AH75,Gr,2))</f>
        <v>B+</v>
      </c>
      <c r="AI76" s="107"/>
      <c r="AJ76" s="107"/>
      <c r="AK76" s="107"/>
      <c r="AL76" s="107" t="str">
        <f ca="1">IF($C75="","",VLOOKUP(AL75*2,Gr,2))</f>
        <v>A</v>
      </c>
      <c r="AM76" s="107" t="str">
        <f ca="1">IF($C75="","",VLOOKUP(AM75*2,Gr,2))</f>
        <v>A</v>
      </c>
      <c r="AN76" s="107" t="str">
        <f ca="1">IF($C75="","",VLOOKUP(AN75,Gr,2))</f>
        <v>A</v>
      </c>
      <c r="AO76" s="107" t="str">
        <f ca="1">IF($C75="","",VLOOKUP(AO75/AO$7%,Gr,2))</f>
        <v>A</v>
      </c>
      <c r="AP76" s="107" t="str">
        <f ca="1">IF($C75="","",VLOOKUP(AP75,Gr,2))</f>
        <v>B+</v>
      </c>
      <c r="AQ76" s="107" t="str">
        <f ca="1">IF($C75="","",VLOOKUP(AQ75,Gr,2))</f>
        <v>B+</v>
      </c>
      <c r="AR76" s="107" t="str">
        <f ca="1">IF($C75="","",VLOOKUP(AR75,Gr,2))</f>
        <v>A</v>
      </c>
      <c r="AS76" s="107" t="str">
        <f ca="1">IF($C75="","",VLOOKUP(AS75,Gr,2))</f>
        <v>A</v>
      </c>
      <c r="AT76" s="107" t="str">
        <f ca="1">IF($C75="","",VLOOKUP(AT75/AT$7%,Gr,2))</f>
        <v>A</v>
      </c>
      <c r="AU76" s="150"/>
      <c r="AV76" s="150"/>
      <c r="AW76" s="150"/>
      <c r="AX76" s="150"/>
    </row>
    <row r="77" spans="1:50" s="96" customFormat="1" ht="15" customHeight="1">
      <c r="A77" s="96">
        <f t="shared" ref="A77" si="871">A76+1</f>
        <v>35</v>
      </c>
      <c r="B77" s="166">
        <f t="shared" ref="B77" si="872">A77</f>
        <v>35</v>
      </c>
      <c r="C77" s="166">
        <f t="shared" ref="C77" ca="1" si="873">IFERROR(VLOOKUP(A77,INDIRECT("data"&amp;$AX$3),2,FALSE),"")</f>
        <v>1169</v>
      </c>
      <c r="D77" s="168" t="str">
        <f t="shared" ref="D77" ca="1" si="874">IF(C77="","",VLOOKUP(A77,INDIRECT("data"&amp;$AX$3),3,FALSE))</f>
        <v>Krishna Murari Mattaparthi</v>
      </c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50" t="str">
        <f t="shared" ref="P77" ca="1" si="875">IF($C77="","",VLOOKUP($A77,INDIRECT("data"&amp;$AX$3),4,FALSE))</f>
        <v>G</v>
      </c>
      <c r="Q77" s="150" t="str">
        <f t="shared" ref="Q77" ca="1" si="876">IF($C77="","",VLOOKUP($A77,INDIRECT("data"&amp;$AX$3),5,FALSE))</f>
        <v>BC</v>
      </c>
      <c r="R77" s="97">
        <f t="shared" ref="R77" ca="1" si="877">IF($C77="","",VLOOKUP(A77,INDIRECT("data"&amp;$AX$3),8,FALSE))</f>
        <v>37042</v>
      </c>
      <c r="S77" s="98" t="s">
        <v>20</v>
      </c>
      <c r="T77" s="107">
        <f t="shared" ref="T77:U77" ca="1" si="878">IF($C77="","",VLOOKUP($A77,INDIRECT("data"&amp;$AX$3),T$8,FALSE))</f>
        <v>22</v>
      </c>
      <c r="U77" s="107">
        <f t="shared" ca="1" si="878"/>
        <v>46</v>
      </c>
      <c r="V77" s="107">
        <f t="shared" ref="V77" ca="1" si="879">IF($C77="","",SUM(T77:U77))</f>
        <v>68</v>
      </c>
      <c r="W77" s="107">
        <f t="shared" ref="W77:X77" ca="1" si="880">IF($C77="","",VLOOKUP($A77,INDIRECT("data"&amp;$AX$3),W$8,FALSE))</f>
        <v>44</v>
      </c>
      <c r="X77" s="107">
        <f t="shared" ca="1" si="880"/>
        <v>22</v>
      </c>
      <c r="Y77" s="107">
        <f t="shared" ref="Y77" ca="1" si="881">IF($C77="","",SUM(W77:X77))</f>
        <v>66</v>
      </c>
      <c r="Z77" s="107">
        <f t="shared" ref="Z77:AA77" ca="1" si="882">IF($C77="","",VLOOKUP($A77,INDIRECT("data"&amp;$AX$3),Z$8,FALSE))</f>
        <v>43</v>
      </c>
      <c r="AA77" s="107">
        <f t="shared" ca="1" si="882"/>
        <v>44</v>
      </c>
      <c r="AB77" s="107">
        <f t="shared" ref="AB77" ca="1" si="883">IF($C77="","",SUM(Z77:AA77))</f>
        <v>87</v>
      </c>
      <c r="AC77" s="107">
        <f t="shared" ref="AC77:AD77" ca="1" si="884">IF($C77="","",VLOOKUP($A77,INDIRECT("data"&amp;$AX$3),AC$8,FALSE))</f>
        <v>46</v>
      </c>
      <c r="AD77" s="107">
        <f t="shared" ca="1" si="884"/>
        <v>43</v>
      </c>
      <c r="AE77" s="107">
        <f t="shared" ref="AE77" ca="1" si="885">IF($C77="","",SUM(AC77:AD77))</f>
        <v>89</v>
      </c>
      <c r="AF77" s="107">
        <f t="shared" ref="AF77:AG77" ca="1" si="886">IF($C77="","",VLOOKUP($A77,INDIRECT("data"&amp;$AX$3),AF$8,FALSE))</f>
        <v>22</v>
      </c>
      <c r="AG77" s="107">
        <f t="shared" ca="1" si="886"/>
        <v>46</v>
      </c>
      <c r="AH77" s="107">
        <f t="shared" ref="AH77" ca="1" si="887">IF($C77="","",SUM(AF77:AG77))</f>
        <v>68</v>
      </c>
      <c r="AI77" s="107"/>
      <c r="AJ77" s="107"/>
      <c r="AK77" s="107"/>
      <c r="AL77" s="107">
        <f t="shared" ref="AL77:AM77" ca="1" si="888">IF($C77="","",VLOOKUP($A77,INDIRECT("data"&amp;$AX$3),AL$8,FALSE))</f>
        <v>43</v>
      </c>
      <c r="AM77" s="107">
        <f t="shared" ca="1" si="888"/>
        <v>46</v>
      </c>
      <c r="AN77" s="107">
        <f t="shared" ref="AN77" ca="1" si="889">IF($C77="","",SUM(AL77:AM77))</f>
        <v>89</v>
      </c>
      <c r="AO77" s="95">
        <f t="shared" ref="AO77" ca="1" si="890">IF($C77="","",V77+Y77+AB77+AE77+AH77+AK77+AN77)</f>
        <v>467</v>
      </c>
      <c r="AP77" s="107">
        <f t="shared" ref="AP77:AS77" ca="1" si="891">IF($C77="","",VLOOKUP($A77,INDIRECT("data"&amp;$AX$3),AP$8,FALSE))</f>
        <v>44</v>
      </c>
      <c r="AQ77" s="107">
        <f t="shared" ca="1" si="891"/>
        <v>88</v>
      </c>
      <c r="AR77" s="107">
        <f t="shared" ca="1" si="891"/>
        <v>86</v>
      </c>
      <c r="AS77" s="107">
        <f t="shared" ca="1" si="891"/>
        <v>92</v>
      </c>
      <c r="AT77" s="107">
        <f t="shared" ref="AT77" ca="1" si="892">IF($C77="","",SUM(AP77:AS77))</f>
        <v>310</v>
      </c>
      <c r="AU77" s="150">
        <f t="shared" ref="AU77" ca="1" si="893">IF($C77="","",VLOOKUP($A77,INDIRECT("data"&amp;$AX$3),AU$8,FALSE))</f>
        <v>164</v>
      </c>
      <c r="AV77" s="150">
        <f ca="1">IF($C77="","",ROUND(AU77/NoW%,0))</f>
        <v>72</v>
      </c>
      <c r="AW77" s="150" t="str">
        <f ca="1">IF($C77="","",VLOOKUP(AO78,Gc,2,FALSE))</f>
        <v>Very Good</v>
      </c>
      <c r="AX77" s="150"/>
    </row>
    <row r="78" spans="1:50" s="96" customFormat="1" ht="15" customHeight="1">
      <c r="A78" s="96">
        <f t="shared" ref="A78" si="894">A77</f>
        <v>35</v>
      </c>
      <c r="B78" s="167"/>
      <c r="C78" s="167"/>
      <c r="D78" s="107" t="str">
        <f t="shared" ref="D78:O78" ca="1" si="895">IF($C77="","",MID(TEXT(VLOOKUP($A78,INDIRECT("data"&amp;$AX$3),10,FALSE),"000000000000"),D$8,1))</f>
        <v>6</v>
      </c>
      <c r="E78" s="107" t="str">
        <f t="shared" ca="1" si="895"/>
        <v>4</v>
      </c>
      <c r="F78" s="107" t="str">
        <f t="shared" ca="1" si="895"/>
        <v>4</v>
      </c>
      <c r="G78" s="107" t="str">
        <f t="shared" ca="1" si="895"/>
        <v>2</v>
      </c>
      <c r="H78" s="107" t="str">
        <f t="shared" ca="1" si="895"/>
        <v>9</v>
      </c>
      <c r="I78" s="107" t="str">
        <f t="shared" ca="1" si="895"/>
        <v>7</v>
      </c>
      <c r="J78" s="107" t="str">
        <f t="shared" ca="1" si="895"/>
        <v>5</v>
      </c>
      <c r="K78" s="107" t="str">
        <f t="shared" ca="1" si="895"/>
        <v>1</v>
      </c>
      <c r="L78" s="107" t="str">
        <f t="shared" ca="1" si="895"/>
        <v>3</v>
      </c>
      <c r="M78" s="107" t="str">
        <f t="shared" ca="1" si="895"/>
        <v>6</v>
      </c>
      <c r="N78" s="107" t="str">
        <f t="shared" ca="1" si="895"/>
        <v>2</v>
      </c>
      <c r="O78" s="107" t="str">
        <f t="shared" ca="1" si="895"/>
        <v>0</v>
      </c>
      <c r="P78" s="150"/>
      <c r="Q78" s="150"/>
      <c r="R78" s="97">
        <f t="shared" ref="R78" ca="1" si="896">IF($C77="","",VLOOKUP(A78,INDIRECT("data"&amp;$AX$3),9,FALSE))</f>
        <v>41452</v>
      </c>
      <c r="S78" s="98" t="s">
        <v>21</v>
      </c>
      <c r="T78" s="107" t="str">
        <f ca="1">IF($C77="","",VLOOKUP(T77*2,Gr,2))</f>
        <v>B</v>
      </c>
      <c r="U78" s="107" t="str">
        <f ca="1">IF($C77="","",VLOOKUP(U77*2,Gr,2))</f>
        <v>A+</v>
      </c>
      <c r="V78" s="107" t="str">
        <f ca="1">IF($C77="","",VLOOKUP(V77,Gr,2))</f>
        <v>B+</v>
      </c>
      <c r="W78" s="107" t="str">
        <f ca="1">IF($C77="","",VLOOKUP(W77*2,Gr,2))</f>
        <v>A</v>
      </c>
      <c r="X78" s="107" t="str">
        <f ca="1">IF($C77="","",VLOOKUP(X77*2,Gr,2))</f>
        <v>B</v>
      </c>
      <c r="Y78" s="107" t="str">
        <f ca="1">IF($C77="","",VLOOKUP(Y77,Gr,2))</f>
        <v>B+</v>
      </c>
      <c r="Z78" s="107" t="str">
        <f ca="1">IF($C77="","",VLOOKUP(Z77*2,Gr,2))</f>
        <v>A</v>
      </c>
      <c r="AA78" s="107" t="str">
        <f ca="1">IF($C77="","",VLOOKUP(AA77*2,Gr,2))</f>
        <v>A</v>
      </c>
      <c r="AB78" s="107" t="str">
        <f ca="1">IF($C77="","",VLOOKUP(AB77,Gr,2))</f>
        <v>A</v>
      </c>
      <c r="AC78" s="107" t="str">
        <f ca="1">IF($C77="","",VLOOKUP(AC77*2,Gr,2))</f>
        <v>A+</v>
      </c>
      <c r="AD78" s="107" t="str">
        <f ca="1">IF($C77="","",VLOOKUP(AD77*2,Gr,2))</f>
        <v>A</v>
      </c>
      <c r="AE78" s="107" t="str">
        <f ca="1">IF($C77="","",VLOOKUP(AE77,Gr,2))</f>
        <v>A</v>
      </c>
      <c r="AF78" s="107" t="str">
        <f ca="1">IF($C77="","",VLOOKUP(AF77*2,Gr,2))</f>
        <v>B</v>
      </c>
      <c r="AG78" s="107" t="str">
        <f ca="1">IF($C77="","",VLOOKUP(AG77*2,Gr,2))</f>
        <v>A+</v>
      </c>
      <c r="AH78" s="107" t="str">
        <f ca="1">IF($C77="","",VLOOKUP(AH77,Gr,2))</f>
        <v>B+</v>
      </c>
      <c r="AI78" s="107"/>
      <c r="AJ78" s="107"/>
      <c r="AK78" s="107"/>
      <c r="AL78" s="107" t="str">
        <f ca="1">IF($C77="","",VLOOKUP(AL77*2,Gr,2))</f>
        <v>A</v>
      </c>
      <c r="AM78" s="107" t="str">
        <f ca="1">IF($C77="","",VLOOKUP(AM77*2,Gr,2))</f>
        <v>A+</v>
      </c>
      <c r="AN78" s="107" t="str">
        <f ca="1">IF($C77="","",VLOOKUP(AN77,Gr,2))</f>
        <v>A</v>
      </c>
      <c r="AO78" s="107" t="str">
        <f ca="1">IF($C77="","",VLOOKUP(AO77/AO$7%,Gr,2))</f>
        <v>A</v>
      </c>
      <c r="AP78" s="107" t="str">
        <f ca="1">IF($C77="","",VLOOKUP(AP77,Gr,2))</f>
        <v>B</v>
      </c>
      <c r="AQ78" s="107" t="str">
        <f ca="1">IF($C77="","",VLOOKUP(AQ77,Gr,2))</f>
        <v>A</v>
      </c>
      <c r="AR78" s="107" t="str">
        <f ca="1">IF($C77="","",VLOOKUP(AR77,Gr,2))</f>
        <v>A</v>
      </c>
      <c r="AS78" s="107" t="str">
        <f ca="1">IF($C77="","",VLOOKUP(AS77,Gr,2))</f>
        <v>A+</v>
      </c>
      <c r="AT78" s="107" t="str">
        <f ca="1">IF($C77="","",VLOOKUP(AT77/AT$7%,Gr,2))</f>
        <v>A</v>
      </c>
      <c r="AU78" s="150"/>
      <c r="AV78" s="150"/>
      <c r="AW78" s="150"/>
      <c r="AX78" s="150"/>
    </row>
    <row r="79" spans="1:50" s="96" customFormat="1" ht="15" customHeight="1">
      <c r="A79" s="96">
        <f t="shared" ref="A79" si="897">A78+1</f>
        <v>36</v>
      </c>
      <c r="B79" s="166">
        <f t="shared" ref="B79" si="898">A79</f>
        <v>36</v>
      </c>
      <c r="C79" s="166">
        <f t="shared" ref="C79" ca="1" si="899">IFERROR(VLOOKUP(A79,INDIRECT("data"&amp;$AX$3),2,FALSE),"")</f>
        <v>1129</v>
      </c>
      <c r="D79" s="168" t="str">
        <f t="shared" ref="D79" ca="1" si="900">IF(C79="","",VLOOKUP(A79,INDIRECT("data"&amp;$AX$3),3,FALSE))</f>
        <v>Prasanna Kumar Nakka</v>
      </c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50" t="str">
        <f t="shared" ref="P79" ca="1" si="901">IF($C79="","",VLOOKUP($A79,INDIRECT("data"&amp;$AX$3),4,FALSE))</f>
        <v>G</v>
      </c>
      <c r="Q79" s="150" t="str">
        <f t="shared" ref="Q79" ca="1" si="902">IF($C79="","",VLOOKUP($A79,INDIRECT("data"&amp;$AX$3),5,FALSE))</f>
        <v>SC</v>
      </c>
      <c r="R79" s="97">
        <f t="shared" ref="R79" ca="1" si="903">IF($C79="","",VLOOKUP(A79,INDIRECT("data"&amp;$AX$3),8,FALSE))</f>
        <v>37814</v>
      </c>
      <c r="S79" s="98" t="s">
        <v>20</v>
      </c>
      <c r="T79" s="107">
        <f t="shared" ref="T79:U79" ca="1" si="904">IF($C79="","",VLOOKUP($A79,INDIRECT("data"&amp;$AX$3),T$8,FALSE))</f>
        <v>20</v>
      </c>
      <c r="U79" s="107">
        <f t="shared" ca="1" si="904"/>
        <v>26</v>
      </c>
      <c r="V79" s="107">
        <f t="shared" ref="V79" ca="1" si="905">IF($C79="","",SUM(T79:U79))</f>
        <v>46</v>
      </c>
      <c r="W79" s="107">
        <f t="shared" ref="W79:X79" ca="1" si="906">IF($C79="","",VLOOKUP($A79,INDIRECT("data"&amp;$AX$3),W$8,FALSE))</f>
        <v>20</v>
      </c>
      <c r="X79" s="107">
        <f t="shared" ca="1" si="906"/>
        <v>20</v>
      </c>
      <c r="Y79" s="107">
        <f t="shared" ref="Y79" ca="1" si="907">IF($C79="","",SUM(W79:X79))</f>
        <v>40</v>
      </c>
      <c r="Z79" s="107">
        <f t="shared" ref="Z79:AA79" ca="1" si="908">IF($C79="","",VLOOKUP($A79,INDIRECT("data"&amp;$AX$3),Z$8,FALSE))</f>
        <v>40</v>
      </c>
      <c r="AA79" s="107">
        <f t="shared" ca="1" si="908"/>
        <v>20</v>
      </c>
      <c r="AB79" s="107">
        <f t="shared" ref="AB79" ca="1" si="909">IF($C79="","",SUM(Z79:AA79))</f>
        <v>60</v>
      </c>
      <c r="AC79" s="107">
        <f t="shared" ref="AC79:AD79" ca="1" si="910">IF($C79="","",VLOOKUP($A79,INDIRECT("data"&amp;$AX$3),AC$8,FALSE))</f>
        <v>26</v>
      </c>
      <c r="AD79" s="107">
        <f t="shared" ca="1" si="910"/>
        <v>40</v>
      </c>
      <c r="AE79" s="107">
        <f t="shared" ref="AE79" ca="1" si="911">IF($C79="","",SUM(AC79:AD79))</f>
        <v>66</v>
      </c>
      <c r="AF79" s="107">
        <f t="shared" ref="AF79:AG79" ca="1" si="912">IF($C79="","",VLOOKUP($A79,INDIRECT("data"&amp;$AX$3),AF$8,FALSE))</f>
        <v>20</v>
      </c>
      <c r="AG79" s="107">
        <f t="shared" ca="1" si="912"/>
        <v>26</v>
      </c>
      <c r="AH79" s="107">
        <f t="shared" ref="AH79" ca="1" si="913">IF($C79="","",SUM(AF79:AG79))</f>
        <v>46</v>
      </c>
      <c r="AI79" s="107"/>
      <c r="AJ79" s="107"/>
      <c r="AK79" s="107"/>
      <c r="AL79" s="107">
        <f t="shared" ref="AL79:AM79" ca="1" si="914">IF($C79="","",VLOOKUP($A79,INDIRECT("data"&amp;$AX$3),AL$8,FALSE))</f>
        <v>40</v>
      </c>
      <c r="AM79" s="107">
        <f t="shared" ca="1" si="914"/>
        <v>26</v>
      </c>
      <c r="AN79" s="107">
        <f t="shared" ref="AN79" ca="1" si="915">IF($C79="","",SUM(AL79:AM79))</f>
        <v>66</v>
      </c>
      <c r="AO79" s="95">
        <f t="shared" ref="AO79" ca="1" si="916">IF($C79="","",V79+Y79+AB79+AE79+AH79+AK79+AN79)</f>
        <v>324</v>
      </c>
      <c r="AP79" s="107">
        <f t="shared" ref="AP79:AS79" ca="1" si="917">IF($C79="","",VLOOKUP($A79,INDIRECT("data"&amp;$AX$3),AP$8,FALSE))</f>
        <v>40</v>
      </c>
      <c r="AQ79" s="107">
        <f t="shared" ca="1" si="917"/>
        <v>40</v>
      </c>
      <c r="AR79" s="107">
        <f t="shared" ca="1" si="917"/>
        <v>80</v>
      </c>
      <c r="AS79" s="107">
        <f t="shared" ca="1" si="917"/>
        <v>52</v>
      </c>
      <c r="AT79" s="107">
        <f t="shared" ref="AT79" ca="1" si="918">IF($C79="","",SUM(AP79:AS79))</f>
        <v>212</v>
      </c>
      <c r="AU79" s="150">
        <f t="shared" ref="AU79" ca="1" si="919">IF($C79="","",VLOOKUP($A79,INDIRECT("data"&amp;$AX$3),AU$8,FALSE))</f>
        <v>216</v>
      </c>
      <c r="AV79" s="150">
        <f ca="1">IF($C79="","",ROUND(AU79/NoW%,0))</f>
        <v>95</v>
      </c>
      <c r="AW79" s="150" t="str">
        <f ca="1">IF($C79="","",VLOOKUP(AO80,Gc,2,FALSE))</f>
        <v>Good</v>
      </c>
      <c r="AX79" s="150"/>
    </row>
    <row r="80" spans="1:50" s="96" customFormat="1" ht="15" customHeight="1">
      <c r="A80" s="96">
        <f t="shared" ref="A80" si="920">A79</f>
        <v>36</v>
      </c>
      <c r="B80" s="167"/>
      <c r="C80" s="167"/>
      <c r="D80" s="107" t="str">
        <f t="shared" ref="D80:O80" ca="1" si="921">IF($C79="","",MID(TEXT(VLOOKUP($A80,INDIRECT("data"&amp;$AX$3),10,FALSE),"000000000000"),D$8,1))</f>
        <v>3</v>
      </c>
      <c r="E80" s="107" t="str">
        <f t="shared" ca="1" si="921"/>
        <v>7</v>
      </c>
      <c r="F80" s="107" t="str">
        <f t="shared" ca="1" si="921"/>
        <v>2</v>
      </c>
      <c r="G80" s="107" t="str">
        <f t="shared" ca="1" si="921"/>
        <v>5</v>
      </c>
      <c r="H80" s="107" t="str">
        <f t="shared" ca="1" si="921"/>
        <v>6</v>
      </c>
      <c r="I80" s="107" t="str">
        <f t="shared" ca="1" si="921"/>
        <v>2</v>
      </c>
      <c r="J80" s="107" t="str">
        <f t="shared" ca="1" si="921"/>
        <v>3</v>
      </c>
      <c r="K80" s="107" t="str">
        <f t="shared" ca="1" si="921"/>
        <v>0</v>
      </c>
      <c r="L80" s="107" t="str">
        <f t="shared" ca="1" si="921"/>
        <v>2</v>
      </c>
      <c r="M80" s="107" t="str">
        <f t="shared" ca="1" si="921"/>
        <v>8</v>
      </c>
      <c r="N80" s="107" t="str">
        <f t="shared" ca="1" si="921"/>
        <v>9</v>
      </c>
      <c r="O80" s="107" t="str">
        <f t="shared" ca="1" si="921"/>
        <v>2</v>
      </c>
      <c r="P80" s="150"/>
      <c r="Q80" s="150"/>
      <c r="R80" s="97">
        <f t="shared" ref="R80" ca="1" si="922">IF($C79="","",VLOOKUP(A80,INDIRECT("data"&amp;$AX$3),9,FALSE))</f>
        <v>41437</v>
      </c>
      <c r="S80" s="98" t="s">
        <v>21</v>
      </c>
      <c r="T80" s="107" t="str">
        <f ca="1">IF($C79="","",VLOOKUP(T79*2,Gr,2))</f>
        <v>C</v>
      </c>
      <c r="U80" s="107" t="str">
        <f ca="1">IF($C79="","",VLOOKUP(U79*2,Gr,2))</f>
        <v>B+</v>
      </c>
      <c r="V80" s="107" t="str">
        <f ca="1">IF($C79="","",VLOOKUP(V79,Gr,2))</f>
        <v>B</v>
      </c>
      <c r="W80" s="107" t="str">
        <f ca="1">IF($C79="","",VLOOKUP(W79*2,Gr,2))</f>
        <v>C</v>
      </c>
      <c r="X80" s="107" t="str">
        <f ca="1">IF($C79="","",VLOOKUP(X79*2,Gr,2))</f>
        <v>C</v>
      </c>
      <c r="Y80" s="107" t="str">
        <f ca="1">IF($C79="","",VLOOKUP(Y79,Gr,2))</f>
        <v>C</v>
      </c>
      <c r="Z80" s="107" t="str">
        <f ca="1">IF($C79="","",VLOOKUP(Z79*2,Gr,2))</f>
        <v>A</v>
      </c>
      <c r="AA80" s="107" t="str">
        <f ca="1">IF($C79="","",VLOOKUP(AA79*2,Gr,2))</f>
        <v>C</v>
      </c>
      <c r="AB80" s="107" t="str">
        <f ca="1">IF($C79="","",VLOOKUP(AB79,Gr,2))</f>
        <v>B+</v>
      </c>
      <c r="AC80" s="107" t="str">
        <f ca="1">IF($C79="","",VLOOKUP(AC79*2,Gr,2))</f>
        <v>B+</v>
      </c>
      <c r="AD80" s="107" t="str">
        <f ca="1">IF($C79="","",VLOOKUP(AD79*2,Gr,2))</f>
        <v>A</v>
      </c>
      <c r="AE80" s="107" t="str">
        <f ca="1">IF($C79="","",VLOOKUP(AE79,Gr,2))</f>
        <v>B+</v>
      </c>
      <c r="AF80" s="107" t="str">
        <f ca="1">IF($C79="","",VLOOKUP(AF79*2,Gr,2))</f>
        <v>C</v>
      </c>
      <c r="AG80" s="107" t="str">
        <f ca="1">IF($C79="","",VLOOKUP(AG79*2,Gr,2))</f>
        <v>B+</v>
      </c>
      <c r="AH80" s="107" t="str">
        <f ca="1">IF($C79="","",VLOOKUP(AH79,Gr,2))</f>
        <v>B</v>
      </c>
      <c r="AI80" s="107"/>
      <c r="AJ80" s="107"/>
      <c r="AK80" s="107"/>
      <c r="AL80" s="107" t="str">
        <f ca="1">IF($C79="","",VLOOKUP(AL79*2,Gr,2))</f>
        <v>A</v>
      </c>
      <c r="AM80" s="107" t="str">
        <f ca="1">IF($C79="","",VLOOKUP(AM79*2,Gr,2))</f>
        <v>B+</v>
      </c>
      <c r="AN80" s="107" t="str">
        <f ca="1">IF($C79="","",VLOOKUP(AN79,Gr,2))</f>
        <v>B+</v>
      </c>
      <c r="AO80" s="107" t="str">
        <f ca="1">IF($C79="","",VLOOKUP(AO79/AO$7%,Gr,2))</f>
        <v>B+</v>
      </c>
      <c r="AP80" s="107" t="str">
        <f ca="1">IF($C79="","",VLOOKUP(AP79,Gr,2))</f>
        <v>C</v>
      </c>
      <c r="AQ80" s="107" t="str">
        <f ca="1">IF($C79="","",VLOOKUP(AQ79,Gr,2))</f>
        <v>C</v>
      </c>
      <c r="AR80" s="107" t="str">
        <f ca="1">IF($C79="","",VLOOKUP(AR79,Gr,2))</f>
        <v>A</v>
      </c>
      <c r="AS80" s="107" t="str">
        <f ca="1">IF($C79="","",VLOOKUP(AS79,Gr,2))</f>
        <v>B+</v>
      </c>
      <c r="AT80" s="107" t="str">
        <f ca="1">IF($C79="","",VLOOKUP(AT79/AT$7%,Gr,2))</f>
        <v>B+</v>
      </c>
      <c r="AU80" s="150"/>
      <c r="AV80" s="150"/>
      <c r="AW80" s="150"/>
      <c r="AX80" s="150"/>
    </row>
    <row r="81" spans="1:50" s="96" customFormat="1" ht="15" customHeight="1">
      <c r="A81" s="96">
        <f t="shared" ref="A81" si="923">A80+1</f>
        <v>37</v>
      </c>
      <c r="B81" s="166">
        <f t="shared" ref="B81" si="924">A81</f>
        <v>37</v>
      </c>
      <c r="C81" s="166">
        <f t="shared" ref="C81" ca="1" si="925">IFERROR(VLOOKUP(A81,INDIRECT("data"&amp;$AX$3),2,FALSE),"")</f>
        <v>1168</v>
      </c>
      <c r="D81" s="168" t="str">
        <f t="shared" ref="D81" ca="1" si="926">IF(C81="","",VLOOKUP(A81,INDIRECT("data"&amp;$AX$3),3,FALSE))</f>
        <v>Prasanth Kumar Kedasi</v>
      </c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50" t="str">
        <f t="shared" ref="P81" ca="1" si="927">IF($C81="","",VLOOKUP($A81,INDIRECT("data"&amp;$AX$3),4,FALSE))</f>
        <v>G</v>
      </c>
      <c r="Q81" s="150" t="str">
        <f t="shared" ref="Q81" ca="1" si="928">IF($C81="","",VLOOKUP($A81,INDIRECT("data"&amp;$AX$3),5,FALSE))</f>
        <v>SC</v>
      </c>
      <c r="R81" s="97">
        <f t="shared" ref="R81" ca="1" si="929">IF($C81="","",VLOOKUP(A81,INDIRECT("data"&amp;$AX$3),8,FALSE))</f>
        <v>37861</v>
      </c>
      <c r="S81" s="98" t="s">
        <v>20</v>
      </c>
      <c r="T81" s="107">
        <f t="shared" ref="T81:U81" ca="1" si="930">IF($C81="","",VLOOKUP($A81,INDIRECT("data"&amp;$AX$3),T$8,FALSE))</f>
        <v>46</v>
      </c>
      <c r="U81" s="107">
        <f t="shared" ca="1" si="930"/>
        <v>28</v>
      </c>
      <c r="V81" s="107">
        <f t="shared" ref="V81" ca="1" si="931">IF($C81="","",SUM(T81:U81))</f>
        <v>74</v>
      </c>
      <c r="W81" s="107">
        <f t="shared" ref="W81:X81" ca="1" si="932">IF($C81="","",VLOOKUP($A81,INDIRECT("data"&amp;$AX$3),W$8,FALSE))</f>
        <v>23</v>
      </c>
      <c r="X81" s="107">
        <f t="shared" ca="1" si="932"/>
        <v>46</v>
      </c>
      <c r="Y81" s="107">
        <f t="shared" ref="Y81" ca="1" si="933">IF($C81="","",SUM(W81:X81))</f>
        <v>69</v>
      </c>
      <c r="Z81" s="107">
        <f t="shared" ref="Z81:AA81" ca="1" si="934">IF($C81="","",VLOOKUP($A81,INDIRECT("data"&amp;$AX$3),Z$8,FALSE))</f>
        <v>48</v>
      </c>
      <c r="AA81" s="107">
        <f t="shared" ca="1" si="934"/>
        <v>23</v>
      </c>
      <c r="AB81" s="107">
        <f t="shared" ref="AB81" ca="1" si="935">IF($C81="","",SUM(Z81:AA81))</f>
        <v>71</v>
      </c>
      <c r="AC81" s="107">
        <f t="shared" ref="AC81:AD81" ca="1" si="936">IF($C81="","",VLOOKUP($A81,INDIRECT("data"&amp;$AX$3),AC$8,FALSE))</f>
        <v>28</v>
      </c>
      <c r="AD81" s="107">
        <f t="shared" ca="1" si="936"/>
        <v>48</v>
      </c>
      <c r="AE81" s="107">
        <f t="shared" ref="AE81" ca="1" si="937">IF($C81="","",SUM(AC81:AD81))</f>
        <v>76</v>
      </c>
      <c r="AF81" s="107">
        <f t="shared" ref="AF81:AG81" ca="1" si="938">IF($C81="","",VLOOKUP($A81,INDIRECT("data"&amp;$AX$3),AF$8,FALSE))</f>
        <v>46</v>
      </c>
      <c r="AG81" s="107">
        <f t="shared" ca="1" si="938"/>
        <v>28</v>
      </c>
      <c r="AH81" s="107">
        <f t="shared" ref="AH81" ca="1" si="939">IF($C81="","",SUM(AF81:AG81))</f>
        <v>74</v>
      </c>
      <c r="AI81" s="107"/>
      <c r="AJ81" s="107"/>
      <c r="AK81" s="107"/>
      <c r="AL81" s="107">
        <f t="shared" ref="AL81:AM81" ca="1" si="940">IF($C81="","",VLOOKUP($A81,INDIRECT("data"&amp;$AX$3),AL$8,FALSE))</f>
        <v>48</v>
      </c>
      <c r="AM81" s="107">
        <f t="shared" ca="1" si="940"/>
        <v>28</v>
      </c>
      <c r="AN81" s="107">
        <f t="shared" ref="AN81" ca="1" si="941">IF($C81="","",SUM(AL81:AM81))</f>
        <v>76</v>
      </c>
      <c r="AO81" s="95">
        <f t="shared" ref="AO81" ca="1" si="942">IF($C81="","",V81+Y81+AB81+AE81+AH81+AK81+AN81)</f>
        <v>440</v>
      </c>
      <c r="AP81" s="107">
        <f t="shared" ref="AP81:AS81" ca="1" si="943">IF($C81="","",VLOOKUP($A81,INDIRECT("data"&amp;$AX$3),AP$8,FALSE))</f>
        <v>92</v>
      </c>
      <c r="AQ81" s="107">
        <f t="shared" ca="1" si="943"/>
        <v>46</v>
      </c>
      <c r="AR81" s="107">
        <f t="shared" ca="1" si="943"/>
        <v>96</v>
      </c>
      <c r="AS81" s="107">
        <f t="shared" ca="1" si="943"/>
        <v>56</v>
      </c>
      <c r="AT81" s="107">
        <f t="shared" ref="AT81" ca="1" si="944">IF($C81="","",SUM(AP81:AS81))</f>
        <v>290</v>
      </c>
      <c r="AU81" s="150">
        <f t="shared" ref="AU81" ca="1" si="945">IF($C81="","",VLOOKUP($A81,INDIRECT("data"&amp;$AX$3),AU$8,FALSE))</f>
        <v>190</v>
      </c>
      <c r="AV81" s="150">
        <f ca="1">IF($C81="","",ROUND(AU81/NoW%,0))</f>
        <v>84</v>
      </c>
      <c r="AW81" s="150" t="str">
        <f ca="1">IF($C81="","",VLOOKUP(AO82,Gc,2,FALSE))</f>
        <v>Very Good</v>
      </c>
      <c r="AX81" s="150"/>
    </row>
    <row r="82" spans="1:50" s="96" customFormat="1" ht="15" customHeight="1">
      <c r="A82" s="96">
        <f t="shared" ref="A82" si="946">A81</f>
        <v>37</v>
      </c>
      <c r="B82" s="167"/>
      <c r="C82" s="167"/>
      <c r="D82" s="107" t="str">
        <f t="shared" ref="D82:O82" ca="1" si="947">IF($C81="","",MID(TEXT(VLOOKUP($A82,INDIRECT("data"&amp;$AX$3),10,FALSE),"000000000000"),D$8,1))</f>
        <v>9</v>
      </c>
      <c r="E82" s="107" t="str">
        <f t="shared" ca="1" si="947"/>
        <v>4</v>
      </c>
      <c r="F82" s="107" t="str">
        <f t="shared" ca="1" si="947"/>
        <v>1</v>
      </c>
      <c r="G82" s="107" t="str">
        <f t="shared" ca="1" si="947"/>
        <v>8</v>
      </c>
      <c r="H82" s="107" t="str">
        <f t="shared" ca="1" si="947"/>
        <v>5</v>
      </c>
      <c r="I82" s="107" t="str">
        <f t="shared" ca="1" si="947"/>
        <v>2</v>
      </c>
      <c r="J82" s="107" t="str">
        <f t="shared" ca="1" si="947"/>
        <v>7</v>
      </c>
      <c r="K82" s="107" t="str">
        <f t="shared" ca="1" si="947"/>
        <v>6</v>
      </c>
      <c r="L82" s="107" t="str">
        <f t="shared" ca="1" si="947"/>
        <v>1</v>
      </c>
      <c r="M82" s="107" t="str">
        <f t="shared" ca="1" si="947"/>
        <v>9</v>
      </c>
      <c r="N82" s="107" t="str">
        <f t="shared" ca="1" si="947"/>
        <v>7</v>
      </c>
      <c r="O82" s="107" t="str">
        <f t="shared" ca="1" si="947"/>
        <v>1</v>
      </c>
      <c r="P82" s="150"/>
      <c r="Q82" s="150"/>
      <c r="R82" s="97">
        <f t="shared" ref="R82" ca="1" si="948">IF($C81="","",VLOOKUP(A82,INDIRECT("data"&amp;$AX$3),9,FALSE))</f>
        <v>41451</v>
      </c>
      <c r="S82" s="98" t="s">
        <v>21</v>
      </c>
      <c r="T82" s="107" t="str">
        <f ca="1">IF($C81="","",VLOOKUP(T81*2,Gr,2))</f>
        <v>A+</v>
      </c>
      <c r="U82" s="107" t="str">
        <f ca="1">IF($C81="","",VLOOKUP(U81*2,Gr,2))</f>
        <v>B+</v>
      </c>
      <c r="V82" s="107" t="str">
        <f ca="1">IF($C81="","",VLOOKUP(V81,Gr,2))</f>
        <v>A</v>
      </c>
      <c r="W82" s="107" t="str">
        <f ca="1">IF($C81="","",VLOOKUP(W81*2,Gr,2))</f>
        <v>B</v>
      </c>
      <c r="X82" s="107" t="str">
        <f ca="1">IF($C81="","",VLOOKUP(X81*2,Gr,2))</f>
        <v>A+</v>
      </c>
      <c r="Y82" s="107" t="str">
        <f ca="1">IF($C81="","",VLOOKUP(Y81,Gr,2))</f>
        <v>B+</v>
      </c>
      <c r="Z82" s="107" t="str">
        <f ca="1">IF($C81="","",VLOOKUP(Z81*2,Gr,2))</f>
        <v>A+</v>
      </c>
      <c r="AA82" s="107" t="str">
        <f ca="1">IF($C81="","",VLOOKUP(AA81*2,Gr,2))</f>
        <v>B</v>
      </c>
      <c r="AB82" s="107" t="str">
        <f ca="1">IF($C81="","",VLOOKUP(AB81,Gr,2))</f>
        <v>A</v>
      </c>
      <c r="AC82" s="107" t="str">
        <f ca="1">IF($C81="","",VLOOKUP(AC81*2,Gr,2))</f>
        <v>B+</v>
      </c>
      <c r="AD82" s="107" t="str">
        <f ca="1">IF($C81="","",VLOOKUP(AD81*2,Gr,2))</f>
        <v>A+</v>
      </c>
      <c r="AE82" s="107" t="str">
        <f ca="1">IF($C81="","",VLOOKUP(AE81,Gr,2))</f>
        <v>A</v>
      </c>
      <c r="AF82" s="107" t="str">
        <f ca="1">IF($C81="","",VLOOKUP(AF81*2,Gr,2))</f>
        <v>A+</v>
      </c>
      <c r="AG82" s="107" t="str">
        <f ca="1">IF($C81="","",VLOOKUP(AG81*2,Gr,2))</f>
        <v>B+</v>
      </c>
      <c r="AH82" s="107" t="str">
        <f ca="1">IF($C81="","",VLOOKUP(AH81,Gr,2))</f>
        <v>A</v>
      </c>
      <c r="AI82" s="107"/>
      <c r="AJ82" s="107"/>
      <c r="AK82" s="107"/>
      <c r="AL82" s="107" t="str">
        <f ca="1">IF($C81="","",VLOOKUP(AL81*2,Gr,2))</f>
        <v>A+</v>
      </c>
      <c r="AM82" s="107" t="str">
        <f ca="1">IF($C81="","",VLOOKUP(AM81*2,Gr,2))</f>
        <v>B+</v>
      </c>
      <c r="AN82" s="107" t="str">
        <f ca="1">IF($C81="","",VLOOKUP(AN81,Gr,2))</f>
        <v>A</v>
      </c>
      <c r="AO82" s="107" t="str">
        <f ca="1">IF($C81="","",VLOOKUP(AO81/AO$7%,Gr,2))</f>
        <v>A</v>
      </c>
      <c r="AP82" s="107" t="str">
        <f ca="1">IF($C81="","",VLOOKUP(AP81,Gr,2))</f>
        <v>A+</v>
      </c>
      <c r="AQ82" s="107" t="str">
        <f ca="1">IF($C81="","",VLOOKUP(AQ81,Gr,2))</f>
        <v>B</v>
      </c>
      <c r="AR82" s="107" t="str">
        <f ca="1">IF($C81="","",VLOOKUP(AR81,Gr,2))</f>
        <v>A+</v>
      </c>
      <c r="AS82" s="107" t="str">
        <f ca="1">IF($C81="","",VLOOKUP(AS81,Gr,2))</f>
        <v>B+</v>
      </c>
      <c r="AT82" s="107" t="str">
        <f ca="1">IF($C81="","",VLOOKUP(AT81/AT$7%,Gr,2))</f>
        <v>A</v>
      </c>
      <c r="AU82" s="150"/>
      <c r="AV82" s="150"/>
      <c r="AW82" s="150"/>
      <c r="AX82" s="150"/>
    </row>
    <row r="83" spans="1:50" s="96" customFormat="1" ht="15" customHeight="1">
      <c r="A83" s="96">
        <f t="shared" ref="A83" si="949">A82+1</f>
        <v>38</v>
      </c>
      <c r="B83" s="166">
        <f t="shared" ref="B83" si="950">A83</f>
        <v>38</v>
      </c>
      <c r="C83" s="166">
        <f t="shared" ref="C83" ca="1" si="951">IFERROR(VLOOKUP(A83,INDIRECT("data"&amp;$AX$3),2,FALSE),"")</f>
        <v>1166</v>
      </c>
      <c r="D83" s="168" t="str">
        <f t="shared" ref="D83" ca="1" si="952">IF(C83="","",VLOOKUP(A83,INDIRECT("data"&amp;$AX$3),3,FALSE))</f>
        <v>Ramesh Kathula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50" t="str">
        <f t="shared" ref="P83" ca="1" si="953">IF($C83="","",VLOOKUP($A83,INDIRECT("data"&amp;$AX$3),4,FALSE))</f>
        <v>G</v>
      </c>
      <c r="Q83" s="150" t="str">
        <f t="shared" ref="Q83" ca="1" si="954">IF($C83="","",VLOOKUP($A83,INDIRECT("data"&amp;$AX$3),5,FALSE))</f>
        <v>SC</v>
      </c>
      <c r="R83" s="97">
        <f t="shared" ref="R83" ca="1" si="955">IF($C83="","",VLOOKUP(A83,INDIRECT("data"&amp;$AX$3),8,FALSE))</f>
        <v>36706</v>
      </c>
      <c r="S83" s="98" t="s">
        <v>20</v>
      </c>
      <c r="T83" s="107">
        <f t="shared" ref="T83:U83" ca="1" si="956">IF($C83="","",VLOOKUP($A83,INDIRECT("data"&amp;$AX$3),T$8,FALSE))</f>
        <v>24</v>
      </c>
      <c r="U83" s="107">
        <f t="shared" ca="1" si="956"/>
        <v>46</v>
      </c>
      <c r="V83" s="107">
        <f t="shared" ref="V83" ca="1" si="957">IF($C83="","",SUM(T83:U83))</f>
        <v>70</v>
      </c>
      <c r="W83" s="107">
        <f t="shared" ref="W83:X83" ca="1" si="958">IF($C83="","",VLOOKUP($A83,INDIRECT("data"&amp;$AX$3),W$8,FALSE))</f>
        <v>43</v>
      </c>
      <c r="X83" s="107">
        <f t="shared" ca="1" si="958"/>
        <v>24</v>
      </c>
      <c r="Y83" s="107">
        <f t="shared" ref="Y83" ca="1" si="959">IF($C83="","",SUM(W83:X83))</f>
        <v>67</v>
      </c>
      <c r="Z83" s="107">
        <f t="shared" ref="Z83:AA83" ca="1" si="960">IF($C83="","",VLOOKUP($A83,INDIRECT("data"&amp;$AX$3),Z$8,FALSE))</f>
        <v>46</v>
      </c>
      <c r="AA83" s="107">
        <f t="shared" ca="1" si="960"/>
        <v>43</v>
      </c>
      <c r="AB83" s="107">
        <f t="shared" ref="AB83" ca="1" si="961">IF($C83="","",SUM(Z83:AA83))</f>
        <v>89</v>
      </c>
      <c r="AC83" s="107">
        <f t="shared" ref="AC83:AD83" ca="1" si="962">IF($C83="","",VLOOKUP($A83,INDIRECT("data"&amp;$AX$3),AC$8,FALSE))</f>
        <v>46</v>
      </c>
      <c r="AD83" s="107">
        <f t="shared" ca="1" si="962"/>
        <v>46</v>
      </c>
      <c r="AE83" s="107">
        <f t="shared" ref="AE83" ca="1" si="963">IF($C83="","",SUM(AC83:AD83))</f>
        <v>92</v>
      </c>
      <c r="AF83" s="107">
        <f t="shared" ref="AF83:AG83" ca="1" si="964">IF($C83="","",VLOOKUP($A83,INDIRECT("data"&amp;$AX$3),AF$8,FALSE))</f>
        <v>24</v>
      </c>
      <c r="AG83" s="107">
        <f t="shared" ca="1" si="964"/>
        <v>46</v>
      </c>
      <c r="AH83" s="107">
        <f t="shared" ref="AH83" ca="1" si="965">IF($C83="","",SUM(AF83:AG83))</f>
        <v>70</v>
      </c>
      <c r="AI83" s="107"/>
      <c r="AJ83" s="107"/>
      <c r="AK83" s="107"/>
      <c r="AL83" s="107">
        <f t="shared" ref="AL83:AM83" ca="1" si="966">IF($C83="","",VLOOKUP($A83,INDIRECT("data"&amp;$AX$3),AL$8,FALSE))</f>
        <v>46</v>
      </c>
      <c r="AM83" s="107">
        <f t="shared" ca="1" si="966"/>
        <v>46</v>
      </c>
      <c r="AN83" s="107">
        <f t="shared" ref="AN83" ca="1" si="967">IF($C83="","",SUM(AL83:AM83))</f>
        <v>92</v>
      </c>
      <c r="AO83" s="95">
        <f t="shared" ref="AO83" ca="1" si="968">IF($C83="","",V83+Y83+AB83+AE83+AH83+AK83+AN83)</f>
        <v>480</v>
      </c>
      <c r="AP83" s="107">
        <f t="shared" ref="AP83:AS83" ca="1" si="969">IF($C83="","",VLOOKUP($A83,INDIRECT("data"&amp;$AX$3),AP$8,FALSE))</f>
        <v>48</v>
      </c>
      <c r="AQ83" s="107">
        <f t="shared" ca="1" si="969"/>
        <v>86</v>
      </c>
      <c r="AR83" s="107">
        <f t="shared" ca="1" si="969"/>
        <v>92</v>
      </c>
      <c r="AS83" s="107">
        <f t="shared" ca="1" si="969"/>
        <v>92</v>
      </c>
      <c r="AT83" s="107">
        <f t="shared" ref="AT83" ca="1" si="970">IF($C83="","",SUM(AP83:AS83))</f>
        <v>318</v>
      </c>
      <c r="AU83" s="150">
        <f t="shared" ref="AU83" ca="1" si="971">IF($C83="","",VLOOKUP($A83,INDIRECT("data"&amp;$AX$3),AU$8,FALSE))</f>
        <v>172</v>
      </c>
      <c r="AV83" s="150">
        <f ca="1">IF($C83="","",ROUND(AU83/NoW%,0))</f>
        <v>76</v>
      </c>
      <c r="AW83" s="150" t="str">
        <f ca="1">IF($C83="","",VLOOKUP(AO84,Gc,2,FALSE))</f>
        <v>Very Good</v>
      </c>
      <c r="AX83" s="150"/>
    </row>
    <row r="84" spans="1:50" s="96" customFormat="1" ht="15" customHeight="1">
      <c r="A84" s="96">
        <f t="shared" ref="A84" si="972">A83</f>
        <v>38</v>
      </c>
      <c r="B84" s="167"/>
      <c r="C84" s="167"/>
      <c r="D84" s="107" t="str">
        <f t="shared" ref="D84:O84" ca="1" si="973">IF($C83="","",MID(TEXT(VLOOKUP($A84,INDIRECT("data"&amp;$AX$3),10,FALSE),"000000000000"),D$8,1))</f>
        <v>5</v>
      </c>
      <c r="E84" s="107" t="str">
        <f t="shared" ca="1" si="973"/>
        <v>3</v>
      </c>
      <c r="F84" s="107" t="str">
        <f t="shared" ca="1" si="973"/>
        <v>5</v>
      </c>
      <c r="G84" s="107" t="str">
        <f t="shared" ca="1" si="973"/>
        <v>3</v>
      </c>
      <c r="H84" s="107" t="str">
        <f t="shared" ca="1" si="973"/>
        <v>7</v>
      </c>
      <c r="I84" s="107" t="str">
        <f t="shared" ca="1" si="973"/>
        <v>1</v>
      </c>
      <c r="J84" s="107" t="str">
        <f t="shared" ca="1" si="973"/>
        <v>6</v>
      </c>
      <c r="K84" s="107" t="str">
        <f t="shared" ca="1" si="973"/>
        <v>5</v>
      </c>
      <c r="L84" s="107" t="str">
        <f t="shared" ca="1" si="973"/>
        <v>9</v>
      </c>
      <c r="M84" s="107" t="str">
        <f t="shared" ca="1" si="973"/>
        <v>4</v>
      </c>
      <c r="N84" s="107" t="str">
        <f t="shared" ca="1" si="973"/>
        <v>8</v>
      </c>
      <c r="O84" s="107" t="str">
        <f t="shared" ca="1" si="973"/>
        <v>8</v>
      </c>
      <c r="P84" s="150"/>
      <c r="Q84" s="150"/>
      <c r="R84" s="97">
        <f t="shared" ref="R84" ca="1" si="974">IF($C83="","",VLOOKUP(A84,INDIRECT("data"&amp;$AX$3),9,FALSE))</f>
        <v>41447</v>
      </c>
      <c r="S84" s="98" t="s">
        <v>21</v>
      </c>
      <c r="T84" s="107" t="str">
        <f ca="1">IF($C83="","",VLOOKUP(T83*2,Gr,2))</f>
        <v>B</v>
      </c>
      <c r="U84" s="107" t="str">
        <f ca="1">IF($C83="","",VLOOKUP(U83*2,Gr,2))</f>
        <v>A+</v>
      </c>
      <c r="V84" s="107" t="str">
        <f ca="1">IF($C83="","",VLOOKUP(V83,Gr,2))</f>
        <v>B+</v>
      </c>
      <c r="W84" s="107" t="str">
        <f ca="1">IF($C83="","",VLOOKUP(W83*2,Gr,2))</f>
        <v>A</v>
      </c>
      <c r="X84" s="107" t="str">
        <f ca="1">IF($C83="","",VLOOKUP(X83*2,Gr,2))</f>
        <v>B</v>
      </c>
      <c r="Y84" s="107" t="str">
        <f ca="1">IF($C83="","",VLOOKUP(Y83,Gr,2))</f>
        <v>B+</v>
      </c>
      <c r="Z84" s="107" t="str">
        <f ca="1">IF($C83="","",VLOOKUP(Z83*2,Gr,2))</f>
        <v>A+</v>
      </c>
      <c r="AA84" s="107" t="str">
        <f ca="1">IF($C83="","",VLOOKUP(AA83*2,Gr,2))</f>
        <v>A</v>
      </c>
      <c r="AB84" s="107" t="str">
        <f ca="1">IF($C83="","",VLOOKUP(AB83,Gr,2))</f>
        <v>A</v>
      </c>
      <c r="AC84" s="107" t="str">
        <f ca="1">IF($C83="","",VLOOKUP(AC83*2,Gr,2))</f>
        <v>A+</v>
      </c>
      <c r="AD84" s="107" t="str">
        <f ca="1">IF($C83="","",VLOOKUP(AD83*2,Gr,2))</f>
        <v>A+</v>
      </c>
      <c r="AE84" s="107" t="str">
        <f ca="1">IF($C83="","",VLOOKUP(AE83,Gr,2))</f>
        <v>A+</v>
      </c>
      <c r="AF84" s="107" t="str">
        <f ca="1">IF($C83="","",VLOOKUP(AF83*2,Gr,2))</f>
        <v>B</v>
      </c>
      <c r="AG84" s="107" t="str">
        <f ca="1">IF($C83="","",VLOOKUP(AG83*2,Gr,2))</f>
        <v>A+</v>
      </c>
      <c r="AH84" s="107" t="str">
        <f ca="1">IF($C83="","",VLOOKUP(AH83,Gr,2))</f>
        <v>B+</v>
      </c>
      <c r="AI84" s="107"/>
      <c r="AJ84" s="107"/>
      <c r="AK84" s="107"/>
      <c r="AL84" s="107" t="str">
        <f ca="1">IF($C83="","",VLOOKUP(AL83*2,Gr,2))</f>
        <v>A+</v>
      </c>
      <c r="AM84" s="107" t="str">
        <f ca="1">IF($C83="","",VLOOKUP(AM83*2,Gr,2))</f>
        <v>A+</v>
      </c>
      <c r="AN84" s="107" t="str">
        <f ca="1">IF($C83="","",VLOOKUP(AN83,Gr,2))</f>
        <v>A+</v>
      </c>
      <c r="AO84" s="107" t="str">
        <f ca="1">IF($C83="","",VLOOKUP(AO83/AO$7%,Gr,2))</f>
        <v>A</v>
      </c>
      <c r="AP84" s="107" t="str">
        <f ca="1">IF($C83="","",VLOOKUP(AP83,Gr,2))</f>
        <v>B</v>
      </c>
      <c r="AQ84" s="107" t="str">
        <f ca="1">IF($C83="","",VLOOKUP(AQ83,Gr,2))</f>
        <v>A</v>
      </c>
      <c r="AR84" s="107" t="str">
        <f ca="1">IF($C83="","",VLOOKUP(AR83,Gr,2))</f>
        <v>A+</v>
      </c>
      <c r="AS84" s="107" t="str">
        <f ca="1">IF($C83="","",VLOOKUP(AS83,Gr,2))</f>
        <v>A+</v>
      </c>
      <c r="AT84" s="107" t="str">
        <f ca="1">IF($C83="","",VLOOKUP(AT83/AT$7%,Gr,2))</f>
        <v>A</v>
      </c>
      <c r="AU84" s="150"/>
      <c r="AV84" s="150"/>
      <c r="AW84" s="150"/>
      <c r="AX84" s="150"/>
    </row>
    <row r="85" spans="1:50" s="96" customFormat="1" ht="15" customHeight="1">
      <c r="A85" s="96">
        <f t="shared" ref="A85" si="975">A84+1</f>
        <v>39</v>
      </c>
      <c r="B85" s="166">
        <f t="shared" ref="B85" si="976">A85</f>
        <v>39</v>
      </c>
      <c r="C85" s="166">
        <f t="shared" ref="C85" ca="1" si="977">IFERROR(VLOOKUP(A85,INDIRECT("data"&amp;$AX$3),2,FALSE),"")</f>
        <v>1143</v>
      </c>
      <c r="D85" s="168" t="str">
        <f t="shared" ref="D85" ca="1" si="978">IF(C85="","",VLOOKUP(A85,INDIRECT("data"&amp;$AX$3),3,FALSE))</f>
        <v>Ravi Siddhartha Bandaru</v>
      </c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50" t="str">
        <f t="shared" ref="P85" ca="1" si="979">IF($C85="","",VLOOKUP($A85,INDIRECT("data"&amp;$AX$3),4,FALSE))</f>
        <v>G</v>
      </c>
      <c r="Q85" s="150" t="str">
        <f t="shared" ref="Q85" ca="1" si="980">IF($C85="","",VLOOKUP($A85,INDIRECT("data"&amp;$AX$3),5,FALSE))</f>
        <v>OC</v>
      </c>
      <c r="R85" s="97">
        <f t="shared" ref="R85" ca="1" si="981">IF($C85="","",VLOOKUP(A85,INDIRECT("data"&amp;$AX$3),8,FALSE))</f>
        <v>37783</v>
      </c>
      <c r="S85" s="98" t="s">
        <v>20</v>
      </c>
      <c r="T85" s="107">
        <f t="shared" ref="T85:U85" ca="1" si="982">IF($C85="","",VLOOKUP($A85,INDIRECT("data"&amp;$AX$3),T$8,FALSE))</f>
        <v>24</v>
      </c>
      <c r="U85" s="107">
        <f t="shared" ca="1" si="982"/>
        <v>44</v>
      </c>
      <c r="V85" s="107">
        <f t="shared" ref="V85" ca="1" si="983">IF($C85="","",SUM(T85:U85))</f>
        <v>68</v>
      </c>
      <c r="W85" s="107">
        <f t="shared" ref="W85:X85" ca="1" si="984">IF($C85="","",VLOOKUP($A85,INDIRECT("data"&amp;$AX$3),W$8,FALSE))</f>
        <v>41</v>
      </c>
      <c r="X85" s="107">
        <f t="shared" ca="1" si="984"/>
        <v>24</v>
      </c>
      <c r="Y85" s="107">
        <f t="shared" ref="Y85" ca="1" si="985">IF($C85="","",SUM(W85:X85))</f>
        <v>65</v>
      </c>
      <c r="Z85" s="107">
        <f t="shared" ref="Z85:AA85" ca="1" si="986">IF($C85="","",VLOOKUP($A85,INDIRECT("data"&amp;$AX$3),Z$8,FALSE))</f>
        <v>48</v>
      </c>
      <c r="AA85" s="107">
        <f t="shared" ca="1" si="986"/>
        <v>41</v>
      </c>
      <c r="AB85" s="107">
        <f t="shared" ref="AB85" ca="1" si="987">IF($C85="","",SUM(Z85:AA85))</f>
        <v>89</v>
      </c>
      <c r="AC85" s="107">
        <f t="shared" ref="AC85:AD85" ca="1" si="988">IF($C85="","",VLOOKUP($A85,INDIRECT("data"&amp;$AX$3),AC$8,FALSE))</f>
        <v>44</v>
      </c>
      <c r="AD85" s="107">
        <f t="shared" ca="1" si="988"/>
        <v>48</v>
      </c>
      <c r="AE85" s="107">
        <f t="shared" ref="AE85" ca="1" si="989">IF($C85="","",SUM(AC85:AD85))</f>
        <v>92</v>
      </c>
      <c r="AF85" s="107">
        <f t="shared" ref="AF85:AG85" ca="1" si="990">IF($C85="","",VLOOKUP($A85,INDIRECT("data"&amp;$AX$3),AF$8,FALSE))</f>
        <v>24</v>
      </c>
      <c r="AG85" s="107">
        <f t="shared" ca="1" si="990"/>
        <v>44</v>
      </c>
      <c r="AH85" s="107">
        <f t="shared" ref="AH85" ca="1" si="991">IF($C85="","",SUM(AF85:AG85))</f>
        <v>68</v>
      </c>
      <c r="AI85" s="107"/>
      <c r="AJ85" s="107"/>
      <c r="AK85" s="107"/>
      <c r="AL85" s="107">
        <f t="shared" ref="AL85:AM85" ca="1" si="992">IF($C85="","",VLOOKUP($A85,INDIRECT("data"&amp;$AX$3),AL$8,FALSE))</f>
        <v>48</v>
      </c>
      <c r="AM85" s="107">
        <f t="shared" ca="1" si="992"/>
        <v>44</v>
      </c>
      <c r="AN85" s="107">
        <f t="shared" ref="AN85" ca="1" si="993">IF($C85="","",SUM(AL85:AM85))</f>
        <v>92</v>
      </c>
      <c r="AO85" s="95">
        <f t="shared" ref="AO85" ca="1" si="994">IF($C85="","",V85+Y85+AB85+AE85+AH85+AK85+AN85)</f>
        <v>474</v>
      </c>
      <c r="AP85" s="107">
        <f t="shared" ref="AP85:AS85" ca="1" si="995">IF($C85="","",VLOOKUP($A85,INDIRECT("data"&amp;$AX$3),AP$8,FALSE))</f>
        <v>48</v>
      </c>
      <c r="AQ85" s="107">
        <f t="shared" ca="1" si="995"/>
        <v>82</v>
      </c>
      <c r="AR85" s="107">
        <f t="shared" ca="1" si="995"/>
        <v>96</v>
      </c>
      <c r="AS85" s="107">
        <f t="shared" ca="1" si="995"/>
        <v>88</v>
      </c>
      <c r="AT85" s="107">
        <f t="shared" ref="AT85" ca="1" si="996">IF($C85="","",SUM(AP85:AS85))</f>
        <v>314</v>
      </c>
      <c r="AU85" s="150">
        <f t="shared" ref="AU85" ca="1" si="997">IF($C85="","",VLOOKUP($A85,INDIRECT("data"&amp;$AX$3),AU$8,FALSE))</f>
        <v>194</v>
      </c>
      <c r="AV85" s="150">
        <f ca="1">IF($C85="","",ROUND(AU85/NoW%,0))</f>
        <v>85</v>
      </c>
      <c r="AW85" s="150" t="str">
        <f ca="1">IF($C85="","",VLOOKUP(AO86,Gc,2,FALSE))</f>
        <v>Very Good</v>
      </c>
      <c r="AX85" s="150"/>
    </row>
    <row r="86" spans="1:50" s="96" customFormat="1" ht="15" customHeight="1">
      <c r="A86" s="96">
        <f t="shared" ref="A86" si="998">A85</f>
        <v>39</v>
      </c>
      <c r="B86" s="167"/>
      <c r="C86" s="167"/>
      <c r="D86" s="107" t="str">
        <f t="shared" ref="D86:O86" ca="1" si="999">IF($C85="","",MID(TEXT(VLOOKUP($A86,INDIRECT("data"&amp;$AX$3),10,FALSE),"000000000000"),D$8,1))</f>
        <v>7</v>
      </c>
      <c r="E86" s="107" t="str">
        <f t="shared" ca="1" si="999"/>
        <v>3</v>
      </c>
      <c r="F86" s="107" t="str">
        <f t="shared" ca="1" si="999"/>
        <v>9</v>
      </c>
      <c r="G86" s="107" t="str">
        <f t="shared" ca="1" si="999"/>
        <v>9</v>
      </c>
      <c r="H86" s="107" t="str">
        <f t="shared" ca="1" si="999"/>
        <v>9</v>
      </c>
      <c r="I86" s="107" t="str">
        <f t="shared" ca="1" si="999"/>
        <v>9</v>
      </c>
      <c r="J86" s="107" t="str">
        <f t="shared" ca="1" si="999"/>
        <v>4</v>
      </c>
      <c r="K86" s="107" t="str">
        <f t="shared" ca="1" si="999"/>
        <v>5</v>
      </c>
      <c r="L86" s="107" t="str">
        <f t="shared" ca="1" si="999"/>
        <v>8</v>
      </c>
      <c r="M86" s="107" t="str">
        <f t="shared" ca="1" si="999"/>
        <v>7</v>
      </c>
      <c r="N86" s="107" t="str">
        <f t="shared" ca="1" si="999"/>
        <v>8</v>
      </c>
      <c r="O86" s="107" t="str">
        <f t="shared" ca="1" si="999"/>
        <v>2</v>
      </c>
      <c r="P86" s="150"/>
      <c r="Q86" s="150"/>
      <c r="R86" s="97">
        <f t="shared" ref="R86" ca="1" si="1000">IF($C85="","",VLOOKUP(A86,INDIRECT("data"&amp;$AX$3),9,FALSE))</f>
        <v>41442</v>
      </c>
      <c r="S86" s="98" t="s">
        <v>21</v>
      </c>
      <c r="T86" s="107" t="str">
        <f ca="1">IF($C85="","",VLOOKUP(T85*2,Gr,2))</f>
        <v>B</v>
      </c>
      <c r="U86" s="107" t="str">
        <f ca="1">IF($C85="","",VLOOKUP(U85*2,Gr,2))</f>
        <v>A</v>
      </c>
      <c r="V86" s="107" t="str">
        <f ca="1">IF($C85="","",VLOOKUP(V85,Gr,2))</f>
        <v>B+</v>
      </c>
      <c r="W86" s="107" t="str">
        <f ca="1">IF($C85="","",VLOOKUP(W85*2,Gr,2))</f>
        <v>A</v>
      </c>
      <c r="X86" s="107" t="str">
        <f ca="1">IF($C85="","",VLOOKUP(X85*2,Gr,2))</f>
        <v>B</v>
      </c>
      <c r="Y86" s="107" t="str">
        <f ca="1">IF($C85="","",VLOOKUP(Y85,Gr,2))</f>
        <v>B+</v>
      </c>
      <c r="Z86" s="107" t="str">
        <f ca="1">IF($C85="","",VLOOKUP(Z85*2,Gr,2))</f>
        <v>A+</v>
      </c>
      <c r="AA86" s="107" t="str">
        <f ca="1">IF($C85="","",VLOOKUP(AA85*2,Gr,2))</f>
        <v>A</v>
      </c>
      <c r="AB86" s="107" t="str">
        <f ca="1">IF($C85="","",VLOOKUP(AB85,Gr,2))</f>
        <v>A</v>
      </c>
      <c r="AC86" s="107" t="str">
        <f ca="1">IF($C85="","",VLOOKUP(AC85*2,Gr,2))</f>
        <v>A</v>
      </c>
      <c r="AD86" s="107" t="str">
        <f ca="1">IF($C85="","",VLOOKUP(AD85*2,Gr,2))</f>
        <v>A+</v>
      </c>
      <c r="AE86" s="107" t="str">
        <f ca="1">IF($C85="","",VLOOKUP(AE85,Gr,2))</f>
        <v>A+</v>
      </c>
      <c r="AF86" s="107" t="str">
        <f ca="1">IF($C85="","",VLOOKUP(AF85*2,Gr,2))</f>
        <v>B</v>
      </c>
      <c r="AG86" s="107" t="str">
        <f ca="1">IF($C85="","",VLOOKUP(AG85*2,Gr,2))</f>
        <v>A</v>
      </c>
      <c r="AH86" s="107" t="str">
        <f ca="1">IF($C85="","",VLOOKUP(AH85,Gr,2))</f>
        <v>B+</v>
      </c>
      <c r="AI86" s="107"/>
      <c r="AJ86" s="107"/>
      <c r="AK86" s="107"/>
      <c r="AL86" s="107" t="str">
        <f ca="1">IF($C85="","",VLOOKUP(AL85*2,Gr,2))</f>
        <v>A+</v>
      </c>
      <c r="AM86" s="107" t="str">
        <f ca="1">IF($C85="","",VLOOKUP(AM85*2,Gr,2))</f>
        <v>A</v>
      </c>
      <c r="AN86" s="107" t="str">
        <f ca="1">IF($C85="","",VLOOKUP(AN85,Gr,2))</f>
        <v>A+</v>
      </c>
      <c r="AO86" s="107" t="str">
        <f ca="1">IF($C85="","",VLOOKUP(AO85/AO$7%,Gr,2))</f>
        <v>A</v>
      </c>
      <c r="AP86" s="107" t="str">
        <f ca="1">IF($C85="","",VLOOKUP(AP85,Gr,2))</f>
        <v>B</v>
      </c>
      <c r="AQ86" s="107" t="str">
        <f ca="1">IF($C85="","",VLOOKUP(AQ85,Gr,2))</f>
        <v>A</v>
      </c>
      <c r="AR86" s="107" t="str">
        <f ca="1">IF($C85="","",VLOOKUP(AR85,Gr,2))</f>
        <v>A+</v>
      </c>
      <c r="AS86" s="107" t="str">
        <f ca="1">IF($C85="","",VLOOKUP(AS85,Gr,2))</f>
        <v>A</v>
      </c>
      <c r="AT86" s="107" t="str">
        <f ca="1">IF($C85="","",VLOOKUP(AT85/AT$7%,Gr,2))</f>
        <v>A</v>
      </c>
      <c r="AU86" s="150"/>
      <c r="AV86" s="150"/>
      <c r="AW86" s="150"/>
      <c r="AX86" s="150"/>
    </row>
    <row r="87" spans="1:50" s="96" customFormat="1" ht="15" customHeight="1">
      <c r="A87" s="96">
        <f t="shared" ref="A87" si="1001">A86+1</f>
        <v>40</v>
      </c>
      <c r="B87" s="166">
        <f t="shared" ref="B87" si="1002">A87</f>
        <v>40</v>
      </c>
      <c r="C87" s="166">
        <f t="shared" ref="C87" ca="1" si="1003">IFERROR(VLOOKUP(A87,INDIRECT("data"&amp;$AX$3),2,FALSE),"")</f>
        <v>1162</v>
      </c>
      <c r="D87" s="168" t="str">
        <f t="shared" ref="D87" ca="1" si="1004">IF(C87="","",VLOOKUP(A87,INDIRECT("data"&amp;$AX$3),3,FALSE))</f>
        <v>Saanketh Nakka</v>
      </c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50" t="str">
        <f t="shared" ref="P87" ca="1" si="1005">IF($C87="","",VLOOKUP($A87,INDIRECT("data"&amp;$AX$3),4,FALSE))</f>
        <v>G</v>
      </c>
      <c r="Q87" s="150" t="str">
        <f t="shared" ref="Q87" ca="1" si="1006">IF($C87="","",VLOOKUP($A87,INDIRECT("data"&amp;$AX$3),5,FALSE))</f>
        <v>SC</v>
      </c>
      <c r="R87" s="97">
        <f t="shared" ref="R87" ca="1" si="1007">IF($C87="","",VLOOKUP(A87,INDIRECT("data"&amp;$AX$3),8,FALSE))</f>
        <v>37771</v>
      </c>
      <c r="S87" s="98" t="s">
        <v>20</v>
      </c>
      <c r="T87" s="107">
        <f t="shared" ref="T87:U87" ca="1" si="1008">IF($C87="","",VLOOKUP($A87,INDIRECT("data"&amp;$AX$3),T$8,FALSE))</f>
        <v>27</v>
      </c>
      <c r="U87" s="107">
        <f t="shared" ca="1" si="1008"/>
        <v>28</v>
      </c>
      <c r="V87" s="107">
        <f t="shared" ref="V87" ca="1" si="1009">IF($C87="","",SUM(T87:U87))</f>
        <v>55</v>
      </c>
      <c r="W87" s="107">
        <f t="shared" ref="W87:X87" ca="1" si="1010">IF($C87="","",VLOOKUP($A87,INDIRECT("data"&amp;$AX$3),W$8,FALSE))</f>
        <v>33</v>
      </c>
      <c r="X87" s="107">
        <f t="shared" ca="1" si="1010"/>
        <v>27</v>
      </c>
      <c r="Y87" s="107">
        <f t="shared" ref="Y87" ca="1" si="1011">IF($C87="","",SUM(W87:X87))</f>
        <v>60</v>
      </c>
      <c r="Z87" s="107">
        <f t="shared" ref="Z87:AA87" ca="1" si="1012">IF($C87="","",VLOOKUP($A87,INDIRECT("data"&amp;$AX$3),Z$8,FALSE))</f>
        <v>40</v>
      </c>
      <c r="AA87" s="107">
        <f t="shared" ca="1" si="1012"/>
        <v>33</v>
      </c>
      <c r="AB87" s="107">
        <f t="shared" ref="AB87" ca="1" si="1013">IF($C87="","",SUM(Z87:AA87))</f>
        <v>73</v>
      </c>
      <c r="AC87" s="107">
        <f t="shared" ref="AC87:AD87" ca="1" si="1014">IF($C87="","",VLOOKUP($A87,INDIRECT("data"&amp;$AX$3),AC$8,FALSE))</f>
        <v>28</v>
      </c>
      <c r="AD87" s="107">
        <f t="shared" ca="1" si="1014"/>
        <v>40</v>
      </c>
      <c r="AE87" s="107">
        <f t="shared" ref="AE87" ca="1" si="1015">IF($C87="","",SUM(AC87:AD87))</f>
        <v>68</v>
      </c>
      <c r="AF87" s="107">
        <f t="shared" ref="AF87:AG87" ca="1" si="1016">IF($C87="","",VLOOKUP($A87,INDIRECT("data"&amp;$AX$3),AF$8,FALSE))</f>
        <v>27</v>
      </c>
      <c r="AG87" s="107">
        <f t="shared" ca="1" si="1016"/>
        <v>28</v>
      </c>
      <c r="AH87" s="107">
        <f t="shared" ref="AH87" ca="1" si="1017">IF($C87="","",SUM(AF87:AG87))</f>
        <v>55</v>
      </c>
      <c r="AI87" s="107"/>
      <c r="AJ87" s="107"/>
      <c r="AK87" s="107"/>
      <c r="AL87" s="107">
        <f t="shared" ref="AL87:AM87" ca="1" si="1018">IF($C87="","",VLOOKUP($A87,INDIRECT("data"&amp;$AX$3),AL$8,FALSE))</f>
        <v>40</v>
      </c>
      <c r="AM87" s="107">
        <f t="shared" ca="1" si="1018"/>
        <v>28</v>
      </c>
      <c r="AN87" s="107">
        <f t="shared" ref="AN87" ca="1" si="1019">IF($C87="","",SUM(AL87:AM87))</f>
        <v>68</v>
      </c>
      <c r="AO87" s="95">
        <f t="shared" ref="AO87" ca="1" si="1020">IF($C87="","",V87+Y87+AB87+AE87+AH87+AK87+AN87)</f>
        <v>379</v>
      </c>
      <c r="AP87" s="107">
        <f t="shared" ref="AP87:AS87" ca="1" si="1021">IF($C87="","",VLOOKUP($A87,INDIRECT("data"&amp;$AX$3),AP$8,FALSE))</f>
        <v>54</v>
      </c>
      <c r="AQ87" s="107">
        <f t="shared" ca="1" si="1021"/>
        <v>66</v>
      </c>
      <c r="AR87" s="107">
        <f t="shared" ca="1" si="1021"/>
        <v>80</v>
      </c>
      <c r="AS87" s="107">
        <f t="shared" ca="1" si="1021"/>
        <v>56</v>
      </c>
      <c r="AT87" s="107">
        <f t="shared" ref="AT87" ca="1" si="1022">IF($C87="","",SUM(AP87:AS87))</f>
        <v>256</v>
      </c>
      <c r="AU87" s="150">
        <f t="shared" ref="AU87" ca="1" si="1023">IF($C87="","",VLOOKUP($A87,INDIRECT("data"&amp;$AX$3),AU$8,FALSE))</f>
        <v>193</v>
      </c>
      <c r="AV87" s="150">
        <f ca="1">IF($C87="","",ROUND(AU87/NoW%,0))</f>
        <v>85</v>
      </c>
      <c r="AW87" s="150" t="str">
        <f ca="1">IF($C87="","",VLOOKUP(AO88,Gc,2,FALSE))</f>
        <v>Good</v>
      </c>
      <c r="AX87" s="150"/>
    </row>
    <row r="88" spans="1:50" s="96" customFormat="1" ht="15" customHeight="1">
      <c r="A88" s="96">
        <f t="shared" ref="A88" si="1024">A87</f>
        <v>40</v>
      </c>
      <c r="B88" s="167"/>
      <c r="C88" s="167"/>
      <c r="D88" s="107" t="str">
        <f t="shared" ref="D88:O88" ca="1" si="1025">IF($C87="","",MID(TEXT(VLOOKUP($A88,INDIRECT("data"&amp;$AX$3),10,FALSE),"000000000000"),D$8,1))</f>
        <v>5</v>
      </c>
      <c r="E88" s="107" t="str">
        <f t="shared" ca="1" si="1025"/>
        <v>5</v>
      </c>
      <c r="F88" s="107" t="str">
        <f t="shared" ca="1" si="1025"/>
        <v>2</v>
      </c>
      <c r="G88" s="107" t="str">
        <f t="shared" ca="1" si="1025"/>
        <v>0</v>
      </c>
      <c r="H88" s="107" t="str">
        <f t="shared" ca="1" si="1025"/>
        <v>7</v>
      </c>
      <c r="I88" s="107" t="str">
        <f t="shared" ca="1" si="1025"/>
        <v>0</v>
      </c>
      <c r="J88" s="107" t="str">
        <f t="shared" ca="1" si="1025"/>
        <v>0</v>
      </c>
      <c r="K88" s="107" t="str">
        <f t="shared" ca="1" si="1025"/>
        <v>9</v>
      </c>
      <c r="L88" s="107" t="str">
        <f t="shared" ca="1" si="1025"/>
        <v>4</v>
      </c>
      <c r="M88" s="107" t="str">
        <f t="shared" ca="1" si="1025"/>
        <v>1</v>
      </c>
      <c r="N88" s="107" t="str">
        <f t="shared" ca="1" si="1025"/>
        <v>1</v>
      </c>
      <c r="O88" s="107" t="str">
        <f t="shared" ca="1" si="1025"/>
        <v>3</v>
      </c>
      <c r="P88" s="150"/>
      <c r="Q88" s="150"/>
      <c r="R88" s="97">
        <f t="shared" ref="R88" ca="1" si="1026">IF($C87="","",VLOOKUP(A88,INDIRECT("data"&amp;$AX$3),9,FALSE))</f>
        <v>41445</v>
      </c>
      <c r="S88" s="98" t="s">
        <v>21</v>
      </c>
      <c r="T88" s="107" t="str">
        <f ca="1">IF($C87="","",VLOOKUP(T87*2,Gr,2))</f>
        <v>B+</v>
      </c>
      <c r="U88" s="107" t="str">
        <f ca="1">IF($C87="","",VLOOKUP(U87*2,Gr,2))</f>
        <v>B+</v>
      </c>
      <c r="V88" s="107" t="str">
        <f ca="1">IF($C87="","",VLOOKUP(V87,Gr,2))</f>
        <v>B+</v>
      </c>
      <c r="W88" s="107" t="str">
        <f ca="1">IF($C87="","",VLOOKUP(W87*2,Gr,2))</f>
        <v>B+</v>
      </c>
      <c r="X88" s="107" t="str">
        <f ca="1">IF($C87="","",VLOOKUP(X87*2,Gr,2))</f>
        <v>B+</v>
      </c>
      <c r="Y88" s="107" t="str">
        <f ca="1">IF($C87="","",VLOOKUP(Y87,Gr,2))</f>
        <v>B+</v>
      </c>
      <c r="Z88" s="107" t="str">
        <f ca="1">IF($C87="","",VLOOKUP(Z87*2,Gr,2))</f>
        <v>A</v>
      </c>
      <c r="AA88" s="107" t="str">
        <f ca="1">IF($C87="","",VLOOKUP(AA87*2,Gr,2))</f>
        <v>B+</v>
      </c>
      <c r="AB88" s="107" t="str">
        <f ca="1">IF($C87="","",VLOOKUP(AB87,Gr,2))</f>
        <v>A</v>
      </c>
      <c r="AC88" s="107" t="str">
        <f ca="1">IF($C87="","",VLOOKUP(AC87*2,Gr,2))</f>
        <v>B+</v>
      </c>
      <c r="AD88" s="107" t="str">
        <f ca="1">IF($C87="","",VLOOKUP(AD87*2,Gr,2))</f>
        <v>A</v>
      </c>
      <c r="AE88" s="107" t="str">
        <f ca="1">IF($C87="","",VLOOKUP(AE87,Gr,2))</f>
        <v>B+</v>
      </c>
      <c r="AF88" s="107" t="str">
        <f ca="1">IF($C87="","",VLOOKUP(AF87*2,Gr,2))</f>
        <v>B+</v>
      </c>
      <c r="AG88" s="107" t="str">
        <f ca="1">IF($C87="","",VLOOKUP(AG87*2,Gr,2))</f>
        <v>B+</v>
      </c>
      <c r="AH88" s="107" t="str">
        <f ca="1">IF($C87="","",VLOOKUP(AH87,Gr,2))</f>
        <v>B+</v>
      </c>
      <c r="AI88" s="107"/>
      <c r="AJ88" s="107"/>
      <c r="AK88" s="107"/>
      <c r="AL88" s="107" t="str">
        <f ca="1">IF($C87="","",VLOOKUP(AL87*2,Gr,2))</f>
        <v>A</v>
      </c>
      <c r="AM88" s="107" t="str">
        <f ca="1">IF($C87="","",VLOOKUP(AM87*2,Gr,2))</f>
        <v>B+</v>
      </c>
      <c r="AN88" s="107" t="str">
        <f ca="1">IF($C87="","",VLOOKUP(AN87,Gr,2))</f>
        <v>B+</v>
      </c>
      <c r="AO88" s="107" t="str">
        <f ca="1">IF($C87="","",VLOOKUP(AO87/AO$7%,Gr,2))</f>
        <v>B+</v>
      </c>
      <c r="AP88" s="107" t="str">
        <f ca="1">IF($C87="","",VLOOKUP(AP87,Gr,2))</f>
        <v>B+</v>
      </c>
      <c r="AQ88" s="107" t="str">
        <f ca="1">IF($C87="","",VLOOKUP(AQ87,Gr,2))</f>
        <v>B+</v>
      </c>
      <c r="AR88" s="107" t="str">
        <f ca="1">IF($C87="","",VLOOKUP(AR87,Gr,2))</f>
        <v>A</v>
      </c>
      <c r="AS88" s="107" t="str">
        <f ca="1">IF($C87="","",VLOOKUP(AS87,Gr,2))</f>
        <v>B+</v>
      </c>
      <c r="AT88" s="107" t="str">
        <f ca="1">IF($C87="","",VLOOKUP(AT87/AT$7%,Gr,2))</f>
        <v>B+</v>
      </c>
      <c r="AU88" s="150"/>
      <c r="AV88" s="150"/>
      <c r="AW88" s="150"/>
      <c r="AX88" s="150"/>
    </row>
    <row r="89" spans="1:50" s="96" customFormat="1" ht="15" customHeight="1">
      <c r="A89" s="96">
        <f t="shared" ref="A89" si="1027">A88+1</f>
        <v>41</v>
      </c>
      <c r="B89" s="166">
        <f t="shared" ref="B89" si="1028">A89</f>
        <v>41</v>
      </c>
      <c r="C89" s="166">
        <f t="shared" ref="C89" ca="1" si="1029">IFERROR(VLOOKUP(A89,INDIRECT("data"&amp;$AX$3),2,FALSE),"")</f>
        <v>1142</v>
      </c>
      <c r="D89" s="168" t="str">
        <f t="shared" ref="D89" ca="1" si="1030">IF(C89="","",VLOOKUP(A89,INDIRECT("data"&amp;$AX$3),3,FALSE))</f>
        <v>Ajay Kumar Bommireddi</v>
      </c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50" t="str">
        <f t="shared" ref="P89" ca="1" si="1031">IF($C89="","",VLOOKUP($A89,INDIRECT("data"&amp;$AX$3),4,FALSE))</f>
        <v>G</v>
      </c>
      <c r="Q89" s="150" t="str">
        <f t="shared" ref="Q89" ca="1" si="1032">IF($C89="","",VLOOKUP($A89,INDIRECT("data"&amp;$AX$3),5,FALSE))</f>
        <v>OC</v>
      </c>
      <c r="R89" s="97">
        <f t="shared" ref="R89" ca="1" si="1033">IF($C89="","",VLOOKUP(A89,INDIRECT("data"&amp;$AX$3),8,FALSE))</f>
        <v>37604</v>
      </c>
      <c r="S89" s="98" t="s">
        <v>20</v>
      </c>
      <c r="T89" s="107">
        <f t="shared" ref="T89:U89" ca="1" si="1034">IF($C89="","",VLOOKUP($A89,INDIRECT("data"&amp;$AX$3),T$8,FALSE))</f>
        <v>50</v>
      </c>
      <c r="U89" s="107">
        <f t="shared" ca="1" si="1034"/>
        <v>39</v>
      </c>
      <c r="V89" s="107">
        <f t="shared" ref="V89" ca="1" si="1035">IF($C89="","",SUM(T89:U89))</f>
        <v>89</v>
      </c>
      <c r="W89" s="107">
        <f t="shared" ref="W89:X89" ca="1" si="1036">IF($C89="","",VLOOKUP($A89,INDIRECT("data"&amp;$AX$3),W$8,FALSE))</f>
        <v>21</v>
      </c>
      <c r="X89" s="107">
        <f t="shared" ca="1" si="1036"/>
        <v>50</v>
      </c>
      <c r="Y89" s="107">
        <f t="shared" ref="Y89" ca="1" si="1037">IF($C89="","",SUM(W89:X89))</f>
        <v>71</v>
      </c>
      <c r="Z89" s="107">
        <f t="shared" ref="Z89:AA89" ca="1" si="1038">IF($C89="","",VLOOKUP($A89,INDIRECT("data"&amp;$AX$3),Z$8,FALSE))</f>
        <v>40</v>
      </c>
      <c r="AA89" s="107">
        <f t="shared" ca="1" si="1038"/>
        <v>21</v>
      </c>
      <c r="AB89" s="107">
        <f t="shared" ref="AB89" ca="1" si="1039">IF($C89="","",SUM(Z89:AA89))</f>
        <v>61</v>
      </c>
      <c r="AC89" s="107">
        <f t="shared" ref="AC89:AD89" ca="1" si="1040">IF($C89="","",VLOOKUP($A89,INDIRECT("data"&amp;$AX$3),AC$8,FALSE))</f>
        <v>39</v>
      </c>
      <c r="AD89" s="107">
        <f t="shared" ca="1" si="1040"/>
        <v>40</v>
      </c>
      <c r="AE89" s="107">
        <f t="shared" ref="AE89" ca="1" si="1041">IF($C89="","",SUM(AC89:AD89))</f>
        <v>79</v>
      </c>
      <c r="AF89" s="107">
        <f t="shared" ref="AF89:AG89" ca="1" si="1042">IF($C89="","",VLOOKUP($A89,INDIRECT("data"&amp;$AX$3),AF$8,FALSE))</f>
        <v>50</v>
      </c>
      <c r="AG89" s="107">
        <f t="shared" ca="1" si="1042"/>
        <v>39</v>
      </c>
      <c r="AH89" s="107">
        <f t="shared" ref="AH89" ca="1" si="1043">IF($C89="","",SUM(AF89:AG89))</f>
        <v>89</v>
      </c>
      <c r="AI89" s="107"/>
      <c r="AJ89" s="107"/>
      <c r="AK89" s="107"/>
      <c r="AL89" s="107">
        <f t="shared" ref="AL89:AM89" ca="1" si="1044">IF($C89="","",VLOOKUP($A89,INDIRECT("data"&amp;$AX$3),AL$8,FALSE))</f>
        <v>40</v>
      </c>
      <c r="AM89" s="107">
        <f t="shared" ca="1" si="1044"/>
        <v>39</v>
      </c>
      <c r="AN89" s="107">
        <f t="shared" ref="AN89" ca="1" si="1045">IF($C89="","",SUM(AL89:AM89))</f>
        <v>79</v>
      </c>
      <c r="AO89" s="95">
        <f t="shared" ref="AO89" ca="1" si="1046">IF($C89="","",V89+Y89+AB89+AE89+AH89+AK89+AN89)</f>
        <v>468</v>
      </c>
      <c r="AP89" s="107">
        <f t="shared" ref="AP89:AS89" ca="1" si="1047">IF($C89="","",VLOOKUP($A89,INDIRECT("data"&amp;$AX$3),AP$8,FALSE))</f>
        <v>100</v>
      </c>
      <c r="AQ89" s="107">
        <f t="shared" ca="1" si="1047"/>
        <v>42</v>
      </c>
      <c r="AR89" s="107">
        <f t="shared" ca="1" si="1047"/>
        <v>80</v>
      </c>
      <c r="AS89" s="107">
        <f t="shared" ca="1" si="1047"/>
        <v>78</v>
      </c>
      <c r="AT89" s="107">
        <f t="shared" ref="AT89" ca="1" si="1048">IF($C89="","",SUM(AP89:AS89))</f>
        <v>300</v>
      </c>
      <c r="AU89" s="150">
        <f t="shared" ref="AU89" ca="1" si="1049">IF($C89="","",VLOOKUP($A89,INDIRECT("data"&amp;$AX$3),AU$8,FALSE))</f>
        <v>164</v>
      </c>
      <c r="AV89" s="150">
        <f ca="1">IF($C89="","",ROUND(AU89/NoW%,0))</f>
        <v>72</v>
      </c>
      <c r="AW89" s="150" t="str">
        <f ca="1">IF($C89="","",VLOOKUP(AO90,Gc,2,FALSE))</f>
        <v>Very Good</v>
      </c>
      <c r="AX89" s="150"/>
    </row>
    <row r="90" spans="1:50" s="96" customFormat="1" ht="15" customHeight="1">
      <c r="A90" s="96">
        <f t="shared" ref="A90" si="1050">A89</f>
        <v>41</v>
      </c>
      <c r="B90" s="167"/>
      <c r="C90" s="167"/>
      <c r="D90" s="107" t="str">
        <f t="shared" ref="D90:O90" ca="1" si="1051">IF($C89="","",MID(TEXT(VLOOKUP($A90,INDIRECT("data"&amp;$AX$3),10,FALSE),"000000000000"),D$8,1))</f>
        <v>6</v>
      </c>
      <c r="E90" s="107" t="str">
        <f t="shared" ca="1" si="1051"/>
        <v>7</v>
      </c>
      <c r="F90" s="107" t="str">
        <f t="shared" ca="1" si="1051"/>
        <v>6</v>
      </c>
      <c r="G90" s="107" t="str">
        <f t="shared" ca="1" si="1051"/>
        <v>9</v>
      </c>
      <c r="H90" s="107" t="str">
        <f t="shared" ca="1" si="1051"/>
        <v>0</v>
      </c>
      <c r="I90" s="107" t="str">
        <f t="shared" ca="1" si="1051"/>
        <v>5</v>
      </c>
      <c r="J90" s="107" t="str">
        <f t="shared" ca="1" si="1051"/>
        <v>6</v>
      </c>
      <c r="K90" s="107" t="str">
        <f t="shared" ca="1" si="1051"/>
        <v>3</v>
      </c>
      <c r="L90" s="107" t="str">
        <f t="shared" ca="1" si="1051"/>
        <v>1</v>
      </c>
      <c r="M90" s="107" t="str">
        <f t="shared" ca="1" si="1051"/>
        <v>5</v>
      </c>
      <c r="N90" s="107" t="str">
        <f t="shared" ca="1" si="1051"/>
        <v>1</v>
      </c>
      <c r="O90" s="107" t="str">
        <f t="shared" ca="1" si="1051"/>
        <v>9</v>
      </c>
      <c r="P90" s="150"/>
      <c r="Q90" s="150"/>
      <c r="R90" s="97">
        <f t="shared" ref="R90" ca="1" si="1052">IF($C89="","",VLOOKUP(A90,INDIRECT("data"&amp;$AX$3),9,FALSE))</f>
        <v>41442</v>
      </c>
      <c r="S90" s="98" t="s">
        <v>21</v>
      </c>
      <c r="T90" s="107" t="str">
        <f ca="1">IF($C89="","",VLOOKUP(T89*2,Gr,2))</f>
        <v>A+</v>
      </c>
      <c r="U90" s="107" t="str">
        <f ca="1">IF($C89="","",VLOOKUP(U89*2,Gr,2))</f>
        <v>A</v>
      </c>
      <c r="V90" s="107" t="str">
        <f ca="1">IF($C89="","",VLOOKUP(V89,Gr,2))</f>
        <v>A</v>
      </c>
      <c r="W90" s="107" t="str">
        <f ca="1">IF($C89="","",VLOOKUP(W89*2,Gr,2))</f>
        <v>B</v>
      </c>
      <c r="X90" s="107" t="str">
        <f ca="1">IF($C89="","",VLOOKUP(X89*2,Gr,2))</f>
        <v>A+</v>
      </c>
      <c r="Y90" s="107" t="str">
        <f ca="1">IF($C89="","",VLOOKUP(Y89,Gr,2))</f>
        <v>A</v>
      </c>
      <c r="Z90" s="107" t="str">
        <f ca="1">IF($C89="","",VLOOKUP(Z89*2,Gr,2))</f>
        <v>A</v>
      </c>
      <c r="AA90" s="107" t="str">
        <f ca="1">IF($C89="","",VLOOKUP(AA89*2,Gr,2))</f>
        <v>B</v>
      </c>
      <c r="AB90" s="107" t="str">
        <f ca="1">IF($C89="","",VLOOKUP(AB89,Gr,2))</f>
        <v>B+</v>
      </c>
      <c r="AC90" s="107" t="str">
        <f ca="1">IF($C89="","",VLOOKUP(AC89*2,Gr,2))</f>
        <v>A</v>
      </c>
      <c r="AD90" s="107" t="str">
        <f ca="1">IF($C89="","",VLOOKUP(AD89*2,Gr,2))</f>
        <v>A</v>
      </c>
      <c r="AE90" s="107" t="str">
        <f ca="1">IF($C89="","",VLOOKUP(AE89,Gr,2))</f>
        <v>A</v>
      </c>
      <c r="AF90" s="107" t="str">
        <f ca="1">IF($C89="","",VLOOKUP(AF89*2,Gr,2))</f>
        <v>A+</v>
      </c>
      <c r="AG90" s="107" t="str">
        <f ca="1">IF($C89="","",VLOOKUP(AG89*2,Gr,2))</f>
        <v>A</v>
      </c>
      <c r="AH90" s="107" t="str">
        <f ca="1">IF($C89="","",VLOOKUP(AH89,Gr,2))</f>
        <v>A</v>
      </c>
      <c r="AI90" s="107"/>
      <c r="AJ90" s="107"/>
      <c r="AK90" s="107"/>
      <c r="AL90" s="107" t="str">
        <f ca="1">IF($C89="","",VLOOKUP(AL89*2,Gr,2))</f>
        <v>A</v>
      </c>
      <c r="AM90" s="107" t="str">
        <f ca="1">IF($C89="","",VLOOKUP(AM89*2,Gr,2))</f>
        <v>A</v>
      </c>
      <c r="AN90" s="107" t="str">
        <f ca="1">IF($C89="","",VLOOKUP(AN89,Gr,2))</f>
        <v>A</v>
      </c>
      <c r="AO90" s="107" t="str">
        <f ca="1">IF($C89="","",VLOOKUP(AO89/AO$7%,Gr,2))</f>
        <v>A</v>
      </c>
      <c r="AP90" s="107" t="str">
        <f ca="1">IF($C89="","",VLOOKUP(AP89,Gr,2))</f>
        <v>A+</v>
      </c>
      <c r="AQ90" s="107" t="str">
        <f ca="1">IF($C89="","",VLOOKUP(AQ89,Gr,2))</f>
        <v>B</v>
      </c>
      <c r="AR90" s="107" t="str">
        <f ca="1">IF($C89="","",VLOOKUP(AR89,Gr,2))</f>
        <v>A</v>
      </c>
      <c r="AS90" s="107" t="str">
        <f ca="1">IF($C89="","",VLOOKUP(AS89,Gr,2))</f>
        <v>A</v>
      </c>
      <c r="AT90" s="107" t="str">
        <f ca="1">IF($C89="","",VLOOKUP(AT89/AT$7%,Gr,2))</f>
        <v>A</v>
      </c>
      <c r="AU90" s="150"/>
      <c r="AV90" s="150"/>
      <c r="AW90" s="150"/>
      <c r="AX90" s="150"/>
    </row>
    <row r="91" spans="1:50" s="96" customFormat="1" ht="15" customHeight="1">
      <c r="A91" s="96">
        <f t="shared" ref="A91" si="1053">A90+1</f>
        <v>42</v>
      </c>
      <c r="B91" s="166">
        <f t="shared" ref="B91" si="1054">A91</f>
        <v>42</v>
      </c>
      <c r="C91" s="166">
        <f t="shared" ref="C91" ca="1" si="1055">IFERROR(VLOOKUP(A91,INDIRECT("data"&amp;$AX$3),2,FALSE),"")</f>
        <v>1128</v>
      </c>
      <c r="D91" s="168" t="str">
        <f t="shared" ref="D91" ca="1" si="1056">IF(C91="","",VLOOKUP(A91,INDIRECT("data"&amp;$AX$3),3,FALSE))</f>
        <v>Anil Kumar Gutam</v>
      </c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50" t="str">
        <f t="shared" ref="P91" ca="1" si="1057">IF($C91="","",VLOOKUP($A91,INDIRECT("data"&amp;$AX$3),4,FALSE))</f>
        <v>G</v>
      </c>
      <c r="Q91" s="150" t="str">
        <f t="shared" ref="Q91" ca="1" si="1058">IF($C91="","",VLOOKUP($A91,INDIRECT("data"&amp;$AX$3),5,FALSE))</f>
        <v>SC</v>
      </c>
      <c r="R91" s="97">
        <f t="shared" ref="R91" ca="1" si="1059">IF($C91="","",VLOOKUP(A91,INDIRECT("data"&amp;$AX$3),8,FALSE))</f>
        <v>37662</v>
      </c>
      <c r="S91" s="98" t="s">
        <v>20</v>
      </c>
      <c r="T91" s="107">
        <f t="shared" ref="T91:U91" ca="1" si="1060">IF($C91="","",VLOOKUP($A91,INDIRECT("data"&amp;$AX$3),T$8,FALSE))</f>
        <v>44</v>
      </c>
      <c r="U91" s="107">
        <f t="shared" ca="1" si="1060"/>
        <v>48</v>
      </c>
      <c r="V91" s="107">
        <f t="shared" ref="V91" ca="1" si="1061">IF($C91="","",SUM(T91:U91))</f>
        <v>92</v>
      </c>
      <c r="W91" s="107">
        <f t="shared" ref="W91:X91" ca="1" si="1062">IF($C91="","",VLOOKUP($A91,INDIRECT("data"&amp;$AX$3),W$8,FALSE))</f>
        <v>43</v>
      </c>
      <c r="X91" s="107">
        <f t="shared" ca="1" si="1062"/>
        <v>44</v>
      </c>
      <c r="Y91" s="107">
        <f t="shared" ref="Y91" ca="1" si="1063">IF($C91="","",SUM(W91:X91))</f>
        <v>87</v>
      </c>
      <c r="Z91" s="107">
        <f t="shared" ref="Z91:AA91" ca="1" si="1064">IF($C91="","",VLOOKUP($A91,INDIRECT("data"&amp;$AX$3),Z$8,FALSE))</f>
        <v>48</v>
      </c>
      <c r="AA91" s="107">
        <f t="shared" ca="1" si="1064"/>
        <v>43</v>
      </c>
      <c r="AB91" s="107">
        <f t="shared" ref="AB91" ca="1" si="1065">IF($C91="","",SUM(Z91:AA91))</f>
        <v>91</v>
      </c>
      <c r="AC91" s="107">
        <f t="shared" ref="AC91:AD91" ca="1" si="1066">IF($C91="","",VLOOKUP($A91,INDIRECT("data"&amp;$AX$3),AC$8,FALSE))</f>
        <v>48</v>
      </c>
      <c r="AD91" s="107">
        <f t="shared" ca="1" si="1066"/>
        <v>48</v>
      </c>
      <c r="AE91" s="107">
        <f t="shared" ref="AE91" ca="1" si="1067">IF($C91="","",SUM(AC91:AD91))</f>
        <v>96</v>
      </c>
      <c r="AF91" s="107">
        <f t="shared" ref="AF91:AG91" ca="1" si="1068">IF($C91="","",VLOOKUP($A91,INDIRECT("data"&amp;$AX$3),AF$8,FALSE))</f>
        <v>44</v>
      </c>
      <c r="AG91" s="107">
        <f t="shared" ca="1" si="1068"/>
        <v>48</v>
      </c>
      <c r="AH91" s="107">
        <f t="shared" ref="AH91" ca="1" si="1069">IF($C91="","",SUM(AF91:AG91))</f>
        <v>92</v>
      </c>
      <c r="AI91" s="107"/>
      <c r="AJ91" s="107"/>
      <c r="AK91" s="107"/>
      <c r="AL91" s="107">
        <f t="shared" ref="AL91:AM91" ca="1" si="1070">IF($C91="","",VLOOKUP($A91,INDIRECT("data"&amp;$AX$3),AL$8,FALSE))</f>
        <v>48</v>
      </c>
      <c r="AM91" s="107">
        <f t="shared" ca="1" si="1070"/>
        <v>48</v>
      </c>
      <c r="AN91" s="107">
        <f t="shared" ref="AN91" ca="1" si="1071">IF($C91="","",SUM(AL91:AM91))</f>
        <v>96</v>
      </c>
      <c r="AO91" s="95">
        <f t="shared" ref="AO91" ca="1" si="1072">IF($C91="","",V91+Y91+AB91+AE91+AH91+AK91+AN91)</f>
        <v>554</v>
      </c>
      <c r="AP91" s="107">
        <f t="shared" ref="AP91:AS91" ca="1" si="1073">IF($C91="","",VLOOKUP($A91,INDIRECT("data"&amp;$AX$3),AP$8,FALSE))</f>
        <v>88</v>
      </c>
      <c r="AQ91" s="107">
        <f t="shared" ca="1" si="1073"/>
        <v>86</v>
      </c>
      <c r="AR91" s="107">
        <f t="shared" ca="1" si="1073"/>
        <v>96</v>
      </c>
      <c r="AS91" s="107">
        <f t="shared" ca="1" si="1073"/>
        <v>96</v>
      </c>
      <c r="AT91" s="107">
        <f t="shared" ref="AT91" ca="1" si="1074">IF($C91="","",SUM(AP91:AS91))</f>
        <v>366</v>
      </c>
      <c r="AU91" s="150">
        <f t="shared" ref="AU91" ca="1" si="1075">IF($C91="","",VLOOKUP($A91,INDIRECT("data"&amp;$AX$3),AU$8,FALSE))</f>
        <v>188</v>
      </c>
      <c r="AV91" s="150">
        <f ca="1">IF($C91="","",ROUND(AU91/NoW%,0))</f>
        <v>83</v>
      </c>
      <c r="AW91" s="150" t="str">
        <f ca="1">IF($C91="","",VLOOKUP(AO92,Gc,2,FALSE))</f>
        <v>Excellent</v>
      </c>
      <c r="AX91" s="150"/>
    </row>
    <row r="92" spans="1:50" s="96" customFormat="1" ht="15" customHeight="1">
      <c r="A92" s="96">
        <f t="shared" ref="A92" si="1076">A91</f>
        <v>42</v>
      </c>
      <c r="B92" s="167"/>
      <c r="C92" s="167"/>
      <c r="D92" s="107" t="str">
        <f t="shared" ref="D92:O92" ca="1" si="1077">IF($C91="","",MID(TEXT(VLOOKUP($A92,INDIRECT("data"&amp;$AX$3),10,FALSE),"000000000000"),D$8,1))</f>
        <v>2</v>
      </c>
      <c r="E92" s="107" t="str">
        <f t="shared" ca="1" si="1077"/>
        <v>3</v>
      </c>
      <c r="F92" s="107" t="str">
        <f t="shared" ca="1" si="1077"/>
        <v>9</v>
      </c>
      <c r="G92" s="107" t="str">
        <f t="shared" ca="1" si="1077"/>
        <v>9</v>
      </c>
      <c r="H92" s="107" t="str">
        <f t="shared" ca="1" si="1077"/>
        <v>9</v>
      </c>
      <c r="I92" s="107" t="str">
        <f t="shared" ca="1" si="1077"/>
        <v>0</v>
      </c>
      <c r="J92" s="107" t="str">
        <f t="shared" ca="1" si="1077"/>
        <v>8</v>
      </c>
      <c r="K92" s="107" t="str">
        <f t="shared" ca="1" si="1077"/>
        <v>7</v>
      </c>
      <c r="L92" s="107" t="str">
        <f t="shared" ca="1" si="1077"/>
        <v>8</v>
      </c>
      <c r="M92" s="107" t="str">
        <f t="shared" ca="1" si="1077"/>
        <v>9</v>
      </c>
      <c r="N92" s="107" t="str">
        <f t="shared" ca="1" si="1077"/>
        <v>5</v>
      </c>
      <c r="O92" s="107" t="str">
        <f t="shared" ca="1" si="1077"/>
        <v>0</v>
      </c>
      <c r="P92" s="150"/>
      <c r="Q92" s="150"/>
      <c r="R92" s="97">
        <f t="shared" ref="R92" ca="1" si="1078">IF($C91="","",VLOOKUP(A92,INDIRECT("data"&amp;$AX$3),9,FALSE))</f>
        <v>41437</v>
      </c>
      <c r="S92" s="98" t="s">
        <v>21</v>
      </c>
      <c r="T92" s="107" t="str">
        <f ca="1">IF($C91="","",VLOOKUP(T91*2,Gr,2))</f>
        <v>A</v>
      </c>
      <c r="U92" s="107" t="str">
        <f ca="1">IF($C91="","",VLOOKUP(U91*2,Gr,2))</f>
        <v>A+</v>
      </c>
      <c r="V92" s="107" t="str">
        <f ca="1">IF($C91="","",VLOOKUP(V91,Gr,2))</f>
        <v>A+</v>
      </c>
      <c r="W92" s="107" t="str">
        <f ca="1">IF($C91="","",VLOOKUP(W91*2,Gr,2))</f>
        <v>A</v>
      </c>
      <c r="X92" s="107" t="str">
        <f ca="1">IF($C91="","",VLOOKUP(X91*2,Gr,2))</f>
        <v>A</v>
      </c>
      <c r="Y92" s="107" t="str">
        <f ca="1">IF($C91="","",VLOOKUP(Y91,Gr,2))</f>
        <v>A</v>
      </c>
      <c r="Z92" s="107" t="str">
        <f ca="1">IF($C91="","",VLOOKUP(Z91*2,Gr,2))</f>
        <v>A+</v>
      </c>
      <c r="AA92" s="107" t="str">
        <f ca="1">IF($C91="","",VLOOKUP(AA91*2,Gr,2))</f>
        <v>A</v>
      </c>
      <c r="AB92" s="107" t="str">
        <f ca="1">IF($C91="","",VLOOKUP(AB91,Gr,2))</f>
        <v>A+</v>
      </c>
      <c r="AC92" s="107" t="str">
        <f ca="1">IF($C91="","",VLOOKUP(AC91*2,Gr,2))</f>
        <v>A+</v>
      </c>
      <c r="AD92" s="107" t="str">
        <f ca="1">IF($C91="","",VLOOKUP(AD91*2,Gr,2))</f>
        <v>A+</v>
      </c>
      <c r="AE92" s="107" t="str">
        <f ca="1">IF($C91="","",VLOOKUP(AE91,Gr,2))</f>
        <v>A+</v>
      </c>
      <c r="AF92" s="107" t="str">
        <f ca="1">IF($C91="","",VLOOKUP(AF91*2,Gr,2))</f>
        <v>A</v>
      </c>
      <c r="AG92" s="107" t="str">
        <f ca="1">IF($C91="","",VLOOKUP(AG91*2,Gr,2))</f>
        <v>A+</v>
      </c>
      <c r="AH92" s="107" t="str">
        <f ca="1">IF($C91="","",VLOOKUP(AH91,Gr,2))</f>
        <v>A+</v>
      </c>
      <c r="AI92" s="107"/>
      <c r="AJ92" s="107"/>
      <c r="AK92" s="107"/>
      <c r="AL92" s="107" t="str">
        <f ca="1">IF($C91="","",VLOOKUP(AL91*2,Gr,2))</f>
        <v>A+</v>
      </c>
      <c r="AM92" s="107" t="str">
        <f ca="1">IF($C91="","",VLOOKUP(AM91*2,Gr,2))</f>
        <v>A+</v>
      </c>
      <c r="AN92" s="107" t="str">
        <f ca="1">IF($C91="","",VLOOKUP(AN91,Gr,2))</f>
        <v>A+</v>
      </c>
      <c r="AO92" s="107" t="str">
        <f ca="1">IF($C91="","",VLOOKUP(AO91/AO$7%,Gr,2))</f>
        <v>A+</v>
      </c>
      <c r="AP92" s="107" t="str">
        <f ca="1">IF($C91="","",VLOOKUP(AP91,Gr,2))</f>
        <v>A</v>
      </c>
      <c r="AQ92" s="107" t="str">
        <f ca="1">IF($C91="","",VLOOKUP(AQ91,Gr,2))</f>
        <v>A</v>
      </c>
      <c r="AR92" s="107" t="str">
        <f ca="1">IF($C91="","",VLOOKUP(AR91,Gr,2))</f>
        <v>A+</v>
      </c>
      <c r="AS92" s="107" t="str">
        <f ca="1">IF($C91="","",VLOOKUP(AS91,Gr,2))</f>
        <v>A+</v>
      </c>
      <c r="AT92" s="107" t="str">
        <f ca="1">IF($C91="","",VLOOKUP(AT91/AT$7%,Gr,2))</f>
        <v>A+</v>
      </c>
      <c r="AU92" s="150"/>
      <c r="AV92" s="150"/>
      <c r="AW92" s="150"/>
      <c r="AX92" s="150"/>
    </row>
    <row r="93" spans="1:50" s="96" customFormat="1" ht="15" customHeight="1">
      <c r="A93" s="96">
        <f t="shared" ref="A93" si="1079">A92+1</f>
        <v>43</v>
      </c>
      <c r="B93" s="166">
        <f t="shared" ref="B93" si="1080">A93</f>
        <v>43</v>
      </c>
      <c r="C93" s="166">
        <f t="shared" ref="C93" ca="1" si="1081">IFERROR(VLOOKUP(A93,INDIRECT("data"&amp;$AX$3),2,FALSE),"")</f>
        <v>1130</v>
      </c>
      <c r="D93" s="168" t="str">
        <f t="shared" ref="D93" ca="1" si="1082">IF(C93="","",VLOOKUP(A93,INDIRECT("data"&amp;$AX$3),3,FALSE))</f>
        <v>Hari Venkata Durga Prasad Jakkamsetti</v>
      </c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50" t="str">
        <f t="shared" ref="P93" ca="1" si="1083">IF($C93="","",VLOOKUP($A93,INDIRECT("data"&amp;$AX$3),4,FALSE))</f>
        <v>G</v>
      </c>
      <c r="Q93" s="150" t="str">
        <f t="shared" ref="Q93" ca="1" si="1084">IF($C93="","",VLOOKUP($A93,INDIRECT("data"&amp;$AX$3),5,FALSE))</f>
        <v>BC</v>
      </c>
      <c r="R93" s="97">
        <f t="shared" ref="R93" ca="1" si="1085">IF($C93="","",VLOOKUP(A93,INDIRECT("data"&amp;$AX$3),8,FALSE))</f>
        <v>37694</v>
      </c>
      <c r="S93" s="98" t="s">
        <v>20</v>
      </c>
      <c r="T93" s="107">
        <f t="shared" ref="T93:U93" ca="1" si="1086">IF($C93="","",VLOOKUP($A93,INDIRECT("data"&amp;$AX$3),T$8,FALSE))</f>
        <v>46</v>
      </c>
      <c r="U93" s="107">
        <f t="shared" ca="1" si="1086"/>
        <v>36</v>
      </c>
      <c r="V93" s="107">
        <f t="shared" ref="V93" ca="1" si="1087">IF($C93="","",SUM(T93:U93))</f>
        <v>82</v>
      </c>
      <c r="W93" s="107">
        <f t="shared" ref="W93:X93" ca="1" si="1088">IF($C93="","",VLOOKUP($A93,INDIRECT("data"&amp;$AX$3),W$8,FALSE))</f>
        <v>38</v>
      </c>
      <c r="X93" s="107">
        <f t="shared" ca="1" si="1088"/>
        <v>46</v>
      </c>
      <c r="Y93" s="107">
        <f t="shared" ref="Y93" ca="1" si="1089">IF($C93="","",SUM(W93:X93))</f>
        <v>84</v>
      </c>
      <c r="Z93" s="107">
        <f t="shared" ref="Z93:AA93" ca="1" si="1090">IF($C93="","",VLOOKUP($A93,INDIRECT("data"&amp;$AX$3),Z$8,FALSE))</f>
        <v>45</v>
      </c>
      <c r="AA93" s="107">
        <f t="shared" ca="1" si="1090"/>
        <v>38</v>
      </c>
      <c r="AB93" s="107">
        <f t="shared" ref="AB93" ca="1" si="1091">IF($C93="","",SUM(Z93:AA93))</f>
        <v>83</v>
      </c>
      <c r="AC93" s="107">
        <f t="shared" ref="AC93:AD93" ca="1" si="1092">IF($C93="","",VLOOKUP($A93,INDIRECT("data"&amp;$AX$3),AC$8,FALSE))</f>
        <v>36</v>
      </c>
      <c r="AD93" s="107">
        <f t="shared" ca="1" si="1092"/>
        <v>45</v>
      </c>
      <c r="AE93" s="107">
        <f t="shared" ref="AE93" ca="1" si="1093">IF($C93="","",SUM(AC93:AD93))</f>
        <v>81</v>
      </c>
      <c r="AF93" s="107">
        <f t="shared" ref="AF93:AG93" ca="1" si="1094">IF($C93="","",VLOOKUP($A93,INDIRECT("data"&amp;$AX$3),AF$8,FALSE))</f>
        <v>46</v>
      </c>
      <c r="AG93" s="107">
        <f t="shared" ca="1" si="1094"/>
        <v>36</v>
      </c>
      <c r="AH93" s="107">
        <f t="shared" ref="AH93" ca="1" si="1095">IF($C93="","",SUM(AF93:AG93))</f>
        <v>82</v>
      </c>
      <c r="AI93" s="107"/>
      <c r="AJ93" s="107"/>
      <c r="AK93" s="107"/>
      <c r="AL93" s="107">
        <f t="shared" ref="AL93:AM93" ca="1" si="1096">IF($C93="","",VLOOKUP($A93,INDIRECT("data"&amp;$AX$3),AL$8,FALSE))</f>
        <v>45</v>
      </c>
      <c r="AM93" s="107">
        <f t="shared" ca="1" si="1096"/>
        <v>36</v>
      </c>
      <c r="AN93" s="107">
        <f t="shared" ref="AN93" ca="1" si="1097">IF($C93="","",SUM(AL93:AM93))</f>
        <v>81</v>
      </c>
      <c r="AO93" s="95">
        <f t="shared" ref="AO93" ca="1" si="1098">IF($C93="","",V93+Y93+AB93+AE93+AH93+AK93+AN93)</f>
        <v>493</v>
      </c>
      <c r="AP93" s="107">
        <f t="shared" ref="AP93:AS93" ca="1" si="1099">IF($C93="","",VLOOKUP($A93,INDIRECT("data"&amp;$AX$3),AP$8,FALSE))</f>
        <v>92</v>
      </c>
      <c r="AQ93" s="107">
        <f t="shared" ca="1" si="1099"/>
        <v>76</v>
      </c>
      <c r="AR93" s="107">
        <f t="shared" ca="1" si="1099"/>
        <v>90</v>
      </c>
      <c r="AS93" s="107">
        <f t="shared" ca="1" si="1099"/>
        <v>72</v>
      </c>
      <c r="AT93" s="107">
        <f t="shared" ref="AT93" ca="1" si="1100">IF($C93="","",SUM(AP93:AS93))</f>
        <v>330</v>
      </c>
      <c r="AU93" s="150">
        <f t="shared" ref="AU93" ca="1" si="1101">IF($C93="","",VLOOKUP($A93,INDIRECT("data"&amp;$AX$3),AU$8,FALSE))</f>
        <v>203</v>
      </c>
      <c r="AV93" s="150">
        <f ca="1">IF($C93="","",ROUND(AU93/NoW%,0))</f>
        <v>89</v>
      </c>
      <c r="AW93" s="150" t="str">
        <f ca="1">IF($C93="","",VLOOKUP(AO94,Gc,2,FALSE))</f>
        <v>Very Good</v>
      </c>
      <c r="AX93" s="150"/>
    </row>
    <row r="94" spans="1:50" s="96" customFormat="1" ht="15" customHeight="1">
      <c r="A94" s="96">
        <f t="shared" ref="A94" si="1102">A93</f>
        <v>43</v>
      </c>
      <c r="B94" s="167"/>
      <c r="C94" s="167"/>
      <c r="D94" s="107" t="str">
        <f t="shared" ref="D94:O94" ca="1" si="1103">IF($C93="","",MID(TEXT(VLOOKUP($A94,INDIRECT("data"&amp;$AX$3),10,FALSE),"000000000000"),D$8,1))</f>
        <v>8</v>
      </c>
      <c r="E94" s="107" t="str">
        <f t="shared" ca="1" si="1103"/>
        <v>1</v>
      </c>
      <c r="F94" s="107" t="str">
        <f t="shared" ca="1" si="1103"/>
        <v>8</v>
      </c>
      <c r="G94" s="107" t="str">
        <f t="shared" ca="1" si="1103"/>
        <v>6</v>
      </c>
      <c r="H94" s="107" t="str">
        <f t="shared" ca="1" si="1103"/>
        <v>8</v>
      </c>
      <c r="I94" s="107" t="str">
        <f t="shared" ca="1" si="1103"/>
        <v>2</v>
      </c>
      <c r="J94" s="107" t="str">
        <f t="shared" ca="1" si="1103"/>
        <v>0</v>
      </c>
      <c r="K94" s="107" t="str">
        <f t="shared" ca="1" si="1103"/>
        <v>0</v>
      </c>
      <c r="L94" s="107" t="str">
        <f t="shared" ca="1" si="1103"/>
        <v>3</v>
      </c>
      <c r="M94" s="107" t="str">
        <f t="shared" ca="1" si="1103"/>
        <v>8</v>
      </c>
      <c r="N94" s="107" t="str">
        <f t="shared" ca="1" si="1103"/>
        <v>5</v>
      </c>
      <c r="O94" s="107" t="str">
        <f t="shared" ca="1" si="1103"/>
        <v>4</v>
      </c>
      <c r="P94" s="150"/>
      <c r="Q94" s="150"/>
      <c r="R94" s="97">
        <f t="shared" ref="R94" ca="1" si="1104">IF($C93="","",VLOOKUP(A94,INDIRECT("data"&amp;$AX$3),9,FALSE))</f>
        <v>41437</v>
      </c>
      <c r="S94" s="98" t="s">
        <v>21</v>
      </c>
      <c r="T94" s="107" t="str">
        <f ca="1">IF($C93="","",VLOOKUP(T93*2,Gr,2))</f>
        <v>A+</v>
      </c>
      <c r="U94" s="107" t="str">
        <f ca="1">IF($C93="","",VLOOKUP(U93*2,Gr,2))</f>
        <v>A</v>
      </c>
      <c r="V94" s="107" t="str">
        <f ca="1">IF($C93="","",VLOOKUP(V93,Gr,2))</f>
        <v>A</v>
      </c>
      <c r="W94" s="107" t="str">
        <f ca="1">IF($C93="","",VLOOKUP(W93*2,Gr,2))</f>
        <v>A</v>
      </c>
      <c r="X94" s="107" t="str">
        <f ca="1">IF($C93="","",VLOOKUP(X93*2,Gr,2))</f>
        <v>A+</v>
      </c>
      <c r="Y94" s="107" t="str">
        <f ca="1">IF($C93="","",VLOOKUP(Y93,Gr,2))</f>
        <v>A</v>
      </c>
      <c r="Z94" s="107" t="str">
        <f ca="1">IF($C93="","",VLOOKUP(Z93*2,Gr,2))</f>
        <v>A</v>
      </c>
      <c r="AA94" s="107" t="str">
        <f ca="1">IF($C93="","",VLOOKUP(AA93*2,Gr,2))</f>
        <v>A</v>
      </c>
      <c r="AB94" s="107" t="str">
        <f ca="1">IF($C93="","",VLOOKUP(AB93,Gr,2))</f>
        <v>A</v>
      </c>
      <c r="AC94" s="107" t="str">
        <f ca="1">IF($C93="","",VLOOKUP(AC93*2,Gr,2))</f>
        <v>A</v>
      </c>
      <c r="AD94" s="107" t="str">
        <f ca="1">IF($C93="","",VLOOKUP(AD93*2,Gr,2))</f>
        <v>A</v>
      </c>
      <c r="AE94" s="107" t="str">
        <f ca="1">IF($C93="","",VLOOKUP(AE93,Gr,2))</f>
        <v>A</v>
      </c>
      <c r="AF94" s="107" t="str">
        <f ca="1">IF($C93="","",VLOOKUP(AF93*2,Gr,2))</f>
        <v>A+</v>
      </c>
      <c r="AG94" s="107" t="str">
        <f ca="1">IF($C93="","",VLOOKUP(AG93*2,Gr,2))</f>
        <v>A</v>
      </c>
      <c r="AH94" s="107" t="str">
        <f ca="1">IF($C93="","",VLOOKUP(AH93,Gr,2))</f>
        <v>A</v>
      </c>
      <c r="AI94" s="107"/>
      <c r="AJ94" s="107"/>
      <c r="AK94" s="107"/>
      <c r="AL94" s="107" t="str">
        <f ca="1">IF($C93="","",VLOOKUP(AL93*2,Gr,2))</f>
        <v>A</v>
      </c>
      <c r="AM94" s="107" t="str">
        <f ca="1">IF($C93="","",VLOOKUP(AM93*2,Gr,2))</f>
        <v>A</v>
      </c>
      <c r="AN94" s="107" t="str">
        <f ca="1">IF($C93="","",VLOOKUP(AN93,Gr,2))</f>
        <v>A</v>
      </c>
      <c r="AO94" s="107" t="str">
        <f ca="1">IF($C93="","",VLOOKUP(AO93/AO$7%,Gr,2))</f>
        <v>A</v>
      </c>
      <c r="AP94" s="107" t="str">
        <f ca="1">IF($C93="","",VLOOKUP(AP93,Gr,2))</f>
        <v>A+</v>
      </c>
      <c r="AQ94" s="107" t="str">
        <f ca="1">IF($C93="","",VLOOKUP(AQ93,Gr,2))</f>
        <v>A</v>
      </c>
      <c r="AR94" s="107" t="str">
        <f ca="1">IF($C93="","",VLOOKUP(AR93,Gr,2))</f>
        <v>A</v>
      </c>
      <c r="AS94" s="107" t="str">
        <f ca="1">IF($C93="","",VLOOKUP(AS93,Gr,2))</f>
        <v>A</v>
      </c>
      <c r="AT94" s="107" t="str">
        <f ca="1">IF($C93="","",VLOOKUP(AT93/AT$7%,Gr,2))</f>
        <v>A</v>
      </c>
      <c r="AU94" s="150"/>
      <c r="AV94" s="150"/>
      <c r="AW94" s="150"/>
      <c r="AX94" s="150"/>
    </row>
    <row r="95" spans="1:50" s="96" customFormat="1" ht="15" customHeight="1">
      <c r="A95" s="96">
        <f t="shared" ref="A95" si="1105">A94+1</f>
        <v>44</v>
      </c>
      <c r="B95" s="166">
        <f t="shared" ref="B95" si="1106">A95</f>
        <v>44</v>
      </c>
      <c r="C95" s="166">
        <f t="shared" ref="C95" ca="1" si="1107">IFERROR(VLOOKUP(A95,INDIRECT("data"&amp;$AX$3),2,FALSE),"")</f>
        <v>1140</v>
      </c>
      <c r="D95" s="168" t="str">
        <f t="shared" ref="D95" ca="1" si="1108">IF(C95="","",VLOOKUP(A95,INDIRECT("data"&amp;$AX$3),3,FALSE))</f>
        <v>Kalyan Bonthu</v>
      </c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50" t="str">
        <f t="shared" ref="P95" ca="1" si="1109">IF($C95="","",VLOOKUP($A95,INDIRECT("data"&amp;$AX$3),4,FALSE))</f>
        <v>G</v>
      </c>
      <c r="Q95" s="150" t="str">
        <f t="shared" ref="Q95" ca="1" si="1110">IF($C95="","",VLOOKUP($A95,INDIRECT("data"&amp;$AX$3),5,FALSE))</f>
        <v>BC</v>
      </c>
      <c r="R95" s="97">
        <f t="shared" ref="R95" ca="1" si="1111">IF($C95="","",VLOOKUP(A95,INDIRECT("data"&amp;$AX$3),8,FALSE))</f>
        <v>37610</v>
      </c>
      <c r="S95" s="98" t="s">
        <v>20</v>
      </c>
      <c r="T95" s="107">
        <f t="shared" ref="T95:U95" ca="1" si="1112">IF($C95="","",VLOOKUP($A95,INDIRECT("data"&amp;$AX$3),T$8,FALSE))</f>
        <v>32</v>
      </c>
      <c r="U95" s="107">
        <f t="shared" ca="1" si="1112"/>
        <v>38</v>
      </c>
      <c r="V95" s="107">
        <f t="shared" ref="V95" ca="1" si="1113">IF($C95="","",SUM(T95:U95))</f>
        <v>70</v>
      </c>
      <c r="W95" s="107">
        <f t="shared" ref="W95:X95" ca="1" si="1114">IF($C95="","",VLOOKUP($A95,INDIRECT("data"&amp;$AX$3),W$8,FALSE))</f>
        <v>34</v>
      </c>
      <c r="X95" s="107">
        <f t="shared" ca="1" si="1114"/>
        <v>32</v>
      </c>
      <c r="Y95" s="107">
        <f t="shared" ref="Y95" ca="1" si="1115">IF($C95="","",SUM(W95:X95))</f>
        <v>66</v>
      </c>
      <c r="Z95" s="107">
        <f t="shared" ref="Z95:AA95" ca="1" si="1116">IF($C95="","",VLOOKUP($A95,INDIRECT("data"&amp;$AX$3),Z$8,FALSE))</f>
        <v>38</v>
      </c>
      <c r="AA95" s="107">
        <f t="shared" ca="1" si="1116"/>
        <v>34</v>
      </c>
      <c r="AB95" s="107">
        <f t="shared" ref="AB95" ca="1" si="1117">IF($C95="","",SUM(Z95:AA95))</f>
        <v>72</v>
      </c>
      <c r="AC95" s="107">
        <f t="shared" ref="AC95:AD95" ca="1" si="1118">IF($C95="","",VLOOKUP($A95,INDIRECT("data"&amp;$AX$3),AC$8,FALSE))</f>
        <v>38</v>
      </c>
      <c r="AD95" s="107">
        <f t="shared" ca="1" si="1118"/>
        <v>38</v>
      </c>
      <c r="AE95" s="107">
        <f t="shared" ref="AE95" ca="1" si="1119">IF($C95="","",SUM(AC95:AD95))</f>
        <v>76</v>
      </c>
      <c r="AF95" s="107">
        <f t="shared" ref="AF95:AG95" ca="1" si="1120">IF($C95="","",VLOOKUP($A95,INDIRECT("data"&amp;$AX$3),AF$8,FALSE))</f>
        <v>32</v>
      </c>
      <c r="AG95" s="107">
        <f t="shared" ca="1" si="1120"/>
        <v>38</v>
      </c>
      <c r="AH95" s="107">
        <f t="shared" ref="AH95" ca="1" si="1121">IF($C95="","",SUM(AF95:AG95))</f>
        <v>70</v>
      </c>
      <c r="AI95" s="107"/>
      <c r="AJ95" s="107"/>
      <c r="AK95" s="107"/>
      <c r="AL95" s="107">
        <f t="shared" ref="AL95:AM95" ca="1" si="1122">IF($C95="","",VLOOKUP($A95,INDIRECT("data"&amp;$AX$3),AL$8,FALSE))</f>
        <v>38</v>
      </c>
      <c r="AM95" s="107">
        <f t="shared" ca="1" si="1122"/>
        <v>38</v>
      </c>
      <c r="AN95" s="107">
        <f t="shared" ref="AN95" ca="1" si="1123">IF($C95="","",SUM(AL95:AM95))</f>
        <v>76</v>
      </c>
      <c r="AO95" s="95">
        <f t="shared" ref="AO95" ca="1" si="1124">IF($C95="","",V95+Y95+AB95+AE95+AH95+AK95+AN95)</f>
        <v>430</v>
      </c>
      <c r="AP95" s="107">
        <f t="shared" ref="AP95:AS95" ca="1" si="1125">IF($C95="","",VLOOKUP($A95,INDIRECT("data"&amp;$AX$3),AP$8,FALSE))</f>
        <v>64</v>
      </c>
      <c r="AQ95" s="107">
        <f t="shared" ca="1" si="1125"/>
        <v>68</v>
      </c>
      <c r="AR95" s="107">
        <f t="shared" ca="1" si="1125"/>
        <v>76</v>
      </c>
      <c r="AS95" s="107">
        <f t="shared" ca="1" si="1125"/>
        <v>76</v>
      </c>
      <c r="AT95" s="107">
        <f t="shared" ref="AT95" ca="1" si="1126">IF($C95="","",SUM(AP95:AS95))</f>
        <v>284</v>
      </c>
      <c r="AU95" s="150">
        <f t="shared" ref="AU95" ca="1" si="1127">IF($C95="","",VLOOKUP($A95,INDIRECT("data"&amp;$AX$3),AU$8,FALSE))</f>
        <v>172</v>
      </c>
      <c r="AV95" s="150">
        <f ca="1">IF($C95="","",ROUND(AU95/NoW%,0))</f>
        <v>76</v>
      </c>
      <c r="AW95" s="150" t="str">
        <f ca="1">IF($C95="","",VLOOKUP(AO96,Gc,2,FALSE))</f>
        <v>Very Good</v>
      </c>
      <c r="AX95" s="150"/>
    </row>
    <row r="96" spans="1:50" s="96" customFormat="1" ht="15" customHeight="1">
      <c r="A96" s="96">
        <f t="shared" ref="A96" si="1128">A95</f>
        <v>44</v>
      </c>
      <c r="B96" s="167"/>
      <c r="C96" s="167"/>
      <c r="D96" s="107" t="str">
        <f t="shared" ref="D96:O96" ca="1" si="1129">IF($C95="","",MID(TEXT(VLOOKUP($A96,INDIRECT("data"&amp;$AX$3),10,FALSE),"000000000000"),D$8,1))</f>
        <v>2</v>
      </c>
      <c r="E96" s="107" t="str">
        <f t="shared" ca="1" si="1129"/>
        <v>0</v>
      </c>
      <c r="F96" s="107" t="str">
        <f t="shared" ca="1" si="1129"/>
        <v>2</v>
      </c>
      <c r="G96" s="107" t="str">
        <f t="shared" ca="1" si="1129"/>
        <v>0</v>
      </c>
      <c r="H96" s="107" t="str">
        <f t="shared" ca="1" si="1129"/>
        <v>6</v>
      </c>
      <c r="I96" s="107" t="str">
        <f t="shared" ca="1" si="1129"/>
        <v>6</v>
      </c>
      <c r="J96" s="107" t="str">
        <f t="shared" ca="1" si="1129"/>
        <v>4</v>
      </c>
      <c r="K96" s="107" t="str">
        <f t="shared" ca="1" si="1129"/>
        <v>4</v>
      </c>
      <c r="L96" s="107" t="str">
        <f t="shared" ca="1" si="1129"/>
        <v>4</v>
      </c>
      <c r="M96" s="107" t="str">
        <f t="shared" ca="1" si="1129"/>
        <v>8</v>
      </c>
      <c r="N96" s="107" t="str">
        <f t="shared" ca="1" si="1129"/>
        <v>6</v>
      </c>
      <c r="O96" s="107" t="str">
        <f t="shared" ca="1" si="1129"/>
        <v>2</v>
      </c>
      <c r="P96" s="150"/>
      <c r="Q96" s="150"/>
      <c r="R96" s="97">
        <f t="shared" ref="R96" ca="1" si="1130">IF($C95="","",VLOOKUP(A96,INDIRECT("data"&amp;$AX$3),9,FALSE))</f>
        <v>41439</v>
      </c>
      <c r="S96" s="98" t="s">
        <v>21</v>
      </c>
      <c r="T96" s="107" t="str">
        <f ca="1">IF($C95="","",VLOOKUP(T95*2,Gr,2))</f>
        <v>B+</v>
      </c>
      <c r="U96" s="107" t="str">
        <f ca="1">IF($C95="","",VLOOKUP(U95*2,Gr,2))</f>
        <v>A</v>
      </c>
      <c r="V96" s="107" t="str">
        <f ca="1">IF($C95="","",VLOOKUP(V95,Gr,2))</f>
        <v>B+</v>
      </c>
      <c r="W96" s="107" t="str">
        <f ca="1">IF($C95="","",VLOOKUP(W95*2,Gr,2))</f>
        <v>B+</v>
      </c>
      <c r="X96" s="107" t="str">
        <f ca="1">IF($C95="","",VLOOKUP(X95*2,Gr,2))</f>
        <v>B+</v>
      </c>
      <c r="Y96" s="107" t="str">
        <f ca="1">IF($C95="","",VLOOKUP(Y95,Gr,2))</f>
        <v>B+</v>
      </c>
      <c r="Z96" s="107" t="str">
        <f ca="1">IF($C95="","",VLOOKUP(Z95*2,Gr,2))</f>
        <v>A</v>
      </c>
      <c r="AA96" s="107" t="str">
        <f ca="1">IF($C95="","",VLOOKUP(AA95*2,Gr,2))</f>
        <v>B+</v>
      </c>
      <c r="AB96" s="107" t="str">
        <f ca="1">IF($C95="","",VLOOKUP(AB95,Gr,2))</f>
        <v>A</v>
      </c>
      <c r="AC96" s="107" t="str">
        <f ca="1">IF($C95="","",VLOOKUP(AC95*2,Gr,2))</f>
        <v>A</v>
      </c>
      <c r="AD96" s="107" t="str">
        <f ca="1">IF($C95="","",VLOOKUP(AD95*2,Gr,2))</f>
        <v>A</v>
      </c>
      <c r="AE96" s="107" t="str">
        <f ca="1">IF($C95="","",VLOOKUP(AE95,Gr,2))</f>
        <v>A</v>
      </c>
      <c r="AF96" s="107" t="str">
        <f ca="1">IF($C95="","",VLOOKUP(AF95*2,Gr,2))</f>
        <v>B+</v>
      </c>
      <c r="AG96" s="107" t="str">
        <f ca="1">IF($C95="","",VLOOKUP(AG95*2,Gr,2))</f>
        <v>A</v>
      </c>
      <c r="AH96" s="107" t="str">
        <f ca="1">IF($C95="","",VLOOKUP(AH95,Gr,2))</f>
        <v>B+</v>
      </c>
      <c r="AI96" s="107"/>
      <c r="AJ96" s="107"/>
      <c r="AK96" s="107"/>
      <c r="AL96" s="107" t="str">
        <f ca="1">IF($C95="","",VLOOKUP(AL95*2,Gr,2))</f>
        <v>A</v>
      </c>
      <c r="AM96" s="107" t="str">
        <f ca="1">IF($C95="","",VLOOKUP(AM95*2,Gr,2))</f>
        <v>A</v>
      </c>
      <c r="AN96" s="107" t="str">
        <f ca="1">IF($C95="","",VLOOKUP(AN95,Gr,2))</f>
        <v>A</v>
      </c>
      <c r="AO96" s="107" t="str">
        <f ca="1">IF($C95="","",VLOOKUP(AO95/AO$7%,Gr,2))</f>
        <v>A</v>
      </c>
      <c r="AP96" s="107" t="str">
        <f ca="1">IF($C95="","",VLOOKUP(AP95,Gr,2))</f>
        <v>B+</v>
      </c>
      <c r="AQ96" s="107" t="str">
        <f ca="1">IF($C95="","",VLOOKUP(AQ95,Gr,2))</f>
        <v>B+</v>
      </c>
      <c r="AR96" s="107" t="str">
        <f ca="1">IF($C95="","",VLOOKUP(AR95,Gr,2))</f>
        <v>A</v>
      </c>
      <c r="AS96" s="107" t="str">
        <f ca="1">IF($C95="","",VLOOKUP(AS95,Gr,2))</f>
        <v>A</v>
      </c>
      <c r="AT96" s="107" t="str">
        <f ca="1">IF($C95="","",VLOOKUP(AT95/AT$7%,Gr,2))</f>
        <v>A</v>
      </c>
      <c r="AU96" s="150"/>
      <c r="AV96" s="150"/>
      <c r="AW96" s="150"/>
      <c r="AX96" s="150"/>
    </row>
    <row r="97" spans="1:50" s="96" customFormat="1" ht="15" customHeight="1">
      <c r="A97" s="96">
        <f t="shared" ref="A97" si="1131">A96+1</f>
        <v>45</v>
      </c>
      <c r="B97" s="166">
        <f t="shared" ref="B97" si="1132">A97</f>
        <v>45</v>
      </c>
      <c r="C97" s="166">
        <f t="shared" ref="C97" ca="1" si="1133">IFERROR(VLOOKUP(A97,INDIRECT("data"&amp;$AX$3),2,FALSE),"")</f>
        <v>1169</v>
      </c>
      <c r="D97" s="168" t="str">
        <f t="shared" ref="D97" ca="1" si="1134">IF(C97="","",VLOOKUP(A97,INDIRECT("data"&amp;$AX$3),3,FALSE))</f>
        <v>Krishna Murari Mattaparthi</v>
      </c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50" t="str">
        <f t="shared" ref="P97" ca="1" si="1135">IF($C97="","",VLOOKUP($A97,INDIRECT("data"&amp;$AX$3),4,FALSE))</f>
        <v>G</v>
      </c>
      <c r="Q97" s="150" t="str">
        <f t="shared" ref="Q97" ca="1" si="1136">IF($C97="","",VLOOKUP($A97,INDIRECT("data"&amp;$AX$3),5,FALSE))</f>
        <v>BC</v>
      </c>
      <c r="R97" s="97">
        <f t="shared" ref="R97" ca="1" si="1137">IF($C97="","",VLOOKUP(A97,INDIRECT("data"&amp;$AX$3),8,FALSE))</f>
        <v>37042</v>
      </c>
      <c r="S97" s="98" t="s">
        <v>20</v>
      </c>
      <c r="T97" s="107">
        <f t="shared" ref="T97:U97" ca="1" si="1138">IF($C97="","",VLOOKUP($A97,INDIRECT("data"&amp;$AX$3),T$8,FALSE))</f>
        <v>22</v>
      </c>
      <c r="U97" s="107">
        <f t="shared" ca="1" si="1138"/>
        <v>46</v>
      </c>
      <c r="V97" s="107">
        <f t="shared" ref="V97" ca="1" si="1139">IF($C97="","",SUM(T97:U97))</f>
        <v>68</v>
      </c>
      <c r="W97" s="107">
        <f t="shared" ref="W97:X97" ca="1" si="1140">IF($C97="","",VLOOKUP($A97,INDIRECT("data"&amp;$AX$3),W$8,FALSE))</f>
        <v>44</v>
      </c>
      <c r="X97" s="107">
        <f t="shared" ca="1" si="1140"/>
        <v>22</v>
      </c>
      <c r="Y97" s="107">
        <f t="shared" ref="Y97" ca="1" si="1141">IF($C97="","",SUM(W97:X97))</f>
        <v>66</v>
      </c>
      <c r="Z97" s="107">
        <f t="shared" ref="Z97:AA97" ca="1" si="1142">IF($C97="","",VLOOKUP($A97,INDIRECT("data"&amp;$AX$3),Z$8,FALSE))</f>
        <v>43</v>
      </c>
      <c r="AA97" s="107">
        <f t="shared" ca="1" si="1142"/>
        <v>44</v>
      </c>
      <c r="AB97" s="107">
        <f t="shared" ref="AB97" ca="1" si="1143">IF($C97="","",SUM(Z97:AA97))</f>
        <v>87</v>
      </c>
      <c r="AC97" s="107">
        <f t="shared" ref="AC97:AD97" ca="1" si="1144">IF($C97="","",VLOOKUP($A97,INDIRECT("data"&amp;$AX$3),AC$8,FALSE))</f>
        <v>46</v>
      </c>
      <c r="AD97" s="107">
        <f t="shared" ca="1" si="1144"/>
        <v>43</v>
      </c>
      <c r="AE97" s="107">
        <f t="shared" ref="AE97" ca="1" si="1145">IF($C97="","",SUM(AC97:AD97))</f>
        <v>89</v>
      </c>
      <c r="AF97" s="107">
        <f t="shared" ref="AF97:AG97" ca="1" si="1146">IF($C97="","",VLOOKUP($A97,INDIRECT("data"&amp;$AX$3),AF$8,FALSE))</f>
        <v>22</v>
      </c>
      <c r="AG97" s="107">
        <f t="shared" ca="1" si="1146"/>
        <v>46</v>
      </c>
      <c r="AH97" s="107">
        <f t="shared" ref="AH97" ca="1" si="1147">IF($C97="","",SUM(AF97:AG97))</f>
        <v>68</v>
      </c>
      <c r="AI97" s="107"/>
      <c r="AJ97" s="107"/>
      <c r="AK97" s="107"/>
      <c r="AL97" s="107">
        <f t="shared" ref="AL97:AM97" ca="1" si="1148">IF($C97="","",VLOOKUP($A97,INDIRECT("data"&amp;$AX$3),AL$8,FALSE))</f>
        <v>43</v>
      </c>
      <c r="AM97" s="107">
        <f t="shared" ca="1" si="1148"/>
        <v>46</v>
      </c>
      <c r="AN97" s="107">
        <f t="shared" ref="AN97" ca="1" si="1149">IF($C97="","",SUM(AL97:AM97))</f>
        <v>89</v>
      </c>
      <c r="AO97" s="95">
        <f t="shared" ref="AO97" ca="1" si="1150">IF($C97="","",V97+Y97+AB97+AE97+AH97+AK97+AN97)</f>
        <v>467</v>
      </c>
      <c r="AP97" s="107">
        <f t="shared" ref="AP97:AS97" ca="1" si="1151">IF($C97="","",VLOOKUP($A97,INDIRECT("data"&amp;$AX$3),AP$8,FALSE))</f>
        <v>44</v>
      </c>
      <c r="AQ97" s="107">
        <f t="shared" ca="1" si="1151"/>
        <v>88</v>
      </c>
      <c r="AR97" s="107">
        <f t="shared" ca="1" si="1151"/>
        <v>86</v>
      </c>
      <c r="AS97" s="107">
        <f t="shared" ca="1" si="1151"/>
        <v>92</v>
      </c>
      <c r="AT97" s="107">
        <f t="shared" ref="AT97" ca="1" si="1152">IF($C97="","",SUM(AP97:AS97))</f>
        <v>310</v>
      </c>
      <c r="AU97" s="150">
        <f t="shared" ref="AU97" ca="1" si="1153">IF($C97="","",VLOOKUP($A97,INDIRECT("data"&amp;$AX$3),AU$8,FALSE))</f>
        <v>164</v>
      </c>
      <c r="AV97" s="150">
        <f ca="1">IF($C97="","",ROUND(AU97/NoW%,0))</f>
        <v>72</v>
      </c>
      <c r="AW97" s="150" t="str">
        <f ca="1">IF($C97="","",VLOOKUP(AO98,Gc,2,FALSE))</f>
        <v>Very Good</v>
      </c>
      <c r="AX97" s="150"/>
    </row>
    <row r="98" spans="1:50" s="96" customFormat="1" ht="15" customHeight="1">
      <c r="A98" s="96">
        <f t="shared" ref="A98" si="1154">A97</f>
        <v>45</v>
      </c>
      <c r="B98" s="167"/>
      <c r="C98" s="167"/>
      <c r="D98" s="107" t="str">
        <f t="shared" ref="D98:O98" ca="1" si="1155">IF($C97="","",MID(TEXT(VLOOKUP($A98,INDIRECT("data"&amp;$AX$3),10,FALSE),"000000000000"),D$8,1))</f>
        <v>6</v>
      </c>
      <c r="E98" s="107" t="str">
        <f t="shared" ca="1" si="1155"/>
        <v>4</v>
      </c>
      <c r="F98" s="107" t="str">
        <f t="shared" ca="1" si="1155"/>
        <v>4</v>
      </c>
      <c r="G98" s="107" t="str">
        <f t="shared" ca="1" si="1155"/>
        <v>2</v>
      </c>
      <c r="H98" s="107" t="str">
        <f t="shared" ca="1" si="1155"/>
        <v>9</v>
      </c>
      <c r="I98" s="107" t="str">
        <f t="shared" ca="1" si="1155"/>
        <v>7</v>
      </c>
      <c r="J98" s="107" t="str">
        <f t="shared" ca="1" si="1155"/>
        <v>5</v>
      </c>
      <c r="K98" s="107" t="str">
        <f t="shared" ca="1" si="1155"/>
        <v>1</v>
      </c>
      <c r="L98" s="107" t="str">
        <f t="shared" ca="1" si="1155"/>
        <v>3</v>
      </c>
      <c r="M98" s="107" t="str">
        <f t="shared" ca="1" si="1155"/>
        <v>6</v>
      </c>
      <c r="N98" s="107" t="str">
        <f t="shared" ca="1" si="1155"/>
        <v>2</v>
      </c>
      <c r="O98" s="107" t="str">
        <f t="shared" ca="1" si="1155"/>
        <v>0</v>
      </c>
      <c r="P98" s="150"/>
      <c r="Q98" s="150"/>
      <c r="R98" s="97">
        <f t="shared" ref="R98" ca="1" si="1156">IF($C97="","",VLOOKUP(A98,INDIRECT("data"&amp;$AX$3),9,FALSE))</f>
        <v>41452</v>
      </c>
      <c r="S98" s="98" t="s">
        <v>21</v>
      </c>
      <c r="T98" s="107" t="str">
        <f ca="1">IF($C97="","",VLOOKUP(T97*2,Gr,2))</f>
        <v>B</v>
      </c>
      <c r="U98" s="107" t="str">
        <f ca="1">IF($C97="","",VLOOKUP(U97*2,Gr,2))</f>
        <v>A+</v>
      </c>
      <c r="V98" s="107" t="str">
        <f ca="1">IF($C97="","",VLOOKUP(V97,Gr,2))</f>
        <v>B+</v>
      </c>
      <c r="W98" s="107" t="str">
        <f ca="1">IF($C97="","",VLOOKUP(W97*2,Gr,2))</f>
        <v>A</v>
      </c>
      <c r="X98" s="107" t="str">
        <f ca="1">IF($C97="","",VLOOKUP(X97*2,Gr,2))</f>
        <v>B</v>
      </c>
      <c r="Y98" s="107" t="str">
        <f ca="1">IF($C97="","",VLOOKUP(Y97,Gr,2))</f>
        <v>B+</v>
      </c>
      <c r="Z98" s="107" t="str">
        <f ca="1">IF($C97="","",VLOOKUP(Z97*2,Gr,2))</f>
        <v>A</v>
      </c>
      <c r="AA98" s="107" t="str">
        <f ca="1">IF($C97="","",VLOOKUP(AA97*2,Gr,2))</f>
        <v>A</v>
      </c>
      <c r="AB98" s="107" t="str">
        <f ca="1">IF($C97="","",VLOOKUP(AB97,Gr,2))</f>
        <v>A</v>
      </c>
      <c r="AC98" s="107" t="str">
        <f ca="1">IF($C97="","",VLOOKUP(AC97*2,Gr,2))</f>
        <v>A+</v>
      </c>
      <c r="AD98" s="107" t="str">
        <f ca="1">IF($C97="","",VLOOKUP(AD97*2,Gr,2))</f>
        <v>A</v>
      </c>
      <c r="AE98" s="107" t="str">
        <f ca="1">IF($C97="","",VLOOKUP(AE97,Gr,2))</f>
        <v>A</v>
      </c>
      <c r="AF98" s="107" t="str">
        <f ca="1">IF($C97="","",VLOOKUP(AF97*2,Gr,2))</f>
        <v>B</v>
      </c>
      <c r="AG98" s="107" t="str">
        <f ca="1">IF($C97="","",VLOOKUP(AG97*2,Gr,2))</f>
        <v>A+</v>
      </c>
      <c r="AH98" s="107" t="str">
        <f ca="1">IF($C97="","",VLOOKUP(AH97,Gr,2))</f>
        <v>B+</v>
      </c>
      <c r="AI98" s="107"/>
      <c r="AJ98" s="107"/>
      <c r="AK98" s="107"/>
      <c r="AL98" s="107" t="str">
        <f ca="1">IF($C97="","",VLOOKUP(AL97*2,Gr,2))</f>
        <v>A</v>
      </c>
      <c r="AM98" s="107" t="str">
        <f ca="1">IF($C97="","",VLOOKUP(AM97*2,Gr,2))</f>
        <v>A+</v>
      </c>
      <c r="AN98" s="107" t="str">
        <f ca="1">IF($C97="","",VLOOKUP(AN97,Gr,2))</f>
        <v>A</v>
      </c>
      <c r="AO98" s="107" t="str">
        <f ca="1">IF($C97="","",VLOOKUP(AO97/AO$7%,Gr,2))</f>
        <v>A</v>
      </c>
      <c r="AP98" s="107" t="str">
        <f ca="1">IF($C97="","",VLOOKUP(AP97,Gr,2))</f>
        <v>B</v>
      </c>
      <c r="AQ98" s="107" t="str">
        <f ca="1">IF($C97="","",VLOOKUP(AQ97,Gr,2))</f>
        <v>A</v>
      </c>
      <c r="AR98" s="107" t="str">
        <f ca="1">IF($C97="","",VLOOKUP(AR97,Gr,2))</f>
        <v>A</v>
      </c>
      <c r="AS98" s="107" t="str">
        <f ca="1">IF($C97="","",VLOOKUP(AS97,Gr,2))</f>
        <v>A+</v>
      </c>
      <c r="AT98" s="107" t="str">
        <f ca="1">IF($C97="","",VLOOKUP(AT97/AT$7%,Gr,2))</f>
        <v>A</v>
      </c>
      <c r="AU98" s="150"/>
      <c r="AV98" s="150"/>
      <c r="AW98" s="150"/>
      <c r="AX98" s="150"/>
    </row>
    <row r="99" spans="1:50" s="96" customFormat="1" ht="15" customHeight="1">
      <c r="A99" s="96">
        <f t="shared" ref="A99" si="1157">A98+1</f>
        <v>46</v>
      </c>
      <c r="B99" s="166">
        <f t="shared" ref="B99" si="1158">A99</f>
        <v>46</v>
      </c>
      <c r="C99" s="166">
        <f t="shared" ref="C99" ca="1" si="1159">IFERROR(VLOOKUP(A99,INDIRECT("data"&amp;$AX$3),2,FALSE),"")</f>
        <v>1129</v>
      </c>
      <c r="D99" s="168" t="str">
        <f t="shared" ref="D99" ca="1" si="1160">IF(C99="","",VLOOKUP(A99,INDIRECT("data"&amp;$AX$3),3,FALSE))</f>
        <v>Prasanna Kumar Nakka</v>
      </c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50" t="str">
        <f t="shared" ref="P99" ca="1" si="1161">IF($C99="","",VLOOKUP($A99,INDIRECT("data"&amp;$AX$3),4,FALSE))</f>
        <v>G</v>
      </c>
      <c r="Q99" s="150" t="str">
        <f t="shared" ref="Q99" ca="1" si="1162">IF($C99="","",VLOOKUP($A99,INDIRECT("data"&amp;$AX$3),5,FALSE))</f>
        <v>SC</v>
      </c>
      <c r="R99" s="97">
        <f t="shared" ref="R99" ca="1" si="1163">IF($C99="","",VLOOKUP(A99,INDIRECT("data"&amp;$AX$3),8,FALSE))</f>
        <v>37814</v>
      </c>
      <c r="S99" s="98" t="s">
        <v>20</v>
      </c>
      <c r="T99" s="107">
        <f t="shared" ref="T99:U99" ca="1" si="1164">IF($C99="","",VLOOKUP($A99,INDIRECT("data"&amp;$AX$3),T$8,FALSE))</f>
        <v>20</v>
      </c>
      <c r="U99" s="107">
        <f t="shared" ca="1" si="1164"/>
        <v>26</v>
      </c>
      <c r="V99" s="107">
        <f t="shared" ref="V99" ca="1" si="1165">IF($C99="","",SUM(T99:U99))</f>
        <v>46</v>
      </c>
      <c r="W99" s="107">
        <f t="shared" ref="W99:X99" ca="1" si="1166">IF($C99="","",VLOOKUP($A99,INDIRECT("data"&amp;$AX$3),W$8,FALSE))</f>
        <v>20</v>
      </c>
      <c r="X99" s="107">
        <f t="shared" ca="1" si="1166"/>
        <v>20</v>
      </c>
      <c r="Y99" s="107">
        <f t="shared" ref="Y99" ca="1" si="1167">IF($C99="","",SUM(W99:X99))</f>
        <v>40</v>
      </c>
      <c r="Z99" s="107">
        <f t="shared" ref="Z99:AA99" ca="1" si="1168">IF($C99="","",VLOOKUP($A99,INDIRECT("data"&amp;$AX$3),Z$8,FALSE))</f>
        <v>40</v>
      </c>
      <c r="AA99" s="107">
        <f t="shared" ca="1" si="1168"/>
        <v>20</v>
      </c>
      <c r="AB99" s="107">
        <f t="shared" ref="AB99" ca="1" si="1169">IF($C99="","",SUM(Z99:AA99))</f>
        <v>60</v>
      </c>
      <c r="AC99" s="107">
        <f t="shared" ref="AC99:AD99" ca="1" si="1170">IF($C99="","",VLOOKUP($A99,INDIRECT("data"&amp;$AX$3),AC$8,FALSE))</f>
        <v>26</v>
      </c>
      <c r="AD99" s="107">
        <f t="shared" ca="1" si="1170"/>
        <v>40</v>
      </c>
      <c r="AE99" s="107">
        <f t="shared" ref="AE99" ca="1" si="1171">IF($C99="","",SUM(AC99:AD99))</f>
        <v>66</v>
      </c>
      <c r="AF99" s="107">
        <f t="shared" ref="AF99:AG99" ca="1" si="1172">IF($C99="","",VLOOKUP($A99,INDIRECT("data"&amp;$AX$3),AF$8,FALSE))</f>
        <v>20</v>
      </c>
      <c r="AG99" s="107">
        <f t="shared" ca="1" si="1172"/>
        <v>26</v>
      </c>
      <c r="AH99" s="107">
        <f t="shared" ref="AH99" ca="1" si="1173">IF($C99="","",SUM(AF99:AG99))</f>
        <v>46</v>
      </c>
      <c r="AI99" s="107"/>
      <c r="AJ99" s="107"/>
      <c r="AK99" s="107"/>
      <c r="AL99" s="107">
        <f t="shared" ref="AL99:AM99" ca="1" si="1174">IF($C99="","",VLOOKUP($A99,INDIRECT("data"&amp;$AX$3),AL$8,FALSE))</f>
        <v>40</v>
      </c>
      <c r="AM99" s="107">
        <f t="shared" ca="1" si="1174"/>
        <v>26</v>
      </c>
      <c r="AN99" s="107">
        <f t="shared" ref="AN99" ca="1" si="1175">IF($C99="","",SUM(AL99:AM99))</f>
        <v>66</v>
      </c>
      <c r="AO99" s="95">
        <f t="shared" ref="AO99" ca="1" si="1176">IF($C99="","",V99+Y99+AB99+AE99+AH99+AK99+AN99)</f>
        <v>324</v>
      </c>
      <c r="AP99" s="107">
        <f t="shared" ref="AP99:AS99" ca="1" si="1177">IF($C99="","",VLOOKUP($A99,INDIRECT("data"&amp;$AX$3),AP$8,FALSE))</f>
        <v>40</v>
      </c>
      <c r="AQ99" s="107">
        <f t="shared" ca="1" si="1177"/>
        <v>40</v>
      </c>
      <c r="AR99" s="107">
        <f t="shared" ca="1" si="1177"/>
        <v>80</v>
      </c>
      <c r="AS99" s="107">
        <f t="shared" ca="1" si="1177"/>
        <v>52</v>
      </c>
      <c r="AT99" s="107">
        <f t="shared" ref="AT99" ca="1" si="1178">IF($C99="","",SUM(AP99:AS99))</f>
        <v>212</v>
      </c>
      <c r="AU99" s="150">
        <f t="shared" ref="AU99" ca="1" si="1179">IF($C99="","",VLOOKUP($A99,INDIRECT("data"&amp;$AX$3),AU$8,FALSE))</f>
        <v>216</v>
      </c>
      <c r="AV99" s="150">
        <f ca="1">IF($C99="","",ROUND(AU99/NoW%,0))</f>
        <v>95</v>
      </c>
      <c r="AW99" s="150" t="str">
        <f ca="1">IF($C99="","",VLOOKUP(AO100,Gc,2,FALSE))</f>
        <v>Good</v>
      </c>
      <c r="AX99" s="150"/>
    </row>
    <row r="100" spans="1:50" s="96" customFormat="1" ht="15" customHeight="1">
      <c r="A100" s="96">
        <f t="shared" ref="A100" si="1180">A99</f>
        <v>46</v>
      </c>
      <c r="B100" s="167"/>
      <c r="C100" s="167"/>
      <c r="D100" s="107" t="str">
        <f t="shared" ref="D100:O100" ca="1" si="1181">IF($C99="","",MID(TEXT(VLOOKUP($A100,INDIRECT("data"&amp;$AX$3),10,FALSE),"000000000000"),D$8,1))</f>
        <v>3</v>
      </c>
      <c r="E100" s="107" t="str">
        <f t="shared" ca="1" si="1181"/>
        <v>7</v>
      </c>
      <c r="F100" s="107" t="str">
        <f t="shared" ca="1" si="1181"/>
        <v>2</v>
      </c>
      <c r="G100" s="107" t="str">
        <f t="shared" ca="1" si="1181"/>
        <v>5</v>
      </c>
      <c r="H100" s="107" t="str">
        <f t="shared" ca="1" si="1181"/>
        <v>6</v>
      </c>
      <c r="I100" s="107" t="str">
        <f t="shared" ca="1" si="1181"/>
        <v>2</v>
      </c>
      <c r="J100" s="107" t="str">
        <f t="shared" ca="1" si="1181"/>
        <v>3</v>
      </c>
      <c r="K100" s="107" t="str">
        <f t="shared" ca="1" si="1181"/>
        <v>0</v>
      </c>
      <c r="L100" s="107" t="str">
        <f t="shared" ca="1" si="1181"/>
        <v>2</v>
      </c>
      <c r="M100" s="107" t="str">
        <f t="shared" ca="1" si="1181"/>
        <v>8</v>
      </c>
      <c r="N100" s="107" t="str">
        <f t="shared" ca="1" si="1181"/>
        <v>9</v>
      </c>
      <c r="O100" s="107" t="str">
        <f t="shared" ca="1" si="1181"/>
        <v>2</v>
      </c>
      <c r="P100" s="150"/>
      <c r="Q100" s="150"/>
      <c r="R100" s="97">
        <f t="shared" ref="R100" ca="1" si="1182">IF($C99="","",VLOOKUP(A100,INDIRECT("data"&amp;$AX$3),9,FALSE))</f>
        <v>41437</v>
      </c>
      <c r="S100" s="98" t="s">
        <v>21</v>
      </c>
      <c r="T100" s="107" t="str">
        <f ca="1">IF($C99="","",VLOOKUP(T99*2,Gr,2))</f>
        <v>C</v>
      </c>
      <c r="U100" s="107" t="str">
        <f ca="1">IF($C99="","",VLOOKUP(U99*2,Gr,2))</f>
        <v>B+</v>
      </c>
      <c r="V100" s="107" t="str">
        <f ca="1">IF($C99="","",VLOOKUP(V99,Gr,2))</f>
        <v>B</v>
      </c>
      <c r="W100" s="107" t="str">
        <f ca="1">IF($C99="","",VLOOKUP(W99*2,Gr,2))</f>
        <v>C</v>
      </c>
      <c r="X100" s="107" t="str">
        <f ca="1">IF($C99="","",VLOOKUP(X99*2,Gr,2))</f>
        <v>C</v>
      </c>
      <c r="Y100" s="107" t="str">
        <f ca="1">IF($C99="","",VLOOKUP(Y99,Gr,2))</f>
        <v>C</v>
      </c>
      <c r="Z100" s="107" t="str">
        <f ca="1">IF($C99="","",VLOOKUP(Z99*2,Gr,2))</f>
        <v>A</v>
      </c>
      <c r="AA100" s="107" t="str">
        <f ca="1">IF($C99="","",VLOOKUP(AA99*2,Gr,2))</f>
        <v>C</v>
      </c>
      <c r="AB100" s="107" t="str">
        <f ca="1">IF($C99="","",VLOOKUP(AB99,Gr,2))</f>
        <v>B+</v>
      </c>
      <c r="AC100" s="107" t="str">
        <f ca="1">IF($C99="","",VLOOKUP(AC99*2,Gr,2))</f>
        <v>B+</v>
      </c>
      <c r="AD100" s="107" t="str">
        <f ca="1">IF($C99="","",VLOOKUP(AD99*2,Gr,2))</f>
        <v>A</v>
      </c>
      <c r="AE100" s="107" t="str">
        <f ca="1">IF($C99="","",VLOOKUP(AE99,Gr,2))</f>
        <v>B+</v>
      </c>
      <c r="AF100" s="107" t="str">
        <f ca="1">IF($C99="","",VLOOKUP(AF99*2,Gr,2))</f>
        <v>C</v>
      </c>
      <c r="AG100" s="107" t="str">
        <f ca="1">IF($C99="","",VLOOKUP(AG99*2,Gr,2))</f>
        <v>B+</v>
      </c>
      <c r="AH100" s="107" t="str">
        <f ca="1">IF($C99="","",VLOOKUP(AH99,Gr,2))</f>
        <v>B</v>
      </c>
      <c r="AI100" s="107"/>
      <c r="AJ100" s="107"/>
      <c r="AK100" s="107"/>
      <c r="AL100" s="107" t="str">
        <f ca="1">IF($C99="","",VLOOKUP(AL99*2,Gr,2))</f>
        <v>A</v>
      </c>
      <c r="AM100" s="107" t="str">
        <f ca="1">IF($C99="","",VLOOKUP(AM99*2,Gr,2))</f>
        <v>B+</v>
      </c>
      <c r="AN100" s="107" t="str">
        <f ca="1">IF($C99="","",VLOOKUP(AN99,Gr,2))</f>
        <v>B+</v>
      </c>
      <c r="AO100" s="107" t="str">
        <f ca="1">IF($C99="","",VLOOKUP(AO99/AO$7%,Gr,2))</f>
        <v>B+</v>
      </c>
      <c r="AP100" s="107" t="str">
        <f ca="1">IF($C99="","",VLOOKUP(AP99,Gr,2))</f>
        <v>C</v>
      </c>
      <c r="AQ100" s="107" t="str">
        <f ca="1">IF($C99="","",VLOOKUP(AQ99,Gr,2))</f>
        <v>C</v>
      </c>
      <c r="AR100" s="107" t="str">
        <f ca="1">IF($C99="","",VLOOKUP(AR99,Gr,2))</f>
        <v>A</v>
      </c>
      <c r="AS100" s="107" t="str">
        <f ca="1">IF($C99="","",VLOOKUP(AS99,Gr,2))</f>
        <v>B+</v>
      </c>
      <c r="AT100" s="107" t="str">
        <f ca="1">IF($C99="","",VLOOKUP(AT99/AT$7%,Gr,2))</f>
        <v>B+</v>
      </c>
      <c r="AU100" s="150"/>
      <c r="AV100" s="150"/>
      <c r="AW100" s="150"/>
      <c r="AX100" s="150"/>
    </row>
    <row r="101" spans="1:50" s="96" customFormat="1" ht="15" customHeight="1">
      <c r="A101" s="96">
        <f t="shared" ref="A101" si="1183">A100+1</f>
        <v>47</v>
      </c>
      <c r="B101" s="166">
        <f t="shared" ref="B101" si="1184">A101</f>
        <v>47</v>
      </c>
      <c r="C101" s="166">
        <f t="shared" ref="C101" ca="1" si="1185">IFERROR(VLOOKUP(A101,INDIRECT("data"&amp;$AX$3),2,FALSE),"")</f>
        <v>1168</v>
      </c>
      <c r="D101" s="168" t="str">
        <f t="shared" ref="D101" ca="1" si="1186">IF(C101="","",VLOOKUP(A101,INDIRECT("data"&amp;$AX$3),3,FALSE))</f>
        <v>Prasanth Kumar Kedasi</v>
      </c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50" t="str">
        <f t="shared" ref="P101" ca="1" si="1187">IF($C101="","",VLOOKUP($A101,INDIRECT("data"&amp;$AX$3),4,FALSE))</f>
        <v>G</v>
      </c>
      <c r="Q101" s="150" t="str">
        <f t="shared" ref="Q101" ca="1" si="1188">IF($C101="","",VLOOKUP($A101,INDIRECT("data"&amp;$AX$3),5,FALSE))</f>
        <v>SC</v>
      </c>
      <c r="R101" s="97">
        <f t="shared" ref="R101" ca="1" si="1189">IF($C101="","",VLOOKUP(A101,INDIRECT("data"&amp;$AX$3),8,FALSE))</f>
        <v>37861</v>
      </c>
      <c r="S101" s="98" t="s">
        <v>20</v>
      </c>
      <c r="T101" s="107">
        <f t="shared" ref="T101:U101" ca="1" si="1190">IF($C101="","",VLOOKUP($A101,INDIRECT("data"&amp;$AX$3),T$8,FALSE))</f>
        <v>46</v>
      </c>
      <c r="U101" s="107">
        <f t="shared" ca="1" si="1190"/>
        <v>28</v>
      </c>
      <c r="V101" s="107">
        <f t="shared" ref="V101" ca="1" si="1191">IF($C101="","",SUM(T101:U101))</f>
        <v>74</v>
      </c>
      <c r="W101" s="107">
        <f t="shared" ref="W101:X101" ca="1" si="1192">IF($C101="","",VLOOKUP($A101,INDIRECT("data"&amp;$AX$3),W$8,FALSE))</f>
        <v>23</v>
      </c>
      <c r="X101" s="107">
        <f t="shared" ca="1" si="1192"/>
        <v>46</v>
      </c>
      <c r="Y101" s="107">
        <f t="shared" ref="Y101" ca="1" si="1193">IF($C101="","",SUM(W101:X101))</f>
        <v>69</v>
      </c>
      <c r="Z101" s="107">
        <f t="shared" ref="Z101:AA101" ca="1" si="1194">IF($C101="","",VLOOKUP($A101,INDIRECT("data"&amp;$AX$3),Z$8,FALSE))</f>
        <v>48</v>
      </c>
      <c r="AA101" s="107">
        <f t="shared" ca="1" si="1194"/>
        <v>23</v>
      </c>
      <c r="AB101" s="107">
        <f t="shared" ref="AB101" ca="1" si="1195">IF($C101="","",SUM(Z101:AA101))</f>
        <v>71</v>
      </c>
      <c r="AC101" s="107">
        <f t="shared" ref="AC101:AD101" ca="1" si="1196">IF($C101="","",VLOOKUP($A101,INDIRECT("data"&amp;$AX$3),AC$8,FALSE))</f>
        <v>28</v>
      </c>
      <c r="AD101" s="107">
        <f t="shared" ca="1" si="1196"/>
        <v>48</v>
      </c>
      <c r="AE101" s="107">
        <f t="shared" ref="AE101" ca="1" si="1197">IF($C101="","",SUM(AC101:AD101))</f>
        <v>76</v>
      </c>
      <c r="AF101" s="107">
        <f t="shared" ref="AF101:AG101" ca="1" si="1198">IF($C101="","",VLOOKUP($A101,INDIRECT("data"&amp;$AX$3),AF$8,FALSE))</f>
        <v>46</v>
      </c>
      <c r="AG101" s="107">
        <f t="shared" ca="1" si="1198"/>
        <v>28</v>
      </c>
      <c r="AH101" s="107">
        <f t="shared" ref="AH101" ca="1" si="1199">IF($C101="","",SUM(AF101:AG101))</f>
        <v>74</v>
      </c>
      <c r="AI101" s="107"/>
      <c r="AJ101" s="107"/>
      <c r="AK101" s="107"/>
      <c r="AL101" s="107">
        <f t="shared" ref="AL101:AM101" ca="1" si="1200">IF($C101="","",VLOOKUP($A101,INDIRECT("data"&amp;$AX$3),AL$8,FALSE))</f>
        <v>48</v>
      </c>
      <c r="AM101" s="107">
        <f t="shared" ca="1" si="1200"/>
        <v>28</v>
      </c>
      <c r="AN101" s="107">
        <f t="shared" ref="AN101" ca="1" si="1201">IF($C101="","",SUM(AL101:AM101))</f>
        <v>76</v>
      </c>
      <c r="AO101" s="95">
        <f t="shared" ref="AO101" ca="1" si="1202">IF($C101="","",V101+Y101+AB101+AE101+AH101+AK101+AN101)</f>
        <v>440</v>
      </c>
      <c r="AP101" s="107">
        <f t="shared" ref="AP101:AS101" ca="1" si="1203">IF($C101="","",VLOOKUP($A101,INDIRECT("data"&amp;$AX$3),AP$8,FALSE))</f>
        <v>92</v>
      </c>
      <c r="AQ101" s="107">
        <f t="shared" ca="1" si="1203"/>
        <v>46</v>
      </c>
      <c r="AR101" s="107">
        <f t="shared" ca="1" si="1203"/>
        <v>96</v>
      </c>
      <c r="AS101" s="107">
        <f t="shared" ca="1" si="1203"/>
        <v>56</v>
      </c>
      <c r="AT101" s="107">
        <f t="shared" ref="AT101" ca="1" si="1204">IF($C101="","",SUM(AP101:AS101))</f>
        <v>290</v>
      </c>
      <c r="AU101" s="150">
        <f t="shared" ref="AU101" ca="1" si="1205">IF($C101="","",VLOOKUP($A101,INDIRECT("data"&amp;$AX$3),AU$8,FALSE))</f>
        <v>190</v>
      </c>
      <c r="AV101" s="150">
        <f ca="1">IF($C101="","",ROUND(AU101/NoW%,0))</f>
        <v>84</v>
      </c>
      <c r="AW101" s="150" t="str">
        <f ca="1">IF($C101="","",VLOOKUP(AO102,Gc,2,FALSE))</f>
        <v>Very Good</v>
      </c>
      <c r="AX101" s="150"/>
    </row>
    <row r="102" spans="1:50" s="96" customFormat="1" ht="15" customHeight="1">
      <c r="A102" s="96">
        <f t="shared" ref="A102" si="1206">A101</f>
        <v>47</v>
      </c>
      <c r="B102" s="167"/>
      <c r="C102" s="167"/>
      <c r="D102" s="107" t="str">
        <f t="shared" ref="D102:O102" ca="1" si="1207">IF($C101="","",MID(TEXT(VLOOKUP($A102,INDIRECT("data"&amp;$AX$3),10,FALSE),"000000000000"),D$8,1))</f>
        <v>9</v>
      </c>
      <c r="E102" s="107" t="str">
        <f t="shared" ca="1" si="1207"/>
        <v>4</v>
      </c>
      <c r="F102" s="107" t="str">
        <f t="shared" ca="1" si="1207"/>
        <v>1</v>
      </c>
      <c r="G102" s="107" t="str">
        <f t="shared" ca="1" si="1207"/>
        <v>8</v>
      </c>
      <c r="H102" s="107" t="str">
        <f t="shared" ca="1" si="1207"/>
        <v>5</v>
      </c>
      <c r="I102" s="107" t="str">
        <f t="shared" ca="1" si="1207"/>
        <v>2</v>
      </c>
      <c r="J102" s="107" t="str">
        <f t="shared" ca="1" si="1207"/>
        <v>7</v>
      </c>
      <c r="K102" s="107" t="str">
        <f t="shared" ca="1" si="1207"/>
        <v>6</v>
      </c>
      <c r="L102" s="107" t="str">
        <f t="shared" ca="1" si="1207"/>
        <v>1</v>
      </c>
      <c r="M102" s="107" t="str">
        <f t="shared" ca="1" si="1207"/>
        <v>9</v>
      </c>
      <c r="N102" s="107" t="str">
        <f t="shared" ca="1" si="1207"/>
        <v>7</v>
      </c>
      <c r="O102" s="107" t="str">
        <f t="shared" ca="1" si="1207"/>
        <v>1</v>
      </c>
      <c r="P102" s="150"/>
      <c r="Q102" s="150"/>
      <c r="R102" s="97">
        <f t="shared" ref="R102" ca="1" si="1208">IF($C101="","",VLOOKUP(A102,INDIRECT("data"&amp;$AX$3),9,FALSE))</f>
        <v>41451</v>
      </c>
      <c r="S102" s="98" t="s">
        <v>21</v>
      </c>
      <c r="T102" s="107" t="str">
        <f ca="1">IF($C101="","",VLOOKUP(T101*2,Gr,2))</f>
        <v>A+</v>
      </c>
      <c r="U102" s="107" t="str">
        <f ca="1">IF($C101="","",VLOOKUP(U101*2,Gr,2))</f>
        <v>B+</v>
      </c>
      <c r="V102" s="107" t="str">
        <f ca="1">IF($C101="","",VLOOKUP(V101,Gr,2))</f>
        <v>A</v>
      </c>
      <c r="W102" s="107" t="str">
        <f ca="1">IF($C101="","",VLOOKUP(W101*2,Gr,2))</f>
        <v>B</v>
      </c>
      <c r="X102" s="107" t="str">
        <f ca="1">IF($C101="","",VLOOKUP(X101*2,Gr,2))</f>
        <v>A+</v>
      </c>
      <c r="Y102" s="107" t="str">
        <f ca="1">IF($C101="","",VLOOKUP(Y101,Gr,2))</f>
        <v>B+</v>
      </c>
      <c r="Z102" s="107" t="str">
        <f ca="1">IF($C101="","",VLOOKUP(Z101*2,Gr,2))</f>
        <v>A+</v>
      </c>
      <c r="AA102" s="107" t="str">
        <f ca="1">IF($C101="","",VLOOKUP(AA101*2,Gr,2))</f>
        <v>B</v>
      </c>
      <c r="AB102" s="107" t="str">
        <f ca="1">IF($C101="","",VLOOKUP(AB101,Gr,2))</f>
        <v>A</v>
      </c>
      <c r="AC102" s="107" t="str">
        <f ca="1">IF($C101="","",VLOOKUP(AC101*2,Gr,2))</f>
        <v>B+</v>
      </c>
      <c r="AD102" s="107" t="str">
        <f ca="1">IF($C101="","",VLOOKUP(AD101*2,Gr,2))</f>
        <v>A+</v>
      </c>
      <c r="AE102" s="107" t="str">
        <f ca="1">IF($C101="","",VLOOKUP(AE101,Gr,2))</f>
        <v>A</v>
      </c>
      <c r="AF102" s="107" t="str">
        <f ca="1">IF($C101="","",VLOOKUP(AF101*2,Gr,2))</f>
        <v>A+</v>
      </c>
      <c r="AG102" s="107" t="str">
        <f ca="1">IF($C101="","",VLOOKUP(AG101*2,Gr,2))</f>
        <v>B+</v>
      </c>
      <c r="AH102" s="107" t="str">
        <f ca="1">IF($C101="","",VLOOKUP(AH101,Gr,2))</f>
        <v>A</v>
      </c>
      <c r="AI102" s="107"/>
      <c r="AJ102" s="107"/>
      <c r="AK102" s="107"/>
      <c r="AL102" s="107" t="str">
        <f ca="1">IF($C101="","",VLOOKUP(AL101*2,Gr,2))</f>
        <v>A+</v>
      </c>
      <c r="AM102" s="107" t="str">
        <f ca="1">IF($C101="","",VLOOKUP(AM101*2,Gr,2))</f>
        <v>B+</v>
      </c>
      <c r="AN102" s="107" t="str">
        <f ca="1">IF($C101="","",VLOOKUP(AN101,Gr,2))</f>
        <v>A</v>
      </c>
      <c r="AO102" s="107" t="str">
        <f ca="1">IF($C101="","",VLOOKUP(AO101/AO$7%,Gr,2))</f>
        <v>A</v>
      </c>
      <c r="AP102" s="107" t="str">
        <f ca="1">IF($C101="","",VLOOKUP(AP101,Gr,2))</f>
        <v>A+</v>
      </c>
      <c r="AQ102" s="107" t="str">
        <f ca="1">IF($C101="","",VLOOKUP(AQ101,Gr,2))</f>
        <v>B</v>
      </c>
      <c r="AR102" s="107" t="str">
        <f ca="1">IF($C101="","",VLOOKUP(AR101,Gr,2))</f>
        <v>A+</v>
      </c>
      <c r="AS102" s="107" t="str">
        <f ca="1">IF($C101="","",VLOOKUP(AS101,Gr,2))</f>
        <v>B+</v>
      </c>
      <c r="AT102" s="107" t="str">
        <f ca="1">IF($C101="","",VLOOKUP(AT101/AT$7%,Gr,2))</f>
        <v>A</v>
      </c>
      <c r="AU102" s="150"/>
      <c r="AV102" s="150"/>
      <c r="AW102" s="150"/>
      <c r="AX102" s="150"/>
    </row>
    <row r="103" spans="1:50" s="96" customFormat="1" ht="15" customHeight="1">
      <c r="A103" s="96">
        <f t="shared" ref="A103" si="1209">A102+1</f>
        <v>48</v>
      </c>
      <c r="B103" s="166">
        <f t="shared" ref="B103" si="1210">A103</f>
        <v>48</v>
      </c>
      <c r="C103" s="166">
        <f t="shared" ref="C103" ca="1" si="1211">IFERROR(VLOOKUP(A103,INDIRECT("data"&amp;$AX$3),2,FALSE),"")</f>
        <v>1166</v>
      </c>
      <c r="D103" s="168" t="str">
        <f t="shared" ref="D103" ca="1" si="1212">IF(C103="","",VLOOKUP(A103,INDIRECT("data"&amp;$AX$3),3,FALSE))</f>
        <v>Ramesh Kathula</v>
      </c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50" t="str">
        <f t="shared" ref="P103" ca="1" si="1213">IF($C103="","",VLOOKUP($A103,INDIRECT("data"&amp;$AX$3),4,FALSE))</f>
        <v>G</v>
      </c>
      <c r="Q103" s="150" t="str">
        <f t="shared" ref="Q103" ca="1" si="1214">IF($C103="","",VLOOKUP($A103,INDIRECT("data"&amp;$AX$3),5,FALSE))</f>
        <v>SC</v>
      </c>
      <c r="R103" s="97">
        <f t="shared" ref="R103" ca="1" si="1215">IF($C103="","",VLOOKUP(A103,INDIRECT("data"&amp;$AX$3),8,FALSE))</f>
        <v>36706</v>
      </c>
      <c r="S103" s="98" t="s">
        <v>20</v>
      </c>
      <c r="T103" s="107">
        <f t="shared" ref="T103:U103" ca="1" si="1216">IF($C103="","",VLOOKUP($A103,INDIRECT("data"&amp;$AX$3),T$8,FALSE))</f>
        <v>24</v>
      </c>
      <c r="U103" s="107">
        <f t="shared" ca="1" si="1216"/>
        <v>46</v>
      </c>
      <c r="V103" s="107">
        <f t="shared" ref="V103" ca="1" si="1217">IF($C103="","",SUM(T103:U103))</f>
        <v>70</v>
      </c>
      <c r="W103" s="107">
        <f t="shared" ref="W103:X103" ca="1" si="1218">IF($C103="","",VLOOKUP($A103,INDIRECT("data"&amp;$AX$3),W$8,FALSE))</f>
        <v>43</v>
      </c>
      <c r="X103" s="107">
        <f t="shared" ca="1" si="1218"/>
        <v>24</v>
      </c>
      <c r="Y103" s="107">
        <f t="shared" ref="Y103" ca="1" si="1219">IF($C103="","",SUM(W103:X103))</f>
        <v>67</v>
      </c>
      <c r="Z103" s="107">
        <f t="shared" ref="Z103:AA103" ca="1" si="1220">IF($C103="","",VLOOKUP($A103,INDIRECT("data"&amp;$AX$3),Z$8,FALSE))</f>
        <v>46</v>
      </c>
      <c r="AA103" s="107">
        <f t="shared" ca="1" si="1220"/>
        <v>43</v>
      </c>
      <c r="AB103" s="107">
        <f t="shared" ref="AB103" ca="1" si="1221">IF($C103="","",SUM(Z103:AA103))</f>
        <v>89</v>
      </c>
      <c r="AC103" s="107">
        <f t="shared" ref="AC103:AD103" ca="1" si="1222">IF($C103="","",VLOOKUP($A103,INDIRECT("data"&amp;$AX$3),AC$8,FALSE))</f>
        <v>46</v>
      </c>
      <c r="AD103" s="107">
        <f t="shared" ca="1" si="1222"/>
        <v>46</v>
      </c>
      <c r="AE103" s="107">
        <f t="shared" ref="AE103" ca="1" si="1223">IF($C103="","",SUM(AC103:AD103))</f>
        <v>92</v>
      </c>
      <c r="AF103" s="107">
        <f t="shared" ref="AF103:AG103" ca="1" si="1224">IF($C103="","",VLOOKUP($A103,INDIRECT("data"&amp;$AX$3),AF$8,FALSE))</f>
        <v>24</v>
      </c>
      <c r="AG103" s="107">
        <f t="shared" ca="1" si="1224"/>
        <v>46</v>
      </c>
      <c r="AH103" s="107">
        <f t="shared" ref="AH103" ca="1" si="1225">IF($C103="","",SUM(AF103:AG103))</f>
        <v>70</v>
      </c>
      <c r="AI103" s="107"/>
      <c r="AJ103" s="107"/>
      <c r="AK103" s="107"/>
      <c r="AL103" s="107">
        <f t="shared" ref="AL103:AM103" ca="1" si="1226">IF($C103="","",VLOOKUP($A103,INDIRECT("data"&amp;$AX$3),AL$8,FALSE))</f>
        <v>46</v>
      </c>
      <c r="AM103" s="107">
        <f t="shared" ca="1" si="1226"/>
        <v>46</v>
      </c>
      <c r="AN103" s="107">
        <f t="shared" ref="AN103" ca="1" si="1227">IF($C103="","",SUM(AL103:AM103))</f>
        <v>92</v>
      </c>
      <c r="AO103" s="95">
        <f t="shared" ref="AO103" ca="1" si="1228">IF($C103="","",V103+Y103+AB103+AE103+AH103+AK103+AN103)</f>
        <v>480</v>
      </c>
      <c r="AP103" s="107">
        <f t="shared" ref="AP103:AS103" ca="1" si="1229">IF($C103="","",VLOOKUP($A103,INDIRECT("data"&amp;$AX$3),AP$8,FALSE))</f>
        <v>48</v>
      </c>
      <c r="AQ103" s="107">
        <f t="shared" ca="1" si="1229"/>
        <v>86</v>
      </c>
      <c r="AR103" s="107">
        <f t="shared" ca="1" si="1229"/>
        <v>92</v>
      </c>
      <c r="AS103" s="107">
        <f t="shared" ca="1" si="1229"/>
        <v>92</v>
      </c>
      <c r="AT103" s="107">
        <f t="shared" ref="AT103" ca="1" si="1230">IF($C103="","",SUM(AP103:AS103))</f>
        <v>318</v>
      </c>
      <c r="AU103" s="150">
        <f t="shared" ref="AU103" ca="1" si="1231">IF($C103="","",VLOOKUP($A103,INDIRECT("data"&amp;$AX$3),AU$8,FALSE))</f>
        <v>172</v>
      </c>
      <c r="AV103" s="150">
        <f ca="1">IF($C103="","",ROUND(AU103/NoW%,0))</f>
        <v>76</v>
      </c>
      <c r="AW103" s="150" t="str">
        <f ca="1">IF($C103="","",VLOOKUP(AO104,Gc,2,FALSE))</f>
        <v>Very Good</v>
      </c>
      <c r="AX103" s="150"/>
    </row>
    <row r="104" spans="1:50" s="96" customFormat="1" ht="15" customHeight="1">
      <c r="A104" s="96">
        <f t="shared" ref="A104" si="1232">A103</f>
        <v>48</v>
      </c>
      <c r="B104" s="167"/>
      <c r="C104" s="167"/>
      <c r="D104" s="107" t="str">
        <f t="shared" ref="D104:O104" ca="1" si="1233">IF($C103="","",MID(TEXT(VLOOKUP($A104,INDIRECT("data"&amp;$AX$3),10,FALSE),"000000000000"),D$8,1))</f>
        <v>5</v>
      </c>
      <c r="E104" s="107" t="str">
        <f t="shared" ca="1" si="1233"/>
        <v>3</v>
      </c>
      <c r="F104" s="107" t="str">
        <f t="shared" ca="1" si="1233"/>
        <v>5</v>
      </c>
      <c r="G104" s="107" t="str">
        <f t="shared" ca="1" si="1233"/>
        <v>3</v>
      </c>
      <c r="H104" s="107" t="str">
        <f t="shared" ca="1" si="1233"/>
        <v>7</v>
      </c>
      <c r="I104" s="107" t="str">
        <f t="shared" ca="1" si="1233"/>
        <v>1</v>
      </c>
      <c r="J104" s="107" t="str">
        <f t="shared" ca="1" si="1233"/>
        <v>6</v>
      </c>
      <c r="K104" s="107" t="str">
        <f t="shared" ca="1" si="1233"/>
        <v>5</v>
      </c>
      <c r="L104" s="107" t="str">
        <f t="shared" ca="1" si="1233"/>
        <v>9</v>
      </c>
      <c r="M104" s="107" t="str">
        <f t="shared" ca="1" si="1233"/>
        <v>4</v>
      </c>
      <c r="N104" s="107" t="str">
        <f t="shared" ca="1" si="1233"/>
        <v>8</v>
      </c>
      <c r="O104" s="107" t="str">
        <f t="shared" ca="1" si="1233"/>
        <v>8</v>
      </c>
      <c r="P104" s="150"/>
      <c r="Q104" s="150"/>
      <c r="R104" s="97">
        <f t="shared" ref="R104" ca="1" si="1234">IF($C103="","",VLOOKUP(A104,INDIRECT("data"&amp;$AX$3),9,FALSE))</f>
        <v>41447</v>
      </c>
      <c r="S104" s="98" t="s">
        <v>21</v>
      </c>
      <c r="T104" s="107" t="str">
        <f ca="1">IF($C103="","",VLOOKUP(T103*2,Gr,2))</f>
        <v>B</v>
      </c>
      <c r="U104" s="107" t="str">
        <f ca="1">IF($C103="","",VLOOKUP(U103*2,Gr,2))</f>
        <v>A+</v>
      </c>
      <c r="V104" s="107" t="str">
        <f ca="1">IF($C103="","",VLOOKUP(V103,Gr,2))</f>
        <v>B+</v>
      </c>
      <c r="W104" s="107" t="str">
        <f ca="1">IF($C103="","",VLOOKUP(W103*2,Gr,2))</f>
        <v>A</v>
      </c>
      <c r="X104" s="107" t="str">
        <f ca="1">IF($C103="","",VLOOKUP(X103*2,Gr,2))</f>
        <v>B</v>
      </c>
      <c r="Y104" s="107" t="str">
        <f ca="1">IF($C103="","",VLOOKUP(Y103,Gr,2))</f>
        <v>B+</v>
      </c>
      <c r="Z104" s="107" t="str">
        <f ca="1">IF($C103="","",VLOOKUP(Z103*2,Gr,2))</f>
        <v>A+</v>
      </c>
      <c r="AA104" s="107" t="str">
        <f ca="1">IF($C103="","",VLOOKUP(AA103*2,Gr,2))</f>
        <v>A</v>
      </c>
      <c r="AB104" s="107" t="str">
        <f ca="1">IF($C103="","",VLOOKUP(AB103,Gr,2))</f>
        <v>A</v>
      </c>
      <c r="AC104" s="107" t="str">
        <f ca="1">IF($C103="","",VLOOKUP(AC103*2,Gr,2))</f>
        <v>A+</v>
      </c>
      <c r="AD104" s="107" t="str">
        <f ca="1">IF($C103="","",VLOOKUP(AD103*2,Gr,2))</f>
        <v>A+</v>
      </c>
      <c r="AE104" s="107" t="str">
        <f ca="1">IF($C103="","",VLOOKUP(AE103,Gr,2))</f>
        <v>A+</v>
      </c>
      <c r="AF104" s="107" t="str">
        <f ca="1">IF($C103="","",VLOOKUP(AF103*2,Gr,2))</f>
        <v>B</v>
      </c>
      <c r="AG104" s="107" t="str">
        <f ca="1">IF($C103="","",VLOOKUP(AG103*2,Gr,2))</f>
        <v>A+</v>
      </c>
      <c r="AH104" s="107" t="str">
        <f ca="1">IF($C103="","",VLOOKUP(AH103,Gr,2))</f>
        <v>B+</v>
      </c>
      <c r="AI104" s="107"/>
      <c r="AJ104" s="107"/>
      <c r="AK104" s="107"/>
      <c r="AL104" s="107" t="str">
        <f ca="1">IF($C103="","",VLOOKUP(AL103*2,Gr,2))</f>
        <v>A+</v>
      </c>
      <c r="AM104" s="107" t="str">
        <f ca="1">IF($C103="","",VLOOKUP(AM103*2,Gr,2))</f>
        <v>A+</v>
      </c>
      <c r="AN104" s="107" t="str">
        <f ca="1">IF($C103="","",VLOOKUP(AN103,Gr,2))</f>
        <v>A+</v>
      </c>
      <c r="AO104" s="107" t="str">
        <f ca="1">IF($C103="","",VLOOKUP(AO103/AO$7%,Gr,2))</f>
        <v>A</v>
      </c>
      <c r="AP104" s="107" t="str">
        <f ca="1">IF($C103="","",VLOOKUP(AP103,Gr,2))</f>
        <v>B</v>
      </c>
      <c r="AQ104" s="107" t="str">
        <f ca="1">IF($C103="","",VLOOKUP(AQ103,Gr,2))</f>
        <v>A</v>
      </c>
      <c r="AR104" s="107" t="str">
        <f ca="1">IF($C103="","",VLOOKUP(AR103,Gr,2))</f>
        <v>A+</v>
      </c>
      <c r="AS104" s="107" t="str">
        <f ca="1">IF($C103="","",VLOOKUP(AS103,Gr,2))</f>
        <v>A+</v>
      </c>
      <c r="AT104" s="107" t="str">
        <f ca="1">IF($C103="","",VLOOKUP(AT103/AT$7%,Gr,2))</f>
        <v>A</v>
      </c>
      <c r="AU104" s="150"/>
      <c r="AV104" s="150"/>
      <c r="AW104" s="150"/>
      <c r="AX104" s="150"/>
    </row>
    <row r="105" spans="1:50" s="96" customFormat="1" ht="15" customHeight="1">
      <c r="A105" s="96">
        <f t="shared" ref="A105" si="1235">A104+1</f>
        <v>49</v>
      </c>
      <c r="B105" s="166">
        <f t="shared" ref="B105" si="1236">A105</f>
        <v>49</v>
      </c>
      <c r="C105" s="166">
        <f t="shared" ref="C105" ca="1" si="1237">IFERROR(VLOOKUP(A105,INDIRECT("data"&amp;$AX$3),2,FALSE),"")</f>
        <v>1143</v>
      </c>
      <c r="D105" s="168" t="str">
        <f t="shared" ref="D105" ca="1" si="1238">IF(C105="","",VLOOKUP(A105,INDIRECT("data"&amp;$AX$3),3,FALSE))</f>
        <v>Ravi Siddhartha Bandaru</v>
      </c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50" t="str">
        <f t="shared" ref="P105" ca="1" si="1239">IF($C105="","",VLOOKUP($A105,INDIRECT("data"&amp;$AX$3),4,FALSE))</f>
        <v>G</v>
      </c>
      <c r="Q105" s="150" t="str">
        <f t="shared" ref="Q105" ca="1" si="1240">IF($C105="","",VLOOKUP($A105,INDIRECT("data"&amp;$AX$3),5,FALSE))</f>
        <v>OC</v>
      </c>
      <c r="R105" s="97">
        <f t="shared" ref="R105" ca="1" si="1241">IF($C105="","",VLOOKUP(A105,INDIRECT("data"&amp;$AX$3),8,FALSE))</f>
        <v>37783</v>
      </c>
      <c r="S105" s="98" t="s">
        <v>20</v>
      </c>
      <c r="T105" s="107">
        <f t="shared" ref="T105:U105" ca="1" si="1242">IF($C105="","",VLOOKUP($A105,INDIRECT("data"&amp;$AX$3),T$8,FALSE))</f>
        <v>24</v>
      </c>
      <c r="U105" s="107">
        <f t="shared" ca="1" si="1242"/>
        <v>44</v>
      </c>
      <c r="V105" s="107">
        <f t="shared" ref="V105" ca="1" si="1243">IF($C105="","",SUM(T105:U105))</f>
        <v>68</v>
      </c>
      <c r="W105" s="107">
        <f t="shared" ref="W105:X105" ca="1" si="1244">IF($C105="","",VLOOKUP($A105,INDIRECT("data"&amp;$AX$3),W$8,FALSE))</f>
        <v>41</v>
      </c>
      <c r="X105" s="107">
        <f t="shared" ca="1" si="1244"/>
        <v>24</v>
      </c>
      <c r="Y105" s="107">
        <f t="shared" ref="Y105" ca="1" si="1245">IF($C105="","",SUM(W105:X105))</f>
        <v>65</v>
      </c>
      <c r="Z105" s="107">
        <f t="shared" ref="Z105:AA105" ca="1" si="1246">IF($C105="","",VLOOKUP($A105,INDIRECT("data"&amp;$AX$3),Z$8,FALSE))</f>
        <v>48</v>
      </c>
      <c r="AA105" s="107">
        <f t="shared" ca="1" si="1246"/>
        <v>41</v>
      </c>
      <c r="AB105" s="107">
        <f t="shared" ref="AB105" ca="1" si="1247">IF($C105="","",SUM(Z105:AA105))</f>
        <v>89</v>
      </c>
      <c r="AC105" s="107">
        <f t="shared" ref="AC105:AD105" ca="1" si="1248">IF($C105="","",VLOOKUP($A105,INDIRECT("data"&amp;$AX$3),AC$8,FALSE))</f>
        <v>44</v>
      </c>
      <c r="AD105" s="107">
        <f t="shared" ca="1" si="1248"/>
        <v>48</v>
      </c>
      <c r="AE105" s="107">
        <f t="shared" ref="AE105" ca="1" si="1249">IF($C105="","",SUM(AC105:AD105))</f>
        <v>92</v>
      </c>
      <c r="AF105" s="107">
        <f t="shared" ref="AF105:AG105" ca="1" si="1250">IF($C105="","",VLOOKUP($A105,INDIRECT("data"&amp;$AX$3),AF$8,FALSE))</f>
        <v>24</v>
      </c>
      <c r="AG105" s="107">
        <f t="shared" ca="1" si="1250"/>
        <v>44</v>
      </c>
      <c r="AH105" s="107">
        <f t="shared" ref="AH105" ca="1" si="1251">IF($C105="","",SUM(AF105:AG105))</f>
        <v>68</v>
      </c>
      <c r="AI105" s="107"/>
      <c r="AJ105" s="107"/>
      <c r="AK105" s="107"/>
      <c r="AL105" s="107">
        <f t="shared" ref="AL105:AM105" ca="1" si="1252">IF($C105="","",VLOOKUP($A105,INDIRECT("data"&amp;$AX$3),AL$8,FALSE))</f>
        <v>48</v>
      </c>
      <c r="AM105" s="107">
        <f t="shared" ca="1" si="1252"/>
        <v>44</v>
      </c>
      <c r="AN105" s="107">
        <f t="shared" ref="AN105" ca="1" si="1253">IF($C105="","",SUM(AL105:AM105))</f>
        <v>92</v>
      </c>
      <c r="AO105" s="95">
        <f t="shared" ref="AO105" ca="1" si="1254">IF($C105="","",V105+Y105+AB105+AE105+AH105+AK105+AN105)</f>
        <v>474</v>
      </c>
      <c r="AP105" s="107">
        <f t="shared" ref="AP105:AS105" ca="1" si="1255">IF($C105="","",VLOOKUP($A105,INDIRECT("data"&amp;$AX$3),AP$8,FALSE))</f>
        <v>48</v>
      </c>
      <c r="AQ105" s="107">
        <f t="shared" ca="1" si="1255"/>
        <v>82</v>
      </c>
      <c r="AR105" s="107">
        <f t="shared" ca="1" si="1255"/>
        <v>96</v>
      </c>
      <c r="AS105" s="107">
        <f t="shared" ca="1" si="1255"/>
        <v>88</v>
      </c>
      <c r="AT105" s="107">
        <f t="shared" ref="AT105" ca="1" si="1256">IF($C105="","",SUM(AP105:AS105))</f>
        <v>314</v>
      </c>
      <c r="AU105" s="150">
        <f t="shared" ref="AU105" ca="1" si="1257">IF($C105="","",VLOOKUP($A105,INDIRECT("data"&amp;$AX$3),AU$8,FALSE))</f>
        <v>194</v>
      </c>
      <c r="AV105" s="150">
        <f ca="1">IF($C105="","",ROUND(AU105/NoW%,0))</f>
        <v>85</v>
      </c>
      <c r="AW105" s="150" t="str">
        <f ca="1">IF($C105="","",VLOOKUP(AO106,Gc,2,FALSE))</f>
        <v>Very Good</v>
      </c>
      <c r="AX105" s="150"/>
    </row>
    <row r="106" spans="1:50" s="96" customFormat="1" ht="15" customHeight="1">
      <c r="A106" s="96">
        <f t="shared" ref="A106" si="1258">A105</f>
        <v>49</v>
      </c>
      <c r="B106" s="167"/>
      <c r="C106" s="167"/>
      <c r="D106" s="107" t="str">
        <f t="shared" ref="D106:O106" ca="1" si="1259">IF($C105="","",MID(TEXT(VLOOKUP($A106,INDIRECT("data"&amp;$AX$3),10,FALSE),"000000000000"),D$8,1))</f>
        <v>7</v>
      </c>
      <c r="E106" s="107" t="str">
        <f t="shared" ca="1" si="1259"/>
        <v>3</v>
      </c>
      <c r="F106" s="107" t="str">
        <f t="shared" ca="1" si="1259"/>
        <v>9</v>
      </c>
      <c r="G106" s="107" t="str">
        <f t="shared" ca="1" si="1259"/>
        <v>9</v>
      </c>
      <c r="H106" s="107" t="str">
        <f t="shared" ca="1" si="1259"/>
        <v>9</v>
      </c>
      <c r="I106" s="107" t="str">
        <f t="shared" ca="1" si="1259"/>
        <v>9</v>
      </c>
      <c r="J106" s="107" t="str">
        <f t="shared" ca="1" si="1259"/>
        <v>4</v>
      </c>
      <c r="K106" s="107" t="str">
        <f t="shared" ca="1" si="1259"/>
        <v>5</v>
      </c>
      <c r="L106" s="107" t="str">
        <f t="shared" ca="1" si="1259"/>
        <v>8</v>
      </c>
      <c r="M106" s="107" t="str">
        <f t="shared" ca="1" si="1259"/>
        <v>7</v>
      </c>
      <c r="N106" s="107" t="str">
        <f t="shared" ca="1" si="1259"/>
        <v>8</v>
      </c>
      <c r="O106" s="107" t="str">
        <f t="shared" ca="1" si="1259"/>
        <v>2</v>
      </c>
      <c r="P106" s="150"/>
      <c r="Q106" s="150"/>
      <c r="R106" s="97">
        <f t="shared" ref="R106" ca="1" si="1260">IF($C105="","",VLOOKUP(A106,INDIRECT("data"&amp;$AX$3),9,FALSE))</f>
        <v>41442</v>
      </c>
      <c r="S106" s="98" t="s">
        <v>21</v>
      </c>
      <c r="T106" s="107" t="str">
        <f ca="1">IF($C105="","",VLOOKUP(T105*2,Gr,2))</f>
        <v>B</v>
      </c>
      <c r="U106" s="107" t="str">
        <f ca="1">IF($C105="","",VLOOKUP(U105*2,Gr,2))</f>
        <v>A</v>
      </c>
      <c r="V106" s="107" t="str">
        <f ca="1">IF($C105="","",VLOOKUP(V105,Gr,2))</f>
        <v>B+</v>
      </c>
      <c r="W106" s="107" t="str">
        <f ca="1">IF($C105="","",VLOOKUP(W105*2,Gr,2))</f>
        <v>A</v>
      </c>
      <c r="X106" s="107" t="str">
        <f ca="1">IF($C105="","",VLOOKUP(X105*2,Gr,2))</f>
        <v>B</v>
      </c>
      <c r="Y106" s="107" t="str">
        <f ca="1">IF($C105="","",VLOOKUP(Y105,Gr,2))</f>
        <v>B+</v>
      </c>
      <c r="Z106" s="107" t="str">
        <f ca="1">IF($C105="","",VLOOKUP(Z105*2,Gr,2))</f>
        <v>A+</v>
      </c>
      <c r="AA106" s="107" t="str">
        <f ca="1">IF($C105="","",VLOOKUP(AA105*2,Gr,2))</f>
        <v>A</v>
      </c>
      <c r="AB106" s="107" t="str">
        <f ca="1">IF($C105="","",VLOOKUP(AB105,Gr,2))</f>
        <v>A</v>
      </c>
      <c r="AC106" s="107" t="str">
        <f ca="1">IF($C105="","",VLOOKUP(AC105*2,Gr,2))</f>
        <v>A</v>
      </c>
      <c r="AD106" s="107" t="str">
        <f ca="1">IF($C105="","",VLOOKUP(AD105*2,Gr,2))</f>
        <v>A+</v>
      </c>
      <c r="AE106" s="107" t="str">
        <f ca="1">IF($C105="","",VLOOKUP(AE105,Gr,2))</f>
        <v>A+</v>
      </c>
      <c r="AF106" s="107" t="str">
        <f ca="1">IF($C105="","",VLOOKUP(AF105*2,Gr,2))</f>
        <v>B</v>
      </c>
      <c r="AG106" s="107" t="str">
        <f ca="1">IF($C105="","",VLOOKUP(AG105*2,Gr,2))</f>
        <v>A</v>
      </c>
      <c r="AH106" s="107" t="str">
        <f ca="1">IF($C105="","",VLOOKUP(AH105,Gr,2))</f>
        <v>B+</v>
      </c>
      <c r="AI106" s="107"/>
      <c r="AJ106" s="107"/>
      <c r="AK106" s="107"/>
      <c r="AL106" s="107" t="str">
        <f ca="1">IF($C105="","",VLOOKUP(AL105*2,Gr,2))</f>
        <v>A+</v>
      </c>
      <c r="AM106" s="107" t="str">
        <f ca="1">IF($C105="","",VLOOKUP(AM105*2,Gr,2))</f>
        <v>A</v>
      </c>
      <c r="AN106" s="107" t="str">
        <f ca="1">IF($C105="","",VLOOKUP(AN105,Gr,2))</f>
        <v>A+</v>
      </c>
      <c r="AO106" s="107" t="str">
        <f ca="1">IF($C105="","",VLOOKUP(AO105/AO$7%,Gr,2))</f>
        <v>A</v>
      </c>
      <c r="AP106" s="107" t="str">
        <f ca="1">IF($C105="","",VLOOKUP(AP105,Gr,2))</f>
        <v>B</v>
      </c>
      <c r="AQ106" s="107" t="str">
        <f ca="1">IF($C105="","",VLOOKUP(AQ105,Gr,2))</f>
        <v>A</v>
      </c>
      <c r="AR106" s="107" t="str">
        <f ca="1">IF($C105="","",VLOOKUP(AR105,Gr,2))</f>
        <v>A+</v>
      </c>
      <c r="AS106" s="107" t="str">
        <f ca="1">IF($C105="","",VLOOKUP(AS105,Gr,2))</f>
        <v>A</v>
      </c>
      <c r="AT106" s="107" t="str">
        <f ca="1">IF($C105="","",VLOOKUP(AT105/AT$7%,Gr,2))</f>
        <v>A</v>
      </c>
      <c r="AU106" s="150"/>
      <c r="AV106" s="150"/>
      <c r="AW106" s="150"/>
      <c r="AX106" s="150"/>
    </row>
    <row r="107" spans="1:50" s="96" customFormat="1" ht="15" customHeight="1">
      <c r="A107" s="96">
        <f t="shared" ref="A107" si="1261">A106+1</f>
        <v>50</v>
      </c>
      <c r="B107" s="166">
        <f t="shared" ref="B107" si="1262">A107</f>
        <v>50</v>
      </c>
      <c r="C107" s="166">
        <f t="shared" ref="C107" ca="1" si="1263">IFERROR(VLOOKUP(A107,INDIRECT("data"&amp;$AX$3),2,FALSE),"")</f>
        <v>1162</v>
      </c>
      <c r="D107" s="168" t="str">
        <f t="shared" ref="D107" ca="1" si="1264">IF(C107="","",VLOOKUP(A107,INDIRECT("data"&amp;$AX$3),3,FALSE))</f>
        <v>Saanketh Nakka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50" t="str">
        <f t="shared" ref="P107" ca="1" si="1265">IF($C107="","",VLOOKUP($A107,INDIRECT("data"&amp;$AX$3),4,FALSE))</f>
        <v>G</v>
      </c>
      <c r="Q107" s="150" t="str">
        <f t="shared" ref="Q107" ca="1" si="1266">IF($C107="","",VLOOKUP($A107,INDIRECT("data"&amp;$AX$3),5,FALSE))</f>
        <v>SC</v>
      </c>
      <c r="R107" s="97">
        <f t="shared" ref="R107" ca="1" si="1267">IF($C107="","",VLOOKUP(A107,INDIRECT("data"&amp;$AX$3),8,FALSE))</f>
        <v>37771</v>
      </c>
      <c r="S107" s="98" t="s">
        <v>20</v>
      </c>
      <c r="T107" s="107">
        <f t="shared" ref="T107:U107" ca="1" si="1268">IF($C107="","",VLOOKUP($A107,INDIRECT("data"&amp;$AX$3),T$8,FALSE))</f>
        <v>27</v>
      </c>
      <c r="U107" s="107">
        <f t="shared" ca="1" si="1268"/>
        <v>28</v>
      </c>
      <c r="V107" s="107">
        <f t="shared" ref="V107" ca="1" si="1269">IF($C107="","",SUM(T107:U107))</f>
        <v>55</v>
      </c>
      <c r="W107" s="107">
        <f t="shared" ref="W107:X107" ca="1" si="1270">IF($C107="","",VLOOKUP($A107,INDIRECT("data"&amp;$AX$3),W$8,FALSE))</f>
        <v>33</v>
      </c>
      <c r="X107" s="107">
        <f t="shared" ca="1" si="1270"/>
        <v>27</v>
      </c>
      <c r="Y107" s="107">
        <f t="shared" ref="Y107" ca="1" si="1271">IF($C107="","",SUM(W107:X107))</f>
        <v>60</v>
      </c>
      <c r="Z107" s="107">
        <f t="shared" ref="Z107:AA107" ca="1" si="1272">IF($C107="","",VLOOKUP($A107,INDIRECT("data"&amp;$AX$3),Z$8,FALSE))</f>
        <v>40</v>
      </c>
      <c r="AA107" s="107">
        <f t="shared" ca="1" si="1272"/>
        <v>33</v>
      </c>
      <c r="AB107" s="107">
        <f t="shared" ref="AB107" ca="1" si="1273">IF($C107="","",SUM(Z107:AA107))</f>
        <v>73</v>
      </c>
      <c r="AC107" s="107">
        <f t="shared" ref="AC107:AD107" ca="1" si="1274">IF($C107="","",VLOOKUP($A107,INDIRECT("data"&amp;$AX$3),AC$8,FALSE))</f>
        <v>28</v>
      </c>
      <c r="AD107" s="107">
        <f t="shared" ca="1" si="1274"/>
        <v>40</v>
      </c>
      <c r="AE107" s="107">
        <f t="shared" ref="AE107" ca="1" si="1275">IF($C107="","",SUM(AC107:AD107))</f>
        <v>68</v>
      </c>
      <c r="AF107" s="107">
        <f t="shared" ref="AF107:AG107" ca="1" si="1276">IF($C107="","",VLOOKUP($A107,INDIRECT("data"&amp;$AX$3),AF$8,FALSE))</f>
        <v>27</v>
      </c>
      <c r="AG107" s="107">
        <f t="shared" ca="1" si="1276"/>
        <v>28</v>
      </c>
      <c r="AH107" s="107">
        <f t="shared" ref="AH107" ca="1" si="1277">IF($C107="","",SUM(AF107:AG107))</f>
        <v>55</v>
      </c>
      <c r="AI107" s="107"/>
      <c r="AJ107" s="107"/>
      <c r="AK107" s="107"/>
      <c r="AL107" s="107">
        <f t="shared" ref="AL107:AM107" ca="1" si="1278">IF($C107="","",VLOOKUP($A107,INDIRECT("data"&amp;$AX$3),AL$8,FALSE))</f>
        <v>40</v>
      </c>
      <c r="AM107" s="107">
        <f t="shared" ca="1" si="1278"/>
        <v>28</v>
      </c>
      <c r="AN107" s="107">
        <f t="shared" ref="AN107" ca="1" si="1279">IF($C107="","",SUM(AL107:AM107))</f>
        <v>68</v>
      </c>
      <c r="AO107" s="95">
        <f t="shared" ref="AO107" ca="1" si="1280">IF($C107="","",V107+Y107+AB107+AE107+AH107+AK107+AN107)</f>
        <v>379</v>
      </c>
      <c r="AP107" s="107">
        <f t="shared" ref="AP107:AS107" ca="1" si="1281">IF($C107="","",VLOOKUP($A107,INDIRECT("data"&amp;$AX$3),AP$8,FALSE))</f>
        <v>54</v>
      </c>
      <c r="AQ107" s="107">
        <f t="shared" ca="1" si="1281"/>
        <v>66</v>
      </c>
      <c r="AR107" s="107">
        <f t="shared" ca="1" si="1281"/>
        <v>80</v>
      </c>
      <c r="AS107" s="107">
        <f t="shared" ca="1" si="1281"/>
        <v>56</v>
      </c>
      <c r="AT107" s="107">
        <f t="shared" ref="AT107" ca="1" si="1282">IF($C107="","",SUM(AP107:AS107))</f>
        <v>256</v>
      </c>
      <c r="AU107" s="150">
        <f t="shared" ref="AU107" ca="1" si="1283">IF($C107="","",VLOOKUP($A107,INDIRECT("data"&amp;$AX$3),AU$8,FALSE))</f>
        <v>193</v>
      </c>
      <c r="AV107" s="150">
        <f ca="1">IF($C107="","",ROUND(AU107/NoW%,0))</f>
        <v>85</v>
      </c>
      <c r="AW107" s="150" t="str">
        <f ca="1">IF($C107="","",VLOOKUP(AO108,Gc,2,FALSE))</f>
        <v>Good</v>
      </c>
      <c r="AX107" s="150"/>
    </row>
    <row r="108" spans="1:50" s="96" customFormat="1" ht="15" customHeight="1">
      <c r="A108" s="96">
        <f t="shared" ref="A108" si="1284">A107</f>
        <v>50</v>
      </c>
      <c r="B108" s="167"/>
      <c r="C108" s="167"/>
      <c r="D108" s="107" t="str">
        <f t="shared" ref="D108:O108" ca="1" si="1285">IF($C107="","",MID(TEXT(VLOOKUP($A108,INDIRECT("data"&amp;$AX$3),10,FALSE),"000000000000"),D$8,1))</f>
        <v>5</v>
      </c>
      <c r="E108" s="107" t="str">
        <f t="shared" ca="1" si="1285"/>
        <v>5</v>
      </c>
      <c r="F108" s="107" t="str">
        <f t="shared" ca="1" si="1285"/>
        <v>2</v>
      </c>
      <c r="G108" s="107" t="str">
        <f t="shared" ca="1" si="1285"/>
        <v>0</v>
      </c>
      <c r="H108" s="107" t="str">
        <f t="shared" ca="1" si="1285"/>
        <v>7</v>
      </c>
      <c r="I108" s="107" t="str">
        <f t="shared" ca="1" si="1285"/>
        <v>0</v>
      </c>
      <c r="J108" s="107" t="str">
        <f t="shared" ca="1" si="1285"/>
        <v>0</v>
      </c>
      <c r="K108" s="107" t="str">
        <f t="shared" ca="1" si="1285"/>
        <v>9</v>
      </c>
      <c r="L108" s="107" t="str">
        <f t="shared" ca="1" si="1285"/>
        <v>4</v>
      </c>
      <c r="M108" s="107" t="str">
        <f t="shared" ca="1" si="1285"/>
        <v>1</v>
      </c>
      <c r="N108" s="107" t="str">
        <f t="shared" ca="1" si="1285"/>
        <v>1</v>
      </c>
      <c r="O108" s="107" t="str">
        <f t="shared" ca="1" si="1285"/>
        <v>3</v>
      </c>
      <c r="P108" s="150"/>
      <c r="Q108" s="150"/>
      <c r="R108" s="97">
        <f t="shared" ref="R108" ca="1" si="1286">IF($C107="","",VLOOKUP(A108,INDIRECT("data"&amp;$AX$3),9,FALSE))</f>
        <v>41445</v>
      </c>
      <c r="S108" s="98" t="s">
        <v>21</v>
      </c>
      <c r="T108" s="107" t="str">
        <f ca="1">IF($C107="","",VLOOKUP(T107*2,Gr,2))</f>
        <v>B+</v>
      </c>
      <c r="U108" s="107" t="str">
        <f ca="1">IF($C107="","",VLOOKUP(U107*2,Gr,2))</f>
        <v>B+</v>
      </c>
      <c r="V108" s="107" t="str">
        <f ca="1">IF($C107="","",VLOOKUP(V107,Gr,2))</f>
        <v>B+</v>
      </c>
      <c r="W108" s="107" t="str">
        <f ca="1">IF($C107="","",VLOOKUP(W107*2,Gr,2))</f>
        <v>B+</v>
      </c>
      <c r="X108" s="107" t="str">
        <f ca="1">IF($C107="","",VLOOKUP(X107*2,Gr,2))</f>
        <v>B+</v>
      </c>
      <c r="Y108" s="107" t="str">
        <f ca="1">IF($C107="","",VLOOKUP(Y107,Gr,2))</f>
        <v>B+</v>
      </c>
      <c r="Z108" s="107" t="str">
        <f ca="1">IF($C107="","",VLOOKUP(Z107*2,Gr,2))</f>
        <v>A</v>
      </c>
      <c r="AA108" s="107" t="str">
        <f ca="1">IF($C107="","",VLOOKUP(AA107*2,Gr,2))</f>
        <v>B+</v>
      </c>
      <c r="AB108" s="107" t="str">
        <f ca="1">IF($C107="","",VLOOKUP(AB107,Gr,2))</f>
        <v>A</v>
      </c>
      <c r="AC108" s="107" t="str">
        <f ca="1">IF($C107="","",VLOOKUP(AC107*2,Gr,2))</f>
        <v>B+</v>
      </c>
      <c r="AD108" s="107" t="str">
        <f ca="1">IF($C107="","",VLOOKUP(AD107*2,Gr,2))</f>
        <v>A</v>
      </c>
      <c r="AE108" s="107" t="str">
        <f ca="1">IF($C107="","",VLOOKUP(AE107,Gr,2))</f>
        <v>B+</v>
      </c>
      <c r="AF108" s="107" t="str">
        <f ca="1">IF($C107="","",VLOOKUP(AF107*2,Gr,2))</f>
        <v>B+</v>
      </c>
      <c r="AG108" s="107" t="str">
        <f ca="1">IF($C107="","",VLOOKUP(AG107*2,Gr,2))</f>
        <v>B+</v>
      </c>
      <c r="AH108" s="107" t="str">
        <f ca="1">IF($C107="","",VLOOKUP(AH107,Gr,2))</f>
        <v>B+</v>
      </c>
      <c r="AI108" s="107"/>
      <c r="AJ108" s="107"/>
      <c r="AK108" s="107"/>
      <c r="AL108" s="107" t="str">
        <f ca="1">IF($C107="","",VLOOKUP(AL107*2,Gr,2))</f>
        <v>A</v>
      </c>
      <c r="AM108" s="107" t="str">
        <f ca="1">IF($C107="","",VLOOKUP(AM107*2,Gr,2))</f>
        <v>B+</v>
      </c>
      <c r="AN108" s="107" t="str">
        <f ca="1">IF($C107="","",VLOOKUP(AN107,Gr,2))</f>
        <v>B+</v>
      </c>
      <c r="AO108" s="107" t="str">
        <f ca="1">IF($C107="","",VLOOKUP(AO107/AO$7%,Gr,2))</f>
        <v>B+</v>
      </c>
      <c r="AP108" s="107" t="str">
        <f ca="1">IF($C107="","",VLOOKUP(AP107,Gr,2))</f>
        <v>B+</v>
      </c>
      <c r="AQ108" s="107" t="str">
        <f ca="1">IF($C107="","",VLOOKUP(AQ107,Gr,2))</f>
        <v>B+</v>
      </c>
      <c r="AR108" s="107" t="str">
        <f ca="1">IF($C107="","",VLOOKUP(AR107,Gr,2))</f>
        <v>A</v>
      </c>
      <c r="AS108" s="107" t="str">
        <f ca="1">IF($C107="","",VLOOKUP(AS107,Gr,2))</f>
        <v>B+</v>
      </c>
      <c r="AT108" s="107" t="str">
        <f ca="1">IF($C107="","",VLOOKUP(AT107/AT$7%,Gr,2))</f>
        <v>B+</v>
      </c>
      <c r="AU108" s="150"/>
      <c r="AV108" s="150"/>
      <c r="AW108" s="150"/>
      <c r="AX108" s="150"/>
    </row>
    <row r="109" spans="1:50" s="96" customFormat="1" ht="15" customHeight="1">
      <c r="A109" s="96">
        <f t="shared" ref="A109" si="1287">A108+1</f>
        <v>51</v>
      </c>
      <c r="B109" s="166">
        <f t="shared" ref="B109" si="1288">A109</f>
        <v>51</v>
      </c>
      <c r="C109" s="166">
        <f t="shared" ref="C109" ca="1" si="1289">IFERROR(VLOOKUP(A109,INDIRECT("data"&amp;$AX$3),2,FALSE),"")</f>
        <v>1142</v>
      </c>
      <c r="D109" s="168" t="str">
        <f t="shared" ref="D109" ca="1" si="1290">IF(C109="","",VLOOKUP(A109,INDIRECT("data"&amp;$AX$3),3,FALSE))</f>
        <v>Ajay Kumar Bommireddi</v>
      </c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50" t="str">
        <f t="shared" ref="P109" ca="1" si="1291">IF($C109="","",VLOOKUP($A109,INDIRECT("data"&amp;$AX$3),4,FALSE))</f>
        <v>G</v>
      </c>
      <c r="Q109" s="150" t="str">
        <f t="shared" ref="Q109" ca="1" si="1292">IF($C109="","",VLOOKUP($A109,INDIRECT("data"&amp;$AX$3),5,FALSE))</f>
        <v>OC</v>
      </c>
      <c r="R109" s="97">
        <f t="shared" ref="R109" ca="1" si="1293">IF($C109="","",VLOOKUP(A109,INDIRECT("data"&amp;$AX$3),8,FALSE))</f>
        <v>37604</v>
      </c>
      <c r="S109" s="98" t="s">
        <v>20</v>
      </c>
      <c r="T109" s="107">
        <f t="shared" ref="T109:U109" ca="1" si="1294">IF($C109="","",VLOOKUP($A109,INDIRECT("data"&amp;$AX$3),T$8,FALSE))</f>
        <v>50</v>
      </c>
      <c r="U109" s="107">
        <f t="shared" ca="1" si="1294"/>
        <v>39</v>
      </c>
      <c r="V109" s="107">
        <f t="shared" ref="V109" ca="1" si="1295">IF($C109="","",SUM(T109:U109))</f>
        <v>89</v>
      </c>
      <c r="W109" s="107">
        <f t="shared" ref="W109:X109" ca="1" si="1296">IF($C109="","",VLOOKUP($A109,INDIRECT("data"&amp;$AX$3),W$8,FALSE))</f>
        <v>21</v>
      </c>
      <c r="X109" s="107">
        <f t="shared" ca="1" si="1296"/>
        <v>50</v>
      </c>
      <c r="Y109" s="107">
        <f t="shared" ref="Y109" ca="1" si="1297">IF($C109="","",SUM(W109:X109))</f>
        <v>71</v>
      </c>
      <c r="Z109" s="107">
        <f t="shared" ref="Z109:AA109" ca="1" si="1298">IF($C109="","",VLOOKUP($A109,INDIRECT("data"&amp;$AX$3),Z$8,FALSE))</f>
        <v>40</v>
      </c>
      <c r="AA109" s="107">
        <f t="shared" ca="1" si="1298"/>
        <v>21</v>
      </c>
      <c r="AB109" s="107">
        <f t="shared" ref="AB109" ca="1" si="1299">IF($C109="","",SUM(Z109:AA109))</f>
        <v>61</v>
      </c>
      <c r="AC109" s="107">
        <f t="shared" ref="AC109:AD109" ca="1" si="1300">IF($C109="","",VLOOKUP($A109,INDIRECT("data"&amp;$AX$3),AC$8,FALSE))</f>
        <v>39</v>
      </c>
      <c r="AD109" s="107">
        <f t="shared" ca="1" si="1300"/>
        <v>40</v>
      </c>
      <c r="AE109" s="107">
        <f t="shared" ref="AE109" ca="1" si="1301">IF($C109="","",SUM(AC109:AD109))</f>
        <v>79</v>
      </c>
      <c r="AF109" s="107">
        <f t="shared" ref="AF109:AG109" ca="1" si="1302">IF($C109="","",VLOOKUP($A109,INDIRECT("data"&amp;$AX$3),AF$8,FALSE))</f>
        <v>50</v>
      </c>
      <c r="AG109" s="107">
        <f t="shared" ca="1" si="1302"/>
        <v>39</v>
      </c>
      <c r="AH109" s="107">
        <f t="shared" ref="AH109" ca="1" si="1303">IF($C109="","",SUM(AF109:AG109))</f>
        <v>89</v>
      </c>
      <c r="AI109" s="107"/>
      <c r="AJ109" s="107"/>
      <c r="AK109" s="107"/>
      <c r="AL109" s="107">
        <f t="shared" ref="AL109:AM109" ca="1" si="1304">IF($C109="","",VLOOKUP($A109,INDIRECT("data"&amp;$AX$3),AL$8,FALSE))</f>
        <v>40</v>
      </c>
      <c r="AM109" s="107">
        <f t="shared" ca="1" si="1304"/>
        <v>39</v>
      </c>
      <c r="AN109" s="107">
        <f t="shared" ref="AN109" ca="1" si="1305">IF($C109="","",SUM(AL109:AM109))</f>
        <v>79</v>
      </c>
      <c r="AO109" s="95">
        <f t="shared" ref="AO109" ca="1" si="1306">IF($C109="","",V109+Y109+AB109+AE109+AH109+AK109+AN109)</f>
        <v>468</v>
      </c>
      <c r="AP109" s="107">
        <f t="shared" ref="AP109:AS109" ca="1" si="1307">IF($C109="","",VLOOKUP($A109,INDIRECT("data"&amp;$AX$3),AP$8,FALSE))</f>
        <v>100</v>
      </c>
      <c r="AQ109" s="107">
        <f t="shared" ca="1" si="1307"/>
        <v>42</v>
      </c>
      <c r="AR109" s="107">
        <f t="shared" ca="1" si="1307"/>
        <v>80</v>
      </c>
      <c r="AS109" s="107">
        <f t="shared" ca="1" si="1307"/>
        <v>78</v>
      </c>
      <c r="AT109" s="107">
        <f t="shared" ref="AT109" ca="1" si="1308">IF($C109="","",SUM(AP109:AS109))</f>
        <v>300</v>
      </c>
      <c r="AU109" s="150">
        <f t="shared" ref="AU109" ca="1" si="1309">IF($C109="","",VLOOKUP($A109,INDIRECT("data"&amp;$AX$3),AU$8,FALSE))</f>
        <v>164</v>
      </c>
      <c r="AV109" s="150">
        <f ca="1">IF($C109="","",ROUND(AU109/NoW%,0))</f>
        <v>72</v>
      </c>
      <c r="AW109" s="150" t="str">
        <f ca="1">IF($C109="","",VLOOKUP(AO110,Gc,2,FALSE))</f>
        <v>Very Good</v>
      </c>
      <c r="AX109" s="150"/>
    </row>
    <row r="110" spans="1:50" s="96" customFormat="1" ht="15" customHeight="1">
      <c r="A110" s="96">
        <f t="shared" ref="A110" si="1310">A109</f>
        <v>51</v>
      </c>
      <c r="B110" s="167"/>
      <c r="C110" s="167"/>
      <c r="D110" s="107" t="str">
        <f t="shared" ref="D110:O110" ca="1" si="1311">IF($C109="","",MID(TEXT(VLOOKUP($A110,INDIRECT("data"&amp;$AX$3),10,FALSE),"000000000000"),D$8,1))</f>
        <v>6</v>
      </c>
      <c r="E110" s="107" t="str">
        <f t="shared" ca="1" si="1311"/>
        <v>7</v>
      </c>
      <c r="F110" s="107" t="str">
        <f t="shared" ca="1" si="1311"/>
        <v>6</v>
      </c>
      <c r="G110" s="107" t="str">
        <f t="shared" ca="1" si="1311"/>
        <v>9</v>
      </c>
      <c r="H110" s="107" t="str">
        <f t="shared" ca="1" si="1311"/>
        <v>0</v>
      </c>
      <c r="I110" s="107" t="str">
        <f t="shared" ca="1" si="1311"/>
        <v>5</v>
      </c>
      <c r="J110" s="107" t="str">
        <f t="shared" ca="1" si="1311"/>
        <v>6</v>
      </c>
      <c r="K110" s="107" t="str">
        <f t="shared" ca="1" si="1311"/>
        <v>3</v>
      </c>
      <c r="L110" s="107" t="str">
        <f t="shared" ca="1" si="1311"/>
        <v>1</v>
      </c>
      <c r="M110" s="107" t="str">
        <f t="shared" ca="1" si="1311"/>
        <v>5</v>
      </c>
      <c r="N110" s="107" t="str">
        <f t="shared" ca="1" si="1311"/>
        <v>1</v>
      </c>
      <c r="O110" s="107" t="str">
        <f t="shared" ca="1" si="1311"/>
        <v>9</v>
      </c>
      <c r="P110" s="150"/>
      <c r="Q110" s="150"/>
      <c r="R110" s="97">
        <f t="shared" ref="R110" ca="1" si="1312">IF($C109="","",VLOOKUP(A110,INDIRECT("data"&amp;$AX$3),9,FALSE))</f>
        <v>41442</v>
      </c>
      <c r="S110" s="98" t="s">
        <v>21</v>
      </c>
      <c r="T110" s="107" t="str">
        <f ca="1">IF($C109="","",VLOOKUP(T109*2,Gr,2))</f>
        <v>A+</v>
      </c>
      <c r="U110" s="107" t="str">
        <f ca="1">IF($C109="","",VLOOKUP(U109*2,Gr,2))</f>
        <v>A</v>
      </c>
      <c r="V110" s="107" t="str">
        <f ca="1">IF($C109="","",VLOOKUP(V109,Gr,2))</f>
        <v>A</v>
      </c>
      <c r="W110" s="107" t="str">
        <f ca="1">IF($C109="","",VLOOKUP(W109*2,Gr,2))</f>
        <v>B</v>
      </c>
      <c r="X110" s="107" t="str">
        <f ca="1">IF($C109="","",VLOOKUP(X109*2,Gr,2))</f>
        <v>A+</v>
      </c>
      <c r="Y110" s="107" t="str">
        <f ca="1">IF($C109="","",VLOOKUP(Y109,Gr,2))</f>
        <v>A</v>
      </c>
      <c r="Z110" s="107" t="str">
        <f ca="1">IF($C109="","",VLOOKUP(Z109*2,Gr,2))</f>
        <v>A</v>
      </c>
      <c r="AA110" s="107" t="str">
        <f ca="1">IF($C109="","",VLOOKUP(AA109*2,Gr,2))</f>
        <v>B</v>
      </c>
      <c r="AB110" s="107" t="str">
        <f ca="1">IF($C109="","",VLOOKUP(AB109,Gr,2))</f>
        <v>B+</v>
      </c>
      <c r="AC110" s="107" t="str">
        <f ca="1">IF($C109="","",VLOOKUP(AC109*2,Gr,2))</f>
        <v>A</v>
      </c>
      <c r="AD110" s="107" t="str">
        <f ca="1">IF($C109="","",VLOOKUP(AD109*2,Gr,2))</f>
        <v>A</v>
      </c>
      <c r="AE110" s="107" t="str">
        <f ca="1">IF($C109="","",VLOOKUP(AE109,Gr,2))</f>
        <v>A</v>
      </c>
      <c r="AF110" s="107" t="str">
        <f ca="1">IF($C109="","",VLOOKUP(AF109*2,Gr,2))</f>
        <v>A+</v>
      </c>
      <c r="AG110" s="107" t="str">
        <f ca="1">IF($C109="","",VLOOKUP(AG109*2,Gr,2))</f>
        <v>A</v>
      </c>
      <c r="AH110" s="107" t="str">
        <f ca="1">IF($C109="","",VLOOKUP(AH109,Gr,2))</f>
        <v>A</v>
      </c>
      <c r="AI110" s="107"/>
      <c r="AJ110" s="107"/>
      <c r="AK110" s="107"/>
      <c r="AL110" s="107" t="str">
        <f ca="1">IF($C109="","",VLOOKUP(AL109*2,Gr,2))</f>
        <v>A</v>
      </c>
      <c r="AM110" s="107" t="str">
        <f ca="1">IF($C109="","",VLOOKUP(AM109*2,Gr,2))</f>
        <v>A</v>
      </c>
      <c r="AN110" s="107" t="str">
        <f ca="1">IF($C109="","",VLOOKUP(AN109,Gr,2))</f>
        <v>A</v>
      </c>
      <c r="AO110" s="107" t="str">
        <f ca="1">IF($C109="","",VLOOKUP(AO109/AO$7%,Gr,2))</f>
        <v>A</v>
      </c>
      <c r="AP110" s="107" t="str">
        <f ca="1">IF($C109="","",VLOOKUP(AP109,Gr,2))</f>
        <v>A+</v>
      </c>
      <c r="AQ110" s="107" t="str">
        <f ca="1">IF($C109="","",VLOOKUP(AQ109,Gr,2))</f>
        <v>B</v>
      </c>
      <c r="AR110" s="107" t="str">
        <f ca="1">IF($C109="","",VLOOKUP(AR109,Gr,2))</f>
        <v>A</v>
      </c>
      <c r="AS110" s="107" t="str">
        <f ca="1">IF($C109="","",VLOOKUP(AS109,Gr,2))</f>
        <v>A</v>
      </c>
      <c r="AT110" s="107" t="str">
        <f ca="1">IF($C109="","",VLOOKUP(AT109/AT$7%,Gr,2))</f>
        <v>A</v>
      </c>
      <c r="AU110" s="150"/>
      <c r="AV110" s="150"/>
      <c r="AW110" s="150"/>
      <c r="AX110" s="150"/>
    </row>
    <row r="111" spans="1:50" s="96" customFormat="1" ht="15" customHeight="1">
      <c r="A111" s="96">
        <f t="shared" ref="A111" si="1313">A110+1</f>
        <v>52</v>
      </c>
      <c r="B111" s="166">
        <f t="shared" ref="B111" si="1314">A111</f>
        <v>52</v>
      </c>
      <c r="C111" s="166">
        <f t="shared" ref="C111" ca="1" si="1315">IFERROR(VLOOKUP(A111,INDIRECT("data"&amp;$AX$3),2,FALSE),"")</f>
        <v>1128</v>
      </c>
      <c r="D111" s="168" t="str">
        <f t="shared" ref="D111" ca="1" si="1316">IF(C111="","",VLOOKUP(A111,INDIRECT("data"&amp;$AX$3),3,FALSE))</f>
        <v>Anil Kumar Gutam</v>
      </c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50" t="str">
        <f t="shared" ref="P111" ca="1" si="1317">IF($C111="","",VLOOKUP($A111,INDIRECT("data"&amp;$AX$3),4,FALSE))</f>
        <v>G</v>
      </c>
      <c r="Q111" s="150" t="str">
        <f t="shared" ref="Q111" ca="1" si="1318">IF($C111="","",VLOOKUP($A111,INDIRECT("data"&amp;$AX$3),5,FALSE))</f>
        <v>SC</v>
      </c>
      <c r="R111" s="97">
        <f t="shared" ref="R111" ca="1" si="1319">IF($C111="","",VLOOKUP(A111,INDIRECT("data"&amp;$AX$3),8,FALSE))</f>
        <v>37662</v>
      </c>
      <c r="S111" s="98" t="s">
        <v>20</v>
      </c>
      <c r="T111" s="107">
        <f t="shared" ref="T111:U111" ca="1" si="1320">IF($C111="","",VLOOKUP($A111,INDIRECT("data"&amp;$AX$3),T$8,FALSE))</f>
        <v>44</v>
      </c>
      <c r="U111" s="107">
        <f t="shared" ca="1" si="1320"/>
        <v>48</v>
      </c>
      <c r="V111" s="107">
        <f t="shared" ref="V111" ca="1" si="1321">IF($C111="","",SUM(T111:U111))</f>
        <v>92</v>
      </c>
      <c r="W111" s="107">
        <f t="shared" ref="W111:X111" ca="1" si="1322">IF($C111="","",VLOOKUP($A111,INDIRECT("data"&amp;$AX$3),W$8,FALSE))</f>
        <v>43</v>
      </c>
      <c r="X111" s="107">
        <f t="shared" ca="1" si="1322"/>
        <v>44</v>
      </c>
      <c r="Y111" s="107">
        <f t="shared" ref="Y111" ca="1" si="1323">IF($C111="","",SUM(W111:X111))</f>
        <v>87</v>
      </c>
      <c r="Z111" s="107">
        <f t="shared" ref="Z111:AA111" ca="1" si="1324">IF($C111="","",VLOOKUP($A111,INDIRECT("data"&amp;$AX$3),Z$8,FALSE))</f>
        <v>48</v>
      </c>
      <c r="AA111" s="107">
        <f t="shared" ca="1" si="1324"/>
        <v>43</v>
      </c>
      <c r="AB111" s="107">
        <f t="shared" ref="AB111" ca="1" si="1325">IF($C111="","",SUM(Z111:AA111))</f>
        <v>91</v>
      </c>
      <c r="AC111" s="107">
        <f t="shared" ref="AC111:AD111" ca="1" si="1326">IF($C111="","",VLOOKUP($A111,INDIRECT("data"&amp;$AX$3),AC$8,FALSE))</f>
        <v>48</v>
      </c>
      <c r="AD111" s="107">
        <f t="shared" ca="1" si="1326"/>
        <v>48</v>
      </c>
      <c r="AE111" s="107">
        <f t="shared" ref="AE111" ca="1" si="1327">IF($C111="","",SUM(AC111:AD111))</f>
        <v>96</v>
      </c>
      <c r="AF111" s="107">
        <f t="shared" ref="AF111:AG111" ca="1" si="1328">IF($C111="","",VLOOKUP($A111,INDIRECT("data"&amp;$AX$3),AF$8,FALSE))</f>
        <v>44</v>
      </c>
      <c r="AG111" s="107">
        <f t="shared" ca="1" si="1328"/>
        <v>48</v>
      </c>
      <c r="AH111" s="107">
        <f t="shared" ref="AH111" ca="1" si="1329">IF($C111="","",SUM(AF111:AG111))</f>
        <v>92</v>
      </c>
      <c r="AI111" s="107"/>
      <c r="AJ111" s="107"/>
      <c r="AK111" s="107"/>
      <c r="AL111" s="107">
        <f t="shared" ref="AL111:AM111" ca="1" si="1330">IF($C111="","",VLOOKUP($A111,INDIRECT("data"&amp;$AX$3),AL$8,FALSE))</f>
        <v>48</v>
      </c>
      <c r="AM111" s="107">
        <f t="shared" ca="1" si="1330"/>
        <v>48</v>
      </c>
      <c r="AN111" s="107">
        <f t="shared" ref="AN111" ca="1" si="1331">IF($C111="","",SUM(AL111:AM111))</f>
        <v>96</v>
      </c>
      <c r="AO111" s="95">
        <f t="shared" ref="AO111" ca="1" si="1332">IF($C111="","",V111+Y111+AB111+AE111+AH111+AK111+AN111)</f>
        <v>554</v>
      </c>
      <c r="AP111" s="107">
        <f t="shared" ref="AP111:AS111" ca="1" si="1333">IF($C111="","",VLOOKUP($A111,INDIRECT("data"&amp;$AX$3),AP$8,FALSE))</f>
        <v>88</v>
      </c>
      <c r="AQ111" s="107">
        <f t="shared" ca="1" si="1333"/>
        <v>86</v>
      </c>
      <c r="AR111" s="107">
        <f t="shared" ca="1" si="1333"/>
        <v>96</v>
      </c>
      <c r="AS111" s="107">
        <f t="shared" ca="1" si="1333"/>
        <v>96</v>
      </c>
      <c r="AT111" s="107">
        <f t="shared" ref="AT111" ca="1" si="1334">IF($C111="","",SUM(AP111:AS111))</f>
        <v>366</v>
      </c>
      <c r="AU111" s="150">
        <f t="shared" ref="AU111" ca="1" si="1335">IF($C111="","",VLOOKUP($A111,INDIRECT("data"&amp;$AX$3),AU$8,FALSE))</f>
        <v>188</v>
      </c>
      <c r="AV111" s="150">
        <f ca="1">IF($C111="","",ROUND(AU111/NoW%,0))</f>
        <v>83</v>
      </c>
      <c r="AW111" s="150" t="str">
        <f ca="1">IF($C111="","",VLOOKUP(AO112,Gc,2,FALSE))</f>
        <v>Excellent</v>
      </c>
      <c r="AX111" s="150"/>
    </row>
    <row r="112" spans="1:50" s="96" customFormat="1" ht="15" customHeight="1">
      <c r="A112" s="96">
        <f t="shared" ref="A112" si="1336">A111</f>
        <v>52</v>
      </c>
      <c r="B112" s="167"/>
      <c r="C112" s="167"/>
      <c r="D112" s="107" t="str">
        <f t="shared" ref="D112:O112" ca="1" si="1337">IF($C111="","",MID(TEXT(VLOOKUP($A112,INDIRECT("data"&amp;$AX$3),10,FALSE),"000000000000"),D$8,1))</f>
        <v>2</v>
      </c>
      <c r="E112" s="107" t="str">
        <f t="shared" ca="1" si="1337"/>
        <v>3</v>
      </c>
      <c r="F112" s="107" t="str">
        <f t="shared" ca="1" si="1337"/>
        <v>9</v>
      </c>
      <c r="G112" s="107" t="str">
        <f t="shared" ca="1" si="1337"/>
        <v>9</v>
      </c>
      <c r="H112" s="107" t="str">
        <f t="shared" ca="1" si="1337"/>
        <v>9</v>
      </c>
      <c r="I112" s="107" t="str">
        <f t="shared" ca="1" si="1337"/>
        <v>0</v>
      </c>
      <c r="J112" s="107" t="str">
        <f t="shared" ca="1" si="1337"/>
        <v>8</v>
      </c>
      <c r="K112" s="107" t="str">
        <f t="shared" ca="1" si="1337"/>
        <v>7</v>
      </c>
      <c r="L112" s="107" t="str">
        <f t="shared" ca="1" si="1337"/>
        <v>8</v>
      </c>
      <c r="M112" s="107" t="str">
        <f t="shared" ca="1" si="1337"/>
        <v>9</v>
      </c>
      <c r="N112" s="107" t="str">
        <f t="shared" ca="1" si="1337"/>
        <v>5</v>
      </c>
      <c r="O112" s="107" t="str">
        <f t="shared" ca="1" si="1337"/>
        <v>0</v>
      </c>
      <c r="P112" s="150"/>
      <c r="Q112" s="150"/>
      <c r="R112" s="97">
        <f t="shared" ref="R112" ca="1" si="1338">IF($C111="","",VLOOKUP(A112,INDIRECT("data"&amp;$AX$3),9,FALSE))</f>
        <v>41437</v>
      </c>
      <c r="S112" s="98" t="s">
        <v>21</v>
      </c>
      <c r="T112" s="107" t="str">
        <f ca="1">IF($C111="","",VLOOKUP(T111*2,Gr,2))</f>
        <v>A</v>
      </c>
      <c r="U112" s="107" t="str">
        <f ca="1">IF($C111="","",VLOOKUP(U111*2,Gr,2))</f>
        <v>A+</v>
      </c>
      <c r="V112" s="107" t="str">
        <f ca="1">IF($C111="","",VLOOKUP(V111,Gr,2))</f>
        <v>A+</v>
      </c>
      <c r="W112" s="107" t="str">
        <f ca="1">IF($C111="","",VLOOKUP(W111*2,Gr,2))</f>
        <v>A</v>
      </c>
      <c r="X112" s="107" t="str">
        <f ca="1">IF($C111="","",VLOOKUP(X111*2,Gr,2))</f>
        <v>A</v>
      </c>
      <c r="Y112" s="107" t="str">
        <f ca="1">IF($C111="","",VLOOKUP(Y111,Gr,2))</f>
        <v>A</v>
      </c>
      <c r="Z112" s="107" t="str">
        <f ca="1">IF($C111="","",VLOOKUP(Z111*2,Gr,2))</f>
        <v>A+</v>
      </c>
      <c r="AA112" s="107" t="str">
        <f ca="1">IF($C111="","",VLOOKUP(AA111*2,Gr,2))</f>
        <v>A</v>
      </c>
      <c r="AB112" s="107" t="str">
        <f ca="1">IF($C111="","",VLOOKUP(AB111,Gr,2))</f>
        <v>A+</v>
      </c>
      <c r="AC112" s="107" t="str">
        <f ca="1">IF($C111="","",VLOOKUP(AC111*2,Gr,2))</f>
        <v>A+</v>
      </c>
      <c r="AD112" s="107" t="str">
        <f ca="1">IF($C111="","",VLOOKUP(AD111*2,Gr,2))</f>
        <v>A+</v>
      </c>
      <c r="AE112" s="107" t="str">
        <f ca="1">IF($C111="","",VLOOKUP(AE111,Gr,2))</f>
        <v>A+</v>
      </c>
      <c r="AF112" s="107" t="str">
        <f ca="1">IF($C111="","",VLOOKUP(AF111*2,Gr,2))</f>
        <v>A</v>
      </c>
      <c r="AG112" s="107" t="str">
        <f ca="1">IF($C111="","",VLOOKUP(AG111*2,Gr,2))</f>
        <v>A+</v>
      </c>
      <c r="AH112" s="107" t="str">
        <f ca="1">IF($C111="","",VLOOKUP(AH111,Gr,2))</f>
        <v>A+</v>
      </c>
      <c r="AI112" s="107"/>
      <c r="AJ112" s="107"/>
      <c r="AK112" s="107"/>
      <c r="AL112" s="107" t="str">
        <f ca="1">IF($C111="","",VLOOKUP(AL111*2,Gr,2))</f>
        <v>A+</v>
      </c>
      <c r="AM112" s="107" t="str">
        <f ca="1">IF($C111="","",VLOOKUP(AM111*2,Gr,2))</f>
        <v>A+</v>
      </c>
      <c r="AN112" s="107" t="str">
        <f ca="1">IF($C111="","",VLOOKUP(AN111,Gr,2))</f>
        <v>A+</v>
      </c>
      <c r="AO112" s="107" t="str">
        <f ca="1">IF($C111="","",VLOOKUP(AO111/AO$7%,Gr,2))</f>
        <v>A+</v>
      </c>
      <c r="AP112" s="107" t="str">
        <f ca="1">IF($C111="","",VLOOKUP(AP111,Gr,2))</f>
        <v>A</v>
      </c>
      <c r="AQ112" s="107" t="str">
        <f ca="1">IF($C111="","",VLOOKUP(AQ111,Gr,2))</f>
        <v>A</v>
      </c>
      <c r="AR112" s="107" t="str">
        <f ca="1">IF($C111="","",VLOOKUP(AR111,Gr,2))</f>
        <v>A+</v>
      </c>
      <c r="AS112" s="107" t="str">
        <f ca="1">IF($C111="","",VLOOKUP(AS111,Gr,2))</f>
        <v>A+</v>
      </c>
      <c r="AT112" s="107" t="str">
        <f ca="1">IF($C111="","",VLOOKUP(AT111/AT$7%,Gr,2))</f>
        <v>A+</v>
      </c>
      <c r="AU112" s="150"/>
      <c r="AV112" s="150"/>
      <c r="AW112" s="150"/>
      <c r="AX112" s="150"/>
    </row>
    <row r="113" spans="1:50" s="96" customFormat="1" ht="15" customHeight="1">
      <c r="A113" s="96">
        <f t="shared" ref="A113" si="1339">A112+1</f>
        <v>53</v>
      </c>
      <c r="B113" s="166">
        <f t="shared" ref="B113" si="1340">A113</f>
        <v>53</v>
      </c>
      <c r="C113" s="166">
        <f t="shared" ref="C113" ca="1" si="1341">IFERROR(VLOOKUP(A113,INDIRECT("data"&amp;$AX$3),2,FALSE),"")</f>
        <v>1130</v>
      </c>
      <c r="D113" s="168" t="str">
        <f t="shared" ref="D113" ca="1" si="1342">IF(C113="","",VLOOKUP(A113,INDIRECT("data"&amp;$AX$3),3,FALSE))</f>
        <v>Hari Venkata Durga Prasad Jakkamsetti</v>
      </c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50" t="str">
        <f t="shared" ref="P113" ca="1" si="1343">IF($C113="","",VLOOKUP($A113,INDIRECT("data"&amp;$AX$3),4,FALSE))</f>
        <v>G</v>
      </c>
      <c r="Q113" s="150" t="str">
        <f t="shared" ref="Q113" ca="1" si="1344">IF($C113="","",VLOOKUP($A113,INDIRECT("data"&amp;$AX$3),5,FALSE))</f>
        <v>BC</v>
      </c>
      <c r="R113" s="97">
        <f t="shared" ref="R113" ca="1" si="1345">IF($C113="","",VLOOKUP(A113,INDIRECT("data"&amp;$AX$3),8,FALSE))</f>
        <v>37694</v>
      </c>
      <c r="S113" s="98" t="s">
        <v>20</v>
      </c>
      <c r="T113" s="107">
        <f t="shared" ref="T113:U113" ca="1" si="1346">IF($C113="","",VLOOKUP($A113,INDIRECT("data"&amp;$AX$3),T$8,FALSE))</f>
        <v>46</v>
      </c>
      <c r="U113" s="107">
        <f t="shared" ca="1" si="1346"/>
        <v>36</v>
      </c>
      <c r="V113" s="107">
        <f t="shared" ref="V113" ca="1" si="1347">IF($C113="","",SUM(T113:U113))</f>
        <v>82</v>
      </c>
      <c r="W113" s="107">
        <f t="shared" ref="W113:X113" ca="1" si="1348">IF($C113="","",VLOOKUP($A113,INDIRECT("data"&amp;$AX$3),W$8,FALSE))</f>
        <v>38</v>
      </c>
      <c r="X113" s="107">
        <f t="shared" ca="1" si="1348"/>
        <v>46</v>
      </c>
      <c r="Y113" s="107">
        <f t="shared" ref="Y113" ca="1" si="1349">IF($C113="","",SUM(W113:X113))</f>
        <v>84</v>
      </c>
      <c r="Z113" s="107">
        <f t="shared" ref="Z113:AA113" ca="1" si="1350">IF($C113="","",VLOOKUP($A113,INDIRECT("data"&amp;$AX$3),Z$8,FALSE))</f>
        <v>45</v>
      </c>
      <c r="AA113" s="107">
        <f t="shared" ca="1" si="1350"/>
        <v>38</v>
      </c>
      <c r="AB113" s="107">
        <f t="shared" ref="AB113" ca="1" si="1351">IF($C113="","",SUM(Z113:AA113))</f>
        <v>83</v>
      </c>
      <c r="AC113" s="107">
        <f t="shared" ref="AC113:AD113" ca="1" si="1352">IF($C113="","",VLOOKUP($A113,INDIRECT("data"&amp;$AX$3),AC$8,FALSE))</f>
        <v>36</v>
      </c>
      <c r="AD113" s="107">
        <f t="shared" ca="1" si="1352"/>
        <v>45</v>
      </c>
      <c r="AE113" s="107">
        <f t="shared" ref="AE113" ca="1" si="1353">IF($C113="","",SUM(AC113:AD113))</f>
        <v>81</v>
      </c>
      <c r="AF113" s="107">
        <f t="shared" ref="AF113:AG113" ca="1" si="1354">IF($C113="","",VLOOKUP($A113,INDIRECT("data"&amp;$AX$3),AF$8,FALSE))</f>
        <v>46</v>
      </c>
      <c r="AG113" s="107">
        <f t="shared" ca="1" si="1354"/>
        <v>36</v>
      </c>
      <c r="AH113" s="107">
        <f t="shared" ref="AH113" ca="1" si="1355">IF($C113="","",SUM(AF113:AG113))</f>
        <v>82</v>
      </c>
      <c r="AI113" s="107"/>
      <c r="AJ113" s="107"/>
      <c r="AK113" s="107"/>
      <c r="AL113" s="107">
        <f t="shared" ref="AL113:AM113" ca="1" si="1356">IF($C113="","",VLOOKUP($A113,INDIRECT("data"&amp;$AX$3),AL$8,FALSE))</f>
        <v>45</v>
      </c>
      <c r="AM113" s="107">
        <f t="shared" ca="1" si="1356"/>
        <v>36</v>
      </c>
      <c r="AN113" s="107">
        <f t="shared" ref="AN113" ca="1" si="1357">IF($C113="","",SUM(AL113:AM113))</f>
        <v>81</v>
      </c>
      <c r="AO113" s="95">
        <f t="shared" ref="AO113" ca="1" si="1358">IF($C113="","",V113+Y113+AB113+AE113+AH113+AK113+AN113)</f>
        <v>493</v>
      </c>
      <c r="AP113" s="107">
        <f t="shared" ref="AP113:AS113" ca="1" si="1359">IF($C113="","",VLOOKUP($A113,INDIRECT("data"&amp;$AX$3),AP$8,FALSE))</f>
        <v>92</v>
      </c>
      <c r="AQ113" s="107">
        <f t="shared" ca="1" si="1359"/>
        <v>76</v>
      </c>
      <c r="AR113" s="107">
        <f t="shared" ca="1" si="1359"/>
        <v>90</v>
      </c>
      <c r="AS113" s="107">
        <f t="shared" ca="1" si="1359"/>
        <v>72</v>
      </c>
      <c r="AT113" s="107">
        <f t="shared" ref="AT113" ca="1" si="1360">IF($C113="","",SUM(AP113:AS113))</f>
        <v>330</v>
      </c>
      <c r="AU113" s="150">
        <f t="shared" ref="AU113" ca="1" si="1361">IF($C113="","",VLOOKUP($A113,INDIRECT("data"&amp;$AX$3),AU$8,FALSE))</f>
        <v>203</v>
      </c>
      <c r="AV113" s="150">
        <f ca="1">IF($C113="","",ROUND(AU113/NoW%,0))</f>
        <v>89</v>
      </c>
      <c r="AW113" s="150" t="str">
        <f ca="1">IF($C113="","",VLOOKUP(AO114,Gc,2,FALSE))</f>
        <v>Very Good</v>
      </c>
      <c r="AX113" s="150"/>
    </row>
    <row r="114" spans="1:50" s="96" customFormat="1" ht="15" customHeight="1">
      <c r="A114" s="96">
        <f t="shared" ref="A114" si="1362">A113</f>
        <v>53</v>
      </c>
      <c r="B114" s="167"/>
      <c r="C114" s="167"/>
      <c r="D114" s="107" t="str">
        <f t="shared" ref="D114:O114" ca="1" si="1363">IF($C113="","",MID(TEXT(VLOOKUP($A114,INDIRECT("data"&amp;$AX$3),10,FALSE),"000000000000"),D$8,1))</f>
        <v>8</v>
      </c>
      <c r="E114" s="107" t="str">
        <f t="shared" ca="1" si="1363"/>
        <v>1</v>
      </c>
      <c r="F114" s="107" t="str">
        <f t="shared" ca="1" si="1363"/>
        <v>8</v>
      </c>
      <c r="G114" s="107" t="str">
        <f t="shared" ca="1" si="1363"/>
        <v>6</v>
      </c>
      <c r="H114" s="107" t="str">
        <f t="shared" ca="1" si="1363"/>
        <v>8</v>
      </c>
      <c r="I114" s="107" t="str">
        <f t="shared" ca="1" si="1363"/>
        <v>2</v>
      </c>
      <c r="J114" s="107" t="str">
        <f t="shared" ca="1" si="1363"/>
        <v>0</v>
      </c>
      <c r="K114" s="107" t="str">
        <f t="shared" ca="1" si="1363"/>
        <v>0</v>
      </c>
      <c r="L114" s="107" t="str">
        <f t="shared" ca="1" si="1363"/>
        <v>3</v>
      </c>
      <c r="M114" s="107" t="str">
        <f t="shared" ca="1" si="1363"/>
        <v>8</v>
      </c>
      <c r="N114" s="107" t="str">
        <f t="shared" ca="1" si="1363"/>
        <v>5</v>
      </c>
      <c r="O114" s="107" t="str">
        <f t="shared" ca="1" si="1363"/>
        <v>4</v>
      </c>
      <c r="P114" s="150"/>
      <c r="Q114" s="150"/>
      <c r="R114" s="97">
        <f t="shared" ref="R114" ca="1" si="1364">IF($C113="","",VLOOKUP(A114,INDIRECT("data"&amp;$AX$3),9,FALSE))</f>
        <v>41437</v>
      </c>
      <c r="S114" s="98" t="s">
        <v>21</v>
      </c>
      <c r="T114" s="107" t="str">
        <f ca="1">IF($C113="","",VLOOKUP(T113*2,Gr,2))</f>
        <v>A+</v>
      </c>
      <c r="U114" s="107" t="str">
        <f ca="1">IF($C113="","",VLOOKUP(U113*2,Gr,2))</f>
        <v>A</v>
      </c>
      <c r="V114" s="107" t="str">
        <f ca="1">IF($C113="","",VLOOKUP(V113,Gr,2))</f>
        <v>A</v>
      </c>
      <c r="W114" s="107" t="str">
        <f ca="1">IF($C113="","",VLOOKUP(W113*2,Gr,2))</f>
        <v>A</v>
      </c>
      <c r="X114" s="107" t="str">
        <f ca="1">IF($C113="","",VLOOKUP(X113*2,Gr,2))</f>
        <v>A+</v>
      </c>
      <c r="Y114" s="107" t="str">
        <f ca="1">IF($C113="","",VLOOKUP(Y113,Gr,2))</f>
        <v>A</v>
      </c>
      <c r="Z114" s="107" t="str">
        <f ca="1">IF($C113="","",VLOOKUP(Z113*2,Gr,2))</f>
        <v>A</v>
      </c>
      <c r="AA114" s="107" t="str">
        <f ca="1">IF($C113="","",VLOOKUP(AA113*2,Gr,2))</f>
        <v>A</v>
      </c>
      <c r="AB114" s="107" t="str">
        <f ca="1">IF($C113="","",VLOOKUP(AB113,Gr,2))</f>
        <v>A</v>
      </c>
      <c r="AC114" s="107" t="str">
        <f ca="1">IF($C113="","",VLOOKUP(AC113*2,Gr,2))</f>
        <v>A</v>
      </c>
      <c r="AD114" s="107" t="str">
        <f ca="1">IF($C113="","",VLOOKUP(AD113*2,Gr,2))</f>
        <v>A</v>
      </c>
      <c r="AE114" s="107" t="str">
        <f ca="1">IF($C113="","",VLOOKUP(AE113,Gr,2))</f>
        <v>A</v>
      </c>
      <c r="AF114" s="107" t="str">
        <f ca="1">IF($C113="","",VLOOKUP(AF113*2,Gr,2))</f>
        <v>A+</v>
      </c>
      <c r="AG114" s="107" t="str">
        <f ca="1">IF($C113="","",VLOOKUP(AG113*2,Gr,2))</f>
        <v>A</v>
      </c>
      <c r="AH114" s="107" t="str">
        <f ca="1">IF($C113="","",VLOOKUP(AH113,Gr,2))</f>
        <v>A</v>
      </c>
      <c r="AI114" s="107"/>
      <c r="AJ114" s="107"/>
      <c r="AK114" s="107"/>
      <c r="AL114" s="107" t="str">
        <f ca="1">IF($C113="","",VLOOKUP(AL113*2,Gr,2))</f>
        <v>A</v>
      </c>
      <c r="AM114" s="107" t="str">
        <f ca="1">IF($C113="","",VLOOKUP(AM113*2,Gr,2))</f>
        <v>A</v>
      </c>
      <c r="AN114" s="107" t="str">
        <f ca="1">IF($C113="","",VLOOKUP(AN113,Gr,2))</f>
        <v>A</v>
      </c>
      <c r="AO114" s="107" t="str">
        <f ca="1">IF($C113="","",VLOOKUP(AO113/AO$7%,Gr,2))</f>
        <v>A</v>
      </c>
      <c r="AP114" s="107" t="str">
        <f ca="1">IF($C113="","",VLOOKUP(AP113,Gr,2))</f>
        <v>A+</v>
      </c>
      <c r="AQ114" s="107" t="str">
        <f ca="1">IF($C113="","",VLOOKUP(AQ113,Gr,2))</f>
        <v>A</v>
      </c>
      <c r="AR114" s="107" t="str">
        <f ca="1">IF($C113="","",VLOOKUP(AR113,Gr,2))</f>
        <v>A</v>
      </c>
      <c r="AS114" s="107" t="str">
        <f ca="1">IF($C113="","",VLOOKUP(AS113,Gr,2))</f>
        <v>A</v>
      </c>
      <c r="AT114" s="107" t="str">
        <f ca="1">IF($C113="","",VLOOKUP(AT113/AT$7%,Gr,2))</f>
        <v>A</v>
      </c>
      <c r="AU114" s="150"/>
      <c r="AV114" s="150"/>
      <c r="AW114" s="150"/>
      <c r="AX114" s="150"/>
    </row>
    <row r="115" spans="1:50" s="96" customFormat="1" ht="15" customHeight="1">
      <c r="A115" s="96">
        <f t="shared" ref="A115" si="1365">A114+1</f>
        <v>54</v>
      </c>
      <c r="B115" s="166">
        <f t="shared" ref="B115" si="1366">A115</f>
        <v>54</v>
      </c>
      <c r="C115" s="166">
        <f t="shared" ref="C115" ca="1" si="1367">IFERROR(VLOOKUP(A115,INDIRECT("data"&amp;$AX$3),2,FALSE),"")</f>
        <v>1140</v>
      </c>
      <c r="D115" s="168" t="str">
        <f t="shared" ref="D115" ca="1" si="1368">IF(C115="","",VLOOKUP(A115,INDIRECT("data"&amp;$AX$3),3,FALSE))</f>
        <v>Kalyan Bonthu</v>
      </c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50" t="str">
        <f t="shared" ref="P115" ca="1" si="1369">IF($C115="","",VLOOKUP($A115,INDIRECT("data"&amp;$AX$3),4,FALSE))</f>
        <v>G</v>
      </c>
      <c r="Q115" s="150" t="str">
        <f t="shared" ref="Q115" ca="1" si="1370">IF($C115="","",VLOOKUP($A115,INDIRECT("data"&amp;$AX$3),5,FALSE))</f>
        <v>BC</v>
      </c>
      <c r="R115" s="97">
        <f t="shared" ref="R115" ca="1" si="1371">IF($C115="","",VLOOKUP(A115,INDIRECT("data"&amp;$AX$3),8,FALSE))</f>
        <v>37610</v>
      </c>
      <c r="S115" s="98" t="s">
        <v>20</v>
      </c>
      <c r="T115" s="107">
        <f t="shared" ref="T115:U115" ca="1" si="1372">IF($C115="","",VLOOKUP($A115,INDIRECT("data"&amp;$AX$3),T$8,FALSE))</f>
        <v>32</v>
      </c>
      <c r="U115" s="107">
        <f t="shared" ca="1" si="1372"/>
        <v>38</v>
      </c>
      <c r="V115" s="107">
        <f t="shared" ref="V115" ca="1" si="1373">IF($C115="","",SUM(T115:U115))</f>
        <v>70</v>
      </c>
      <c r="W115" s="107">
        <f t="shared" ref="W115:X115" ca="1" si="1374">IF($C115="","",VLOOKUP($A115,INDIRECT("data"&amp;$AX$3),W$8,FALSE))</f>
        <v>34</v>
      </c>
      <c r="X115" s="107">
        <f t="shared" ca="1" si="1374"/>
        <v>32</v>
      </c>
      <c r="Y115" s="107">
        <f t="shared" ref="Y115" ca="1" si="1375">IF($C115="","",SUM(W115:X115))</f>
        <v>66</v>
      </c>
      <c r="Z115" s="107">
        <f t="shared" ref="Z115:AA115" ca="1" si="1376">IF($C115="","",VLOOKUP($A115,INDIRECT("data"&amp;$AX$3),Z$8,FALSE))</f>
        <v>38</v>
      </c>
      <c r="AA115" s="107">
        <f t="shared" ca="1" si="1376"/>
        <v>34</v>
      </c>
      <c r="AB115" s="107">
        <f t="shared" ref="AB115" ca="1" si="1377">IF($C115="","",SUM(Z115:AA115))</f>
        <v>72</v>
      </c>
      <c r="AC115" s="107">
        <f t="shared" ref="AC115:AD115" ca="1" si="1378">IF($C115="","",VLOOKUP($A115,INDIRECT("data"&amp;$AX$3),AC$8,FALSE))</f>
        <v>38</v>
      </c>
      <c r="AD115" s="107">
        <f t="shared" ca="1" si="1378"/>
        <v>38</v>
      </c>
      <c r="AE115" s="107">
        <f t="shared" ref="AE115" ca="1" si="1379">IF($C115="","",SUM(AC115:AD115))</f>
        <v>76</v>
      </c>
      <c r="AF115" s="107">
        <f t="shared" ref="AF115:AG115" ca="1" si="1380">IF($C115="","",VLOOKUP($A115,INDIRECT("data"&amp;$AX$3),AF$8,FALSE))</f>
        <v>32</v>
      </c>
      <c r="AG115" s="107">
        <f t="shared" ca="1" si="1380"/>
        <v>38</v>
      </c>
      <c r="AH115" s="107">
        <f t="shared" ref="AH115" ca="1" si="1381">IF($C115="","",SUM(AF115:AG115))</f>
        <v>70</v>
      </c>
      <c r="AI115" s="107"/>
      <c r="AJ115" s="107"/>
      <c r="AK115" s="107"/>
      <c r="AL115" s="107">
        <f t="shared" ref="AL115:AM115" ca="1" si="1382">IF($C115="","",VLOOKUP($A115,INDIRECT("data"&amp;$AX$3),AL$8,FALSE))</f>
        <v>38</v>
      </c>
      <c r="AM115" s="107">
        <f t="shared" ca="1" si="1382"/>
        <v>38</v>
      </c>
      <c r="AN115" s="107">
        <f t="shared" ref="AN115" ca="1" si="1383">IF($C115="","",SUM(AL115:AM115))</f>
        <v>76</v>
      </c>
      <c r="AO115" s="95">
        <f t="shared" ref="AO115" ca="1" si="1384">IF($C115="","",V115+Y115+AB115+AE115+AH115+AK115+AN115)</f>
        <v>430</v>
      </c>
      <c r="AP115" s="107">
        <f t="shared" ref="AP115:AS115" ca="1" si="1385">IF($C115="","",VLOOKUP($A115,INDIRECT("data"&amp;$AX$3),AP$8,FALSE))</f>
        <v>64</v>
      </c>
      <c r="AQ115" s="107">
        <f t="shared" ca="1" si="1385"/>
        <v>68</v>
      </c>
      <c r="AR115" s="107">
        <f t="shared" ca="1" si="1385"/>
        <v>76</v>
      </c>
      <c r="AS115" s="107">
        <f t="shared" ca="1" si="1385"/>
        <v>76</v>
      </c>
      <c r="AT115" s="107">
        <f t="shared" ref="AT115" ca="1" si="1386">IF($C115="","",SUM(AP115:AS115))</f>
        <v>284</v>
      </c>
      <c r="AU115" s="150">
        <f t="shared" ref="AU115" ca="1" si="1387">IF($C115="","",VLOOKUP($A115,INDIRECT("data"&amp;$AX$3),AU$8,FALSE))</f>
        <v>172</v>
      </c>
      <c r="AV115" s="150">
        <f ca="1">IF($C115="","",ROUND(AU115/NoW%,0))</f>
        <v>76</v>
      </c>
      <c r="AW115" s="150" t="str">
        <f ca="1">IF($C115="","",VLOOKUP(AO116,Gc,2,FALSE))</f>
        <v>Very Good</v>
      </c>
      <c r="AX115" s="150"/>
    </row>
    <row r="116" spans="1:50" s="96" customFormat="1" ht="15" customHeight="1">
      <c r="A116" s="96">
        <f t="shared" ref="A116" si="1388">A115</f>
        <v>54</v>
      </c>
      <c r="B116" s="167"/>
      <c r="C116" s="167"/>
      <c r="D116" s="107" t="str">
        <f t="shared" ref="D116:O116" ca="1" si="1389">IF($C115="","",MID(TEXT(VLOOKUP($A116,INDIRECT("data"&amp;$AX$3),10,FALSE),"000000000000"),D$8,1))</f>
        <v>2</v>
      </c>
      <c r="E116" s="107" t="str">
        <f t="shared" ca="1" si="1389"/>
        <v>0</v>
      </c>
      <c r="F116" s="107" t="str">
        <f t="shared" ca="1" si="1389"/>
        <v>2</v>
      </c>
      <c r="G116" s="107" t="str">
        <f t="shared" ca="1" si="1389"/>
        <v>0</v>
      </c>
      <c r="H116" s="107" t="str">
        <f t="shared" ca="1" si="1389"/>
        <v>6</v>
      </c>
      <c r="I116" s="107" t="str">
        <f t="shared" ca="1" si="1389"/>
        <v>6</v>
      </c>
      <c r="J116" s="107" t="str">
        <f t="shared" ca="1" si="1389"/>
        <v>4</v>
      </c>
      <c r="K116" s="107" t="str">
        <f t="shared" ca="1" si="1389"/>
        <v>4</v>
      </c>
      <c r="L116" s="107" t="str">
        <f t="shared" ca="1" si="1389"/>
        <v>4</v>
      </c>
      <c r="M116" s="107" t="str">
        <f t="shared" ca="1" si="1389"/>
        <v>8</v>
      </c>
      <c r="N116" s="107" t="str">
        <f t="shared" ca="1" si="1389"/>
        <v>6</v>
      </c>
      <c r="O116" s="107" t="str">
        <f t="shared" ca="1" si="1389"/>
        <v>2</v>
      </c>
      <c r="P116" s="150"/>
      <c r="Q116" s="150"/>
      <c r="R116" s="97">
        <f t="shared" ref="R116" ca="1" si="1390">IF($C115="","",VLOOKUP(A116,INDIRECT("data"&amp;$AX$3),9,FALSE))</f>
        <v>41439</v>
      </c>
      <c r="S116" s="98" t="s">
        <v>21</v>
      </c>
      <c r="T116" s="107" t="str">
        <f ca="1">IF($C115="","",VLOOKUP(T115*2,Gr,2))</f>
        <v>B+</v>
      </c>
      <c r="U116" s="107" t="str">
        <f ca="1">IF($C115="","",VLOOKUP(U115*2,Gr,2))</f>
        <v>A</v>
      </c>
      <c r="V116" s="107" t="str">
        <f ca="1">IF($C115="","",VLOOKUP(V115,Gr,2))</f>
        <v>B+</v>
      </c>
      <c r="W116" s="107" t="str">
        <f ca="1">IF($C115="","",VLOOKUP(W115*2,Gr,2))</f>
        <v>B+</v>
      </c>
      <c r="X116" s="107" t="str">
        <f ca="1">IF($C115="","",VLOOKUP(X115*2,Gr,2))</f>
        <v>B+</v>
      </c>
      <c r="Y116" s="107" t="str">
        <f ca="1">IF($C115="","",VLOOKUP(Y115,Gr,2))</f>
        <v>B+</v>
      </c>
      <c r="Z116" s="107" t="str">
        <f ca="1">IF($C115="","",VLOOKUP(Z115*2,Gr,2))</f>
        <v>A</v>
      </c>
      <c r="AA116" s="107" t="str">
        <f ca="1">IF($C115="","",VLOOKUP(AA115*2,Gr,2))</f>
        <v>B+</v>
      </c>
      <c r="AB116" s="107" t="str">
        <f ca="1">IF($C115="","",VLOOKUP(AB115,Gr,2))</f>
        <v>A</v>
      </c>
      <c r="AC116" s="107" t="str">
        <f ca="1">IF($C115="","",VLOOKUP(AC115*2,Gr,2))</f>
        <v>A</v>
      </c>
      <c r="AD116" s="107" t="str">
        <f ca="1">IF($C115="","",VLOOKUP(AD115*2,Gr,2))</f>
        <v>A</v>
      </c>
      <c r="AE116" s="107" t="str">
        <f ca="1">IF($C115="","",VLOOKUP(AE115,Gr,2))</f>
        <v>A</v>
      </c>
      <c r="AF116" s="107" t="str">
        <f ca="1">IF($C115="","",VLOOKUP(AF115*2,Gr,2))</f>
        <v>B+</v>
      </c>
      <c r="AG116" s="107" t="str">
        <f ca="1">IF($C115="","",VLOOKUP(AG115*2,Gr,2))</f>
        <v>A</v>
      </c>
      <c r="AH116" s="107" t="str">
        <f ca="1">IF($C115="","",VLOOKUP(AH115,Gr,2))</f>
        <v>B+</v>
      </c>
      <c r="AI116" s="107"/>
      <c r="AJ116" s="107"/>
      <c r="AK116" s="107"/>
      <c r="AL116" s="107" t="str">
        <f ca="1">IF($C115="","",VLOOKUP(AL115*2,Gr,2))</f>
        <v>A</v>
      </c>
      <c r="AM116" s="107" t="str">
        <f ca="1">IF($C115="","",VLOOKUP(AM115*2,Gr,2))</f>
        <v>A</v>
      </c>
      <c r="AN116" s="107" t="str">
        <f ca="1">IF($C115="","",VLOOKUP(AN115,Gr,2))</f>
        <v>A</v>
      </c>
      <c r="AO116" s="107" t="str">
        <f ca="1">IF($C115="","",VLOOKUP(AO115/AO$7%,Gr,2))</f>
        <v>A</v>
      </c>
      <c r="AP116" s="107" t="str">
        <f ca="1">IF($C115="","",VLOOKUP(AP115,Gr,2))</f>
        <v>B+</v>
      </c>
      <c r="AQ116" s="107" t="str">
        <f ca="1">IF($C115="","",VLOOKUP(AQ115,Gr,2))</f>
        <v>B+</v>
      </c>
      <c r="AR116" s="107" t="str">
        <f ca="1">IF($C115="","",VLOOKUP(AR115,Gr,2))</f>
        <v>A</v>
      </c>
      <c r="AS116" s="107" t="str">
        <f ca="1">IF($C115="","",VLOOKUP(AS115,Gr,2))</f>
        <v>A</v>
      </c>
      <c r="AT116" s="107" t="str">
        <f ca="1">IF($C115="","",VLOOKUP(AT115/AT$7%,Gr,2))</f>
        <v>A</v>
      </c>
      <c r="AU116" s="150"/>
      <c r="AV116" s="150"/>
      <c r="AW116" s="150"/>
      <c r="AX116" s="150"/>
    </row>
    <row r="117" spans="1:50" s="96" customFormat="1" ht="15" customHeight="1">
      <c r="A117" s="96">
        <f t="shared" ref="A117" si="1391">A116+1</f>
        <v>55</v>
      </c>
      <c r="B117" s="166">
        <f t="shared" ref="B117" si="1392">A117</f>
        <v>55</v>
      </c>
      <c r="C117" s="166">
        <f t="shared" ref="C117" ca="1" si="1393">IFERROR(VLOOKUP(A117,INDIRECT("data"&amp;$AX$3),2,FALSE),"")</f>
        <v>1169</v>
      </c>
      <c r="D117" s="168" t="str">
        <f t="shared" ref="D117" ca="1" si="1394">IF(C117="","",VLOOKUP(A117,INDIRECT("data"&amp;$AX$3),3,FALSE))</f>
        <v>Krishna Murari Mattaparthi</v>
      </c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50" t="str">
        <f t="shared" ref="P117" ca="1" si="1395">IF($C117="","",VLOOKUP($A117,INDIRECT("data"&amp;$AX$3),4,FALSE))</f>
        <v>G</v>
      </c>
      <c r="Q117" s="150" t="str">
        <f t="shared" ref="Q117" ca="1" si="1396">IF($C117="","",VLOOKUP($A117,INDIRECT("data"&amp;$AX$3),5,FALSE))</f>
        <v>BC</v>
      </c>
      <c r="R117" s="97">
        <f t="shared" ref="R117" ca="1" si="1397">IF($C117="","",VLOOKUP(A117,INDIRECT("data"&amp;$AX$3),8,FALSE))</f>
        <v>37042</v>
      </c>
      <c r="S117" s="98" t="s">
        <v>20</v>
      </c>
      <c r="T117" s="107">
        <f t="shared" ref="T117:U117" ca="1" si="1398">IF($C117="","",VLOOKUP($A117,INDIRECT("data"&amp;$AX$3),T$8,FALSE))</f>
        <v>22</v>
      </c>
      <c r="U117" s="107">
        <f t="shared" ca="1" si="1398"/>
        <v>46</v>
      </c>
      <c r="V117" s="107">
        <f t="shared" ref="V117" ca="1" si="1399">IF($C117="","",SUM(T117:U117))</f>
        <v>68</v>
      </c>
      <c r="W117" s="107">
        <f t="shared" ref="W117:X117" ca="1" si="1400">IF($C117="","",VLOOKUP($A117,INDIRECT("data"&amp;$AX$3),W$8,FALSE))</f>
        <v>44</v>
      </c>
      <c r="X117" s="107">
        <f t="shared" ca="1" si="1400"/>
        <v>22</v>
      </c>
      <c r="Y117" s="107">
        <f t="shared" ref="Y117" ca="1" si="1401">IF($C117="","",SUM(W117:X117))</f>
        <v>66</v>
      </c>
      <c r="Z117" s="107">
        <f t="shared" ref="Z117:AA117" ca="1" si="1402">IF($C117="","",VLOOKUP($A117,INDIRECT("data"&amp;$AX$3),Z$8,FALSE))</f>
        <v>43</v>
      </c>
      <c r="AA117" s="107">
        <f t="shared" ca="1" si="1402"/>
        <v>44</v>
      </c>
      <c r="AB117" s="107">
        <f t="shared" ref="AB117" ca="1" si="1403">IF($C117="","",SUM(Z117:AA117))</f>
        <v>87</v>
      </c>
      <c r="AC117" s="107">
        <f t="shared" ref="AC117:AD117" ca="1" si="1404">IF($C117="","",VLOOKUP($A117,INDIRECT("data"&amp;$AX$3),AC$8,FALSE))</f>
        <v>46</v>
      </c>
      <c r="AD117" s="107">
        <f t="shared" ca="1" si="1404"/>
        <v>43</v>
      </c>
      <c r="AE117" s="107">
        <f t="shared" ref="AE117" ca="1" si="1405">IF($C117="","",SUM(AC117:AD117))</f>
        <v>89</v>
      </c>
      <c r="AF117" s="107">
        <f t="shared" ref="AF117:AG117" ca="1" si="1406">IF($C117="","",VLOOKUP($A117,INDIRECT("data"&amp;$AX$3),AF$8,FALSE))</f>
        <v>22</v>
      </c>
      <c r="AG117" s="107">
        <f t="shared" ca="1" si="1406"/>
        <v>46</v>
      </c>
      <c r="AH117" s="107">
        <f t="shared" ref="AH117" ca="1" si="1407">IF($C117="","",SUM(AF117:AG117))</f>
        <v>68</v>
      </c>
      <c r="AI117" s="107"/>
      <c r="AJ117" s="107"/>
      <c r="AK117" s="107"/>
      <c r="AL117" s="107">
        <f t="shared" ref="AL117:AM117" ca="1" si="1408">IF($C117="","",VLOOKUP($A117,INDIRECT("data"&amp;$AX$3),AL$8,FALSE))</f>
        <v>43</v>
      </c>
      <c r="AM117" s="107">
        <f t="shared" ca="1" si="1408"/>
        <v>46</v>
      </c>
      <c r="AN117" s="107">
        <f t="shared" ref="AN117" ca="1" si="1409">IF($C117="","",SUM(AL117:AM117))</f>
        <v>89</v>
      </c>
      <c r="AO117" s="95">
        <f t="shared" ref="AO117" ca="1" si="1410">IF($C117="","",V117+Y117+AB117+AE117+AH117+AK117+AN117)</f>
        <v>467</v>
      </c>
      <c r="AP117" s="107">
        <f t="shared" ref="AP117:AS117" ca="1" si="1411">IF($C117="","",VLOOKUP($A117,INDIRECT("data"&amp;$AX$3),AP$8,FALSE))</f>
        <v>44</v>
      </c>
      <c r="AQ117" s="107">
        <f t="shared" ca="1" si="1411"/>
        <v>88</v>
      </c>
      <c r="AR117" s="107">
        <f t="shared" ca="1" si="1411"/>
        <v>86</v>
      </c>
      <c r="AS117" s="107">
        <f t="shared" ca="1" si="1411"/>
        <v>92</v>
      </c>
      <c r="AT117" s="107">
        <f t="shared" ref="AT117" ca="1" si="1412">IF($C117="","",SUM(AP117:AS117))</f>
        <v>310</v>
      </c>
      <c r="AU117" s="150">
        <f t="shared" ref="AU117" ca="1" si="1413">IF($C117="","",VLOOKUP($A117,INDIRECT("data"&amp;$AX$3),AU$8,FALSE))</f>
        <v>164</v>
      </c>
      <c r="AV117" s="150">
        <f ca="1">IF($C117="","",ROUND(AU117/NoW%,0))</f>
        <v>72</v>
      </c>
      <c r="AW117" s="150" t="str">
        <f ca="1">IF($C117="","",VLOOKUP(AO118,Gc,2,FALSE))</f>
        <v>Very Good</v>
      </c>
      <c r="AX117" s="150"/>
    </row>
    <row r="118" spans="1:50" s="96" customFormat="1" ht="15" customHeight="1">
      <c r="A118" s="96">
        <f t="shared" ref="A118" si="1414">A117</f>
        <v>55</v>
      </c>
      <c r="B118" s="167"/>
      <c r="C118" s="167"/>
      <c r="D118" s="107" t="str">
        <f t="shared" ref="D118:O118" ca="1" si="1415">IF($C117="","",MID(TEXT(VLOOKUP($A118,INDIRECT("data"&amp;$AX$3),10,FALSE),"000000000000"),D$8,1))</f>
        <v>6</v>
      </c>
      <c r="E118" s="107" t="str">
        <f t="shared" ca="1" si="1415"/>
        <v>4</v>
      </c>
      <c r="F118" s="107" t="str">
        <f t="shared" ca="1" si="1415"/>
        <v>4</v>
      </c>
      <c r="G118" s="107" t="str">
        <f t="shared" ca="1" si="1415"/>
        <v>2</v>
      </c>
      <c r="H118" s="107" t="str">
        <f t="shared" ca="1" si="1415"/>
        <v>9</v>
      </c>
      <c r="I118" s="107" t="str">
        <f t="shared" ca="1" si="1415"/>
        <v>7</v>
      </c>
      <c r="J118" s="107" t="str">
        <f t="shared" ca="1" si="1415"/>
        <v>5</v>
      </c>
      <c r="K118" s="107" t="str">
        <f t="shared" ca="1" si="1415"/>
        <v>1</v>
      </c>
      <c r="L118" s="107" t="str">
        <f t="shared" ca="1" si="1415"/>
        <v>3</v>
      </c>
      <c r="M118" s="107" t="str">
        <f t="shared" ca="1" si="1415"/>
        <v>6</v>
      </c>
      <c r="N118" s="107" t="str">
        <f t="shared" ca="1" si="1415"/>
        <v>2</v>
      </c>
      <c r="O118" s="107" t="str">
        <f t="shared" ca="1" si="1415"/>
        <v>0</v>
      </c>
      <c r="P118" s="150"/>
      <c r="Q118" s="150"/>
      <c r="R118" s="97">
        <f t="shared" ref="R118" ca="1" si="1416">IF($C117="","",VLOOKUP(A118,INDIRECT("data"&amp;$AX$3),9,FALSE))</f>
        <v>41452</v>
      </c>
      <c r="S118" s="98" t="s">
        <v>21</v>
      </c>
      <c r="T118" s="107" t="str">
        <f ca="1">IF($C117="","",VLOOKUP(T117*2,Gr,2))</f>
        <v>B</v>
      </c>
      <c r="U118" s="107" t="str">
        <f ca="1">IF($C117="","",VLOOKUP(U117*2,Gr,2))</f>
        <v>A+</v>
      </c>
      <c r="V118" s="107" t="str">
        <f ca="1">IF($C117="","",VLOOKUP(V117,Gr,2))</f>
        <v>B+</v>
      </c>
      <c r="W118" s="107" t="str">
        <f ca="1">IF($C117="","",VLOOKUP(W117*2,Gr,2))</f>
        <v>A</v>
      </c>
      <c r="X118" s="107" t="str">
        <f ca="1">IF($C117="","",VLOOKUP(X117*2,Gr,2))</f>
        <v>B</v>
      </c>
      <c r="Y118" s="107" t="str">
        <f ca="1">IF($C117="","",VLOOKUP(Y117,Gr,2))</f>
        <v>B+</v>
      </c>
      <c r="Z118" s="107" t="str">
        <f ca="1">IF($C117="","",VLOOKUP(Z117*2,Gr,2))</f>
        <v>A</v>
      </c>
      <c r="AA118" s="107" t="str">
        <f ca="1">IF($C117="","",VLOOKUP(AA117*2,Gr,2))</f>
        <v>A</v>
      </c>
      <c r="AB118" s="107" t="str">
        <f ca="1">IF($C117="","",VLOOKUP(AB117,Gr,2))</f>
        <v>A</v>
      </c>
      <c r="AC118" s="107" t="str">
        <f ca="1">IF($C117="","",VLOOKUP(AC117*2,Gr,2))</f>
        <v>A+</v>
      </c>
      <c r="AD118" s="107" t="str">
        <f ca="1">IF($C117="","",VLOOKUP(AD117*2,Gr,2))</f>
        <v>A</v>
      </c>
      <c r="AE118" s="107" t="str">
        <f ca="1">IF($C117="","",VLOOKUP(AE117,Gr,2))</f>
        <v>A</v>
      </c>
      <c r="AF118" s="107" t="str">
        <f ca="1">IF($C117="","",VLOOKUP(AF117*2,Gr,2))</f>
        <v>B</v>
      </c>
      <c r="AG118" s="107" t="str">
        <f ca="1">IF($C117="","",VLOOKUP(AG117*2,Gr,2))</f>
        <v>A+</v>
      </c>
      <c r="AH118" s="107" t="str">
        <f ca="1">IF($C117="","",VLOOKUP(AH117,Gr,2))</f>
        <v>B+</v>
      </c>
      <c r="AI118" s="107"/>
      <c r="AJ118" s="107"/>
      <c r="AK118" s="107"/>
      <c r="AL118" s="107" t="str">
        <f ca="1">IF($C117="","",VLOOKUP(AL117*2,Gr,2))</f>
        <v>A</v>
      </c>
      <c r="AM118" s="107" t="str">
        <f ca="1">IF($C117="","",VLOOKUP(AM117*2,Gr,2))</f>
        <v>A+</v>
      </c>
      <c r="AN118" s="107" t="str">
        <f ca="1">IF($C117="","",VLOOKUP(AN117,Gr,2))</f>
        <v>A</v>
      </c>
      <c r="AO118" s="107" t="str">
        <f ca="1">IF($C117="","",VLOOKUP(AO117/AO$7%,Gr,2))</f>
        <v>A</v>
      </c>
      <c r="AP118" s="107" t="str">
        <f ca="1">IF($C117="","",VLOOKUP(AP117,Gr,2))</f>
        <v>B</v>
      </c>
      <c r="AQ118" s="107" t="str">
        <f ca="1">IF($C117="","",VLOOKUP(AQ117,Gr,2))</f>
        <v>A</v>
      </c>
      <c r="AR118" s="107" t="str">
        <f ca="1">IF($C117="","",VLOOKUP(AR117,Gr,2))</f>
        <v>A</v>
      </c>
      <c r="AS118" s="107" t="str">
        <f ca="1">IF($C117="","",VLOOKUP(AS117,Gr,2))</f>
        <v>A+</v>
      </c>
      <c r="AT118" s="107" t="str">
        <f ca="1">IF($C117="","",VLOOKUP(AT117/AT$7%,Gr,2))</f>
        <v>A</v>
      </c>
      <c r="AU118" s="150"/>
      <c r="AV118" s="150"/>
      <c r="AW118" s="150"/>
      <c r="AX118" s="150"/>
    </row>
    <row r="119" spans="1:50" s="96" customFormat="1" ht="15" customHeight="1">
      <c r="A119" s="96">
        <f t="shared" ref="A119" si="1417">A118+1</f>
        <v>56</v>
      </c>
      <c r="B119" s="166">
        <f t="shared" ref="B119" si="1418">A119</f>
        <v>56</v>
      </c>
      <c r="C119" s="166">
        <f t="shared" ref="C119" ca="1" si="1419">IFERROR(VLOOKUP(A119,INDIRECT("data"&amp;$AX$3),2,FALSE),"")</f>
        <v>1129</v>
      </c>
      <c r="D119" s="168" t="str">
        <f t="shared" ref="D119" ca="1" si="1420">IF(C119="","",VLOOKUP(A119,INDIRECT("data"&amp;$AX$3),3,FALSE))</f>
        <v>Prasanna Kumar Nakka</v>
      </c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50" t="str">
        <f t="shared" ref="P119" ca="1" si="1421">IF($C119="","",VLOOKUP($A119,INDIRECT("data"&amp;$AX$3),4,FALSE))</f>
        <v>G</v>
      </c>
      <c r="Q119" s="150" t="str">
        <f t="shared" ref="Q119" ca="1" si="1422">IF($C119="","",VLOOKUP($A119,INDIRECT("data"&amp;$AX$3),5,FALSE))</f>
        <v>SC</v>
      </c>
      <c r="R119" s="97">
        <f t="shared" ref="R119" ca="1" si="1423">IF($C119="","",VLOOKUP(A119,INDIRECT("data"&amp;$AX$3),8,FALSE))</f>
        <v>37814</v>
      </c>
      <c r="S119" s="98" t="s">
        <v>20</v>
      </c>
      <c r="T119" s="107">
        <f t="shared" ref="T119:U119" ca="1" si="1424">IF($C119="","",VLOOKUP($A119,INDIRECT("data"&amp;$AX$3),T$8,FALSE))</f>
        <v>20</v>
      </c>
      <c r="U119" s="107">
        <f t="shared" ca="1" si="1424"/>
        <v>26</v>
      </c>
      <c r="V119" s="107">
        <f t="shared" ref="V119" ca="1" si="1425">IF($C119="","",SUM(T119:U119))</f>
        <v>46</v>
      </c>
      <c r="W119" s="107">
        <f t="shared" ref="W119:X119" ca="1" si="1426">IF($C119="","",VLOOKUP($A119,INDIRECT("data"&amp;$AX$3),W$8,FALSE))</f>
        <v>20</v>
      </c>
      <c r="X119" s="107">
        <f t="shared" ca="1" si="1426"/>
        <v>20</v>
      </c>
      <c r="Y119" s="107">
        <f t="shared" ref="Y119" ca="1" si="1427">IF($C119="","",SUM(W119:X119))</f>
        <v>40</v>
      </c>
      <c r="Z119" s="107">
        <f t="shared" ref="Z119:AA119" ca="1" si="1428">IF($C119="","",VLOOKUP($A119,INDIRECT("data"&amp;$AX$3),Z$8,FALSE))</f>
        <v>40</v>
      </c>
      <c r="AA119" s="107">
        <f t="shared" ca="1" si="1428"/>
        <v>20</v>
      </c>
      <c r="AB119" s="107">
        <f t="shared" ref="AB119" ca="1" si="1429">IF($C119="","",SUM(Z119:AA119))</f>
        <v>60</v>
      </c>
      <c r="AC119" s="107">
        <f t="shared" ref="AC119:AD119" ca="1" si="1430">IF($C119="","",VLOOKUP($A119,INDIRECT("data"&amp;$AX$3),AC$8,FALSE))</f>
        <v>26</v>
      </c>
      <c r="AD119" s="107">
        <f t="shared" ca="1" si="1430"/>
        <v>40</v>
      </c>
      <c r="AE119" s="107">
        <f t="shared" ref="AE119" ca="1" si="1431">IF($C119="","",SUM(AC119:AD119))</f>
        <v>66</v>
      </c>
      <c r="AF119" s="107">
        <f t="shared" ref="AF119:AG119" ca="1" si="1432">IF($C119="","",VLOOKUP($A119,INDIRECT("data"&amp;$AX$3),AF$8,FALSE))</f>
        <v>20</v>
      </c>
      <c r="AG119" s="107">
        <f t="shared" ca="1" si="1432"/>
        <v>26</v>
      </c>
      <c r="AH119" s="107">
        <f t="shared" ref="AH119" ca="1" si="1433">IF($C119="","",SUM(AF119:AG119))</f>
        <v>46</v>
      </c>
      <c r="AI119" s="107"/>
      <c r="AJ119" s="107"/>
      <c r="AK119" s="107"/>
      <c r="AL119" s="107">
        <f t="shared" ref="AL119:AM119" ca="1" si="1434">IF($C119="","",VLOOKUP($A119,INDIRECT("data"&amp;$AX$3),AL$8,FALSE))</f>
        <v>40</v>
      </c>
      <c r="AM119" s="107">
        <f t="shared" ca="1" si="1434"/>
        <v>26</v>
      </c>
      <c r="AN119" s="107">
        <f t="shared" ref="AN119" ca="1" si="1435">IF($C119="","",SUM(AL119:AM119))</f>
        <v>66</v>
      </c>
      <c r="AO119" s="95">
        <f t="shared" ref="AO119" ca="1" si="1436">IF($C119="","",V119+Y119+AB119+AE119+AH119+AK119+AN119)</f>
        <v>324</v>
      </c>
      <c r="AP119" s="107">
        <f t="shared" ref="AP119:AS119" ca="1" si="1437">IF($C119="","",VLOOKUP($A119,INDIRECT("data"&amp;$AX$3),AP$8,FALSE))</f>
        <v>40</v>
      </c>
      <c r="AQ119" s="107">
        <f t="shared" ca="1" si="1437"/>
        <v>40</v>
      </c>
      <c r="AR119" s="107">
        <f t="shared" ca="1" si="1437"/>
        <v>80</v>
      </c>
      <c r="AS119" s="107">
        <f t="shared" ca="1" si="1437"/>
        <v>52</v>
      </c>
      <c r="AT119" s="107">
        <f t="shared" ref="AT119" ca="1" si="1438">IF($C119="","",SUM(AP119:AS119))</f>
        <v>212</v>
      </c>
      <c r="AU119" s="150">
        <f t="shared" ref="AU119" ca="1" si="1439">IF($C119="","",VLOOKUP($A119,INDIRECT("data"&amp;$AX$3),AU$8,FALSE))</f>
        <v>216</v>
      </c>
      <c r="AV119" s="150">
        <f ca="1">IF($C119="","",ROUND(AU119/NoW%,0))</f>
        <v>95</v>
      </c>
      <c r="AW119" s="150" t="str">
        <f ca="1">IF($C119="","",VLOOKUP(AO120,Gc,2,FALSE))</f>
        <v>Good</v>
      </c>
      <c r="AX119" s="150"/>
    </row>
    <row r="120" spans="1:50" s="96" customFormat="1" ht="15" customHeight="1">
      <c r="A120" s="96">
        <f t="shared" ref="A120" si="1440">A119</f>
        <v>56</v>
      </c>
      <c r="B120" s="167"/>
      <c r="C120" s="167"/>
      <c r="D120" s="107" t="str">
        <f t="shared" ref="D120:O120" ca="1" si="1441">IF($C119="","",MID(TEXT(VLOOKUP($A120,INDIRECT("data"&amp;$AX$3),10,FALSE),"000000000000"),D$8,1))</f>
        <v>3</v>
      </c>
      <c r="E120" s="107" t="str">
        <f t="shared" ca="1" si="1441"/>
        <v>7</v>
      </c>
      <c r="F120" s="107" t="str">
        <f t="shared" ca="1" si="1441"/>
        <v>2</v>
      </c>
      <c r="G120" s="107" t="str">
        <f t="shared" ca="1" si="1441"/>
        <v>5</v>
      </c>
      <c r="H120" s="107" t="str">
        <f t="shared" ca="1" si="1441"/>
        <v>6</v>
      </c>
      <c r="I120" s="107" t="str">
        <f t="shared" ca="1" si="1441"/>
        <v>2</v>
      </c>
      <c r="J120" s="107" t="str">
        <f t="shared" ca="1" si="1441"/>
        <v>3</v>
      </c>
      <c r="K120" s="107" t="str">
        <f t="shared" ca="1" si="1441"/>
        <v>0</v>
      </c>
      <c r="L120" s="107" t="str">
        <f t="shared" ca="1" si="1441"/>
        <v>2</v>
      </c>
      <c r="M120" s="107" t="str">
        <f t="shared" ca="1" si="1441"/>
        <v>8</v>
      </c>
      <c r="N120" s="107" t="str">
        <f t="shared" ca="1" si="1441"/>
        <v>9</v>
      </c>
      <c r="O120" s="107" t="str">
        <f t="shared" ca="1" si="1441"/>
        <v>2</v>
      </c>
      <c r="P120" s="150"/>
      <c r="Q120" s="150"/>
      <c r="R120" s="97">
        <f t="shared" ref="R120" ca="1" si="1442">IF($C119="","",VLOOKUP(A120,INDIRECT("data"&amp;$AX$3),9,FALSE))</f>
        <v>41437</v>
      </c>
      <c r="S120" s="98" t="s">
        <v>21</v>
      </c>
      <c r="T120" s="107" t="str">
        <f ca="1">IF($C119="","",VLOOKUP(T119*2,Gr,2))</f>
        <v>C</v>
      </c>
      <c r="U120" s="107" t="str">
        <f ca="1">IF($C119="","",VLOOKUP(U119*2,Gr,2))</f>
        <v>B+</v>
      </c>
      <c r="V120" s="107" t="str">
        <f ca="1">IF($C119="","",VLOOKUP(V119,Gr,2))</f>
        <v>B</v>
      </c>
      <c r="W120" s="107" t="str">
        <f ca="1">IF($C119="","",VLOOKUP(W119*2,Gr,2))</f>
        <v>C</v>
      </c>
      <c r="X120" s="107" t="str">
        <f ca="1">IF($C119="","",VLOOKUP(X119*2,Gr,2))</f>
        <v>C</v>
      </c>
      <c r="Y120" s="107" t="str">
        <f ca="1">IF($C119="","",VLOOKUP(Y119,Gr,2))</f>
        <v>C</v>
      </c>
      <c r="Z120" s="107" t="str">
        <f ca="1">IF($C119="","",VLOOKUP(Z119*2,Gr,2))</f>
        <v>A</v>
      </c>
      <c r="AA120" s="107" t="str">
        <f ca="1">IF($C119="","",VLOOKUP(AA119*2,Gr,2))</f>
        <v>C</v>
      </c>
      <c r="AB120" s="107" t="str">
        <f ca="1">IF($C119="","",VLOOKUP(AB119,Gr,2))</f>
        <v>B+</v>
      </c>
      <c r="AC120" s="107" t="str">
        <f ca="1">IF($C119="","",VLOOKUP(AC119*2,Gr,2))</f>
        <v>B+</v>
      </c>
      <c r="AD120" s="107" t="str">
        <f ca="1">IF($C119="","",VLOOKUP(AD119*2,Gr,2))</f>
        <v>A</v>
      </c>
      <c r="AE120" s="107" t="str">
        <f ca="1">IF($C119="","",VLOOKUP(AE119,Gr,2))</f>
        <v>B+</v>
      </c>
      <c r="AF120" s="107" t="str">
        <f ca="1">IF($C119="","",VLOOKUP(AF119*2,Gr,2))</f>
        <v>C</v>
      </c>
      <c r="AG120" s="107" t="str">
        <f ca="1">IF($C119="","",VLOOKUP(AG119*2,Gr,2))</f>
        <v>B+</v>
      </c>
      <c r="AH120" s="107" t="str">
        <f ca="1">IF($C119="","",VLOOKUP(AH119,Gr,2))</f>
        <v>B</v>
      </c>
      <c r="AI120" s="107"/>
      <c r="AJ120" s="107"/>
      <c r="AK120" s="107"/>
      <c r="AL120" s="107" t="str">
        <f ca="1">IF($C119="","",VLOOKUP(AL119*2,Gr,2))</f>
        <v>A</v>
      </c>
      <c r="AM120" s="107" t="str">
        <f ca="1">IF($C119="","",VLOOKUP(AM119*2,Gr,2))</f>
        <v>B+</v>
      </c>
      <c r="AN120" s="107" t="str">
        <f ca="1">IF($C119="","",VLOOKUP(AN119,Gr,2))</f>
        <v>B+</v>
      </c>
      <c r="AO120" s="107" t="str">
        <f ca="1">IF($C119="","",VLOOKUP(AO119/AO$7%,Gr,2))</f>
        <v>B+</v>
      </c>
      <c r="AP120" s="107" t="str">
        <f ca="1">IF($C119="","",VLOOKUP(AP119,Gr,2))</f>
        <v>C</v>
      </c>
      <c r="AQ120" s="107" t="str">
        <f ca="1">IF($C119="","",VLOOKUP(AQ119,Gr,2))</f>
        <v>C</v>
      </c>
      <c r="AR120" s="107" t="str">
        <f ca="1">IF($C119="","",VLOOKUP(AR119,Gr,2))</f>
        <v>A</v>
      </c>
      <c r="AS120" s="107" t="str">
        <f ca="1">IF($C119="","",VLOOKUP(AS119,Gr,2))</f>
        <v>B+</v>
      </c>
      <c r="AT120" s="107" t="str">
        <f ca="1">IF($C119="","",VLOOKUP(AT119/AT$7%,Gr,2))</f>
        <v>B+</v>
      </c>
      <c r="AU120" s="150"/>
      <c r="AV120" s="150"/>
      <c r="AW120" s="150"/>
      <c r="AX120" s="150"/>
    </row>
    <row r="121" spans="1:50" s="96" customFormat="1" ht="15" customHeight="1">
      <c r="A121" s="96">
        <f t="shared" ref="A121" si="1443">A120+1</f>
        <v>57</v>
      </c>
      <c r="B121" s="166">
        <f t="shared" ref="B121" si="1444">A121</f>
        <v>57</v>
      </c>
      <c r="C121" s="166">
        <f t="shared" ref="C121" ca="1" si="1445">IFERROR(VLOOKUP(A121,INDIRECT("data"&amp;$AX$3),2,FALSE),"")</f>
        <v>1168</v>
      </c>
      <c r="D121" s="168" t="str">
        <f t="shared" ref="D121" ca="1" si="1446">IF(C121="","",VLOOKUP(A121,INDIRECT("data"&amp;$AX$3),3,FALSE))</f>
        <v>Prasanth Kumar Kedasi</v>
      </c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50" t="str">
        <f t="shared" ref="P121" ca="1" si="1447">IF($C121="","",VLOOKUP($A121,INDIRECT("data"&amp;$AX$3),4,FALSE))</f>
        <v>G</v>
      </c>
      <c r="Q121" s="150" t="str">
        <f t="shared" ref="Q121" ca="1" si="1448">IF($C121="","",VLOOKUP($A121,INDIRECT("data"&amp;$AX$3),5,FALSE))</f>
        <v>SC</v>
      </c>
      <c r="R121" s="97">
        <f t="shared" ref="R121" ca="1" si="1449">IF($C121="","",VLOOKUP(A121,INDIRECT("data"&amp;$AX$3),8,FALSE))</f>
        <v>37861</v>
      </c>
      <c r="S121" s="98" t="s">
        <v>20</v>
      </c>
      <c r="T121" s="107">
        <f t="shared" ref="T121:U121" ca="1" si="1450">IF($C121="","",VLOOKUP($A121,INDIRECT("data"&amp;$AX$3),T$8,FALSE))</f>
        <v>46</v>
      </c>
      <c r="U121" s="107">
        <f t="shared" ca="1" si="1450"/>
        <v>28</v>
      </c>
      <c r="V121" s="107">
        <f t="shared" ref="V121" ca="1" si="1451">IF($C121="","",SUM(T121:U121))</f>
        <v>74</v>
      </c>
      <c r="W121" s="107">
        <f t="shared" ref="W121:X121" ca="1" si="1452">IF($C121="","",VLOOKUP($A121,INDIRECT("data"&amp;$AX$3),W$8,FALSE))</f>
        <v>23</v>
      </c>
      <c r="X121" s="107">
        <f t="shared" ca="1" si="1452"/>
        <v>46</v>
      </c>
      <c r="Y121" s="107">
        <f t="shared" ref="Y121" ca="1" si="1453">IF($C121="","",SUM(W121:X121))</f>
        <v>69</v>
      </c>
      <c r="Z121" s="107">
        <f t="shared" ref="Z121:AA121" ca="1" si="1454">IF($C121="","",VLOOKUP($A121,INDIRECT("data"&amp;$AX$3),Z$8,FALSE))</f>
        <v>48</v>
      </c>
      <c r="AA121" s="107">
        <f t="shared" ca="1" si="1454"/>
        <v>23</v>
      </c>
      <c r="AB121" s="107">
        <f t="shared" ref="AB121" ca="1" si="1455">IF($C121="","",SUM(Z121:AA121))</f>
        <v>71</v>
      </c>
      <c r="AC121" s="107">
        <f t="shared" ref="AC121:AD121" ca="1" si="1456">IF($C121="","",VLOOKUP($A121,INDIRECT("data"&amp;$AX$3),AC$8,FALSE))</f>
        <v>28</v>
      </c>
      <c r="AD121" s="107">
        <f t="shared" ca="1" si="1456"/>
        <v>48</v>
      </c>
      <c r="AE121" s="107">
        <f t="shared" ref="AE121" ca="1" si="1457">IF($C121="","",SUM(AC121:AD121))</f>
        <v>76</v>
      </c>
      <c r="AF121" s="107">
        <f t="shared" ref="AF121:AG121" ca="1" si="1458">IF($C121="","",VLOOKUP($A121,INDIRECT("data"&amp;$AX$3),AF$8,FALSE))</f>
        <v>46</v>
      </c>
      <c r="AG121" s="107">
        <f t="shared" ca="1" si="1458"/>
        <v>28</v>
      </c>
      <c r="AH121" s="107">
        <f t="shared" ref="AH121" ca="1" si="1459">IF($C121="","",SUM(AF121:AG121))</f>
        <v>74</v>
      </c>
      <c r="AI121" s="107"/>
      <c r="AJ121" s="107"/>
      <c r="AK121" s="107"/>
      <c r="AL121" s="107">
        <f t="shared" ref="AL121:AM121" ca="1" si="1460">IF($C121="","",VLOOKUP($A121,INDIRECT("data"&amp;$AX$3),AL$8,FALSE))</f>
        <v>48</v>
      </c>
      <c r="AM121" s="107">
        <f t="shared" ca="1" si="1460"/>
        <v>28</v>
      </c>
      <c r="AN121" s="107">
        <f t="shared" ref="AN121" ca="1" si="1461">IF($C121="","",SUM(AL121:AM121))</f>
        <v>76</v>
      </c>
      <c r="AO121" s="95">
        <f t="shared" ref="AO121" ca="1" si="1462">IF($C121="","",V121+Y121+AB121+AE121+AH121+AK121+AN121)</f>
        <v>440</v>
      </c>
      <c r="AP121" s="107">
        <f t="shared" ref="AP121:AS121" ca="1" si="1463">IF($C121="","",VLOOKUP($A121,INDIRECT("data"&amp;$AX$3),AP$8,FALSE))</f>
        <v>92</v>
      </c>
      <c r="AQ121" s="107">
        <f t="shared" ca="1" si="1463"/>
        <v>46</v>
      </c>
      <c r="AR121" s="107">
        <f t="shared" ca="1" si="1463"/>
        <v>96</v>
      </c>
      <c r="AS121" s="107">
        <f t="shared" ca="1" si="1463"/>
        <v>56</v>
      </c>
      <c r="AT121" s="107">
        <f t="shared" ref="AT121" ca="1" si="1464">IF($C121="","",SUM(AP121:AS121))</f>
        <v>290</v>
      </c>
      <c r="AU121" s="150">
        <f t="shared" ref="AU121" ca="1" si="1465">IF($C121="","",VLOOKUP($A121,INDIRECT("data"&amp;$AX$3),AU$8,FALSE))</f>
        <v>190</v>
      </c>
      <c r="AV121" s="150">
        <f ca="1">IF($C121="","",ROUND(AU121/NoW%,0))</f>
        <v>84</v>
      </c>
      <c r="AW121" s="150" t="str">
        <f ca="1">IF($C121="","",VLOOKUP(AO122,Gc,2,FALSE))</f>
        <v>Very Good</v>
      </c>
      <c r="AX121" s="150"/>
    </row>
    <row r="122" spans="1:50" s="96" customFormat="1" ht="15" customHeight="1">
      <c r="A122" s="96">
        <f t="shared" ref="A122" si="1466">A121</f>
        <v>57</v>
      </c>
      <c r="B122" s="167"/>
      <c r="C122" s="167"/>
      <c r="D122" s="107" t="str">
        <f t="shared" ref="D122:O122" ca="1" si="1467">IF($C121="","",MID(TEXT(VLOOKUP($A122,INDIRECT("data"&amp;$AX$3),10,FALSE),"000000000000"),D$8,1))</f>
        <v>9</v>
      </c>
      <c r="E122" s="107" t="str">
        <f t="shared" ca="1" si="1467"/>
        <v>4</v>
      </c>
      <c r="F122" s="107" t="str">
        <f t="shared" ca="1" si="1467"/>
        <v>1</v>
      </c>
      <c r="G122" s="107" t="str">
        <f t="shared" ca="1" si="1467"/>
        <v>8</v>
      </c>
      <c r="H122" s="107" t="str">
        <f t="shared" ca="1" si="1467"/>
        <v>5</v>
      </c>
      <c r="I122" s="107" t="str">
        <f t="shared" ca="1" si="1467"/>
        <v>2</v>
      </c>
      <c r="J122" s="107" t="str">
        <f t="shared" ca="1" si="1467"/>
        <v>7</v>
      </c>
      <c r="K122" s="107" t="str">
        <f t="shared" ca="1" si="1467"/>
        <v>6</v>
      </c>
      <c r="L122" s="107" t="str">
        <f t="shared" ca="1" si="1467"/>
        <v>1</v>
      </c>
      <c r="M122" s="107" t="str">
        <f t="shared" ca="1" si="1467"/>
        <v>9</v>
      </c>
      <c r="N122" s="107" t="str">
        <f t="shared" ca="1" si="1467"/>
        <v>7</v>
      </c>
      <c r="O122" s="107" t="str">
        <f t="shared" ca="1" si="1467"/>
        <v>1</v>
      </c>
      <c r="P122" s="150"/>
      <c r="Q122" s="150"/>
      <c r="R122" s="97">
        <f t="shared" ref="R122" ca="1" si="1468">IF($C121="","",VLOOKUP(A122,INDIRECT("data"&amp;$AX$3),9,FALSE))</f>
        <v>41451</v>
      </c>
      <c r="S122" s="98" t="s">
        <v>21</v>
      </c>
      <c r="T122" s="107" t="str">
        <f ca="1">IF($C121="","",VLOOKUP(T121*2,Gr,2))</f>
        <v>A+</v>
      </c>
      <c r="U122" s="107" t="str">
        <f ca="1">IF($C121="","",VLOOKUP(U121*2,Gr,2))</f>
        <v>B+</v>
      </c>
      <c r="V122" s="107" t="str">
        <f ca="1">IF($C121="","",VLOOKUP(V121,Gr,2))</f>
        <v>A</v>
      </c>
      <c r="W122" s="107" t="str">
        <f ca="1">IF($C121="","",VLOOKUP(W121*2,Gr,2))</f>
        <v>B</v>
      </c>
      <c r="X122" s="107" t="str">
        <f ca="1">IF($C121="","",VLOOKUP(X121*2,Gr,2))</f>
        <v>A+</v>
      </c>
      <c r="Y122" s="107" t="str">
        <f ca="1">IF($C121="","",VLOOKUP(Y121,Gr,2))</f>
        <v>B+</v>
      </c>
      <c r="Z122" s="107" t="str">
        <f ca="1">IF($C121="","",VLOOKUP(Z121*2,Gr,2))</f>
        <v>A+</v>
      </c>
      <c r="AA122" s="107" t="str">
        <f ca="1">IF($C121="","",VLOOKUP(AA121*2,Gr,2))</f>
        <v>B</v>
      </c>
      <c r="AB122" s="107" t="str">
        <f ca="1">IF($C121="","",VLOOKUP(AB121,Gr,2))</f>
        <v>A</v>
      </c>
      <c r="AC122" s="107" t="str">
        <f ca="1">IF($C121="","",VLOOKUP(AC121*2,Gr,2))</f>
        <v>B+</v>
      </c>
      <c r="AD122" s="107" t="str">
        <f ca="1">IF($C121="","",VLOOKUP(AD121*2,Gr,2))</f>
        <v>A+</v>
      </c>
      <c r="AE122" s="107" t="str">
        <f ca="1">IF($C121="","",VLOOKUP(AE121,Gr,2))</f>
        <v>A</v>
      </c>
      <c r="AF122" s="107" t="str">
        <f ca="1">IF($C121="","",VLOOKUP(AF121*2,Gr,2))</f>
        <v>A+</v>
      </c>
      <c r="AG122" s="107" t="str">
        <f ca="1">IF($C121="","",VLOOKUP(AG121*2,Gr,2))</f>
        <v>B+</v>
      </c>
      <c r="AH122" s="107" t="str">
        <f ca="1">IF($C121="","",VLOOKUP(AH121,Gr,2))</f>
        <v>A</v>
      </c>
      <c r="AI122" s="107"/>
      <c r="AJ122" s="107"/>
      <c r="AK122" s="107"/>
      <c r="AL122" s="107" t="str">
        <f ca="1">IF($C121="","",VLOOKUP(AL121*2,Gr,2))</f>
        <v>A+</v>
      </c>
      <c r="AM122" s="107" t="str">
        <f ca="1">IF($C121="","",VLOOKUP(AM121*2,Gr,2))</f>
        <v>B+</v>
      </c>
      <c r="AN122" s="107" t="str">
        <f ca="1">IF($C121="","",VLOOKUP(AN121,Gr,2))</f>
        <v>A</v>
      </c>
      <c r="AO122" s="107" t="str">
        <f ca="1">IF($C121="","",VLOOKUP(AO121/AO$7%,Gr,2))</f>
        <v>A</v>
      </c>
      <c r="AP122" s="107" t="str">
        <f ca="1">IF($C121="","",VLOOKUP(AP121,Gr,2))</f>
        <v>A+</v>
      </c>
      <c r="AQ122" s="107" t="str">
        <f ca="1">IF($C121="","",VLOOKUP(AQ121,Gr,2))</f>
        <v>B</v>
      </c>
      <c r="AR122" s="107" t="str">
        <f ca="1">IF($C121="","",VLOOKUP(AR121,Gr,2))</f>
        <v>A+</v>
      </c>
      <c r="AS122" s="107" t="str">
        <f ca="1">IF($C121="","",VLOOKUP(AS121,Gr,2))</f>
        <v>B+</v>
      </c>
      <c r="AT122" s="107" t="str">
        <f ca="1">IF($C121="","",VLOOKUP(AT121/AT$7%,Gr,2))</f>
        <v>A</v>
      </c>
      <c r="AU122" s="150"/>
      <c r="AV122" s="150"/>
      <c r="AW122" s="150"/>
      <c r="AX122" s="150"/>
    </row>
    <row r="123" spans="1:50" s="96" customFormat="1" ht="15" customHeight="1">
      <c r="A123" s="96">
        <f t="shared" ref="A123" si="1469">A122+1</f>
        <v>58</v>
      </c>
      <c r="B123" s="166">
        <f t="shared" ref="B123" si="1470">A123</f>
        <v>58</v>
      </c>
      <c r="C123" s="166">
        <f t="shared" ref="C123" ca="1" si="1471">IFERROR(VLOOKUP(A123,INDIRECT("data"&amp;$AX$3),2,FALSE),"")</f>
        <v>1166</v>
      </c>
      <c r="D123" s="168" t="str">
        <f t="shared" ref="D123" ca="1" si="1472">IF(C123="","",VLOOKUP(A123,INDIRECT("data"&amp;$AX$3),3,FALSE))</f>
        <v>Ramesh Kathula</v>
      </c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50" t="str">
        <f t="shared" ref="P123" ca="1" si="1473">IF($C123="","",VLOOKUP($A123,INDIRECT("data"&amp;$AX$3),4,FALSE))</f>
        <v>G</v>
      </c>
      <c r="Q123" s="150" t="str">
        <f t="shared" ref="Q123" ca="1" si="1474">IF($C123="","",VLOOKUP($A123,INDIRECT("data"&amp;$AX$3),5,FALSE))</f>
        <v>SC</v>
      </c>
      <c r="R123" s="97">
        <f t="shared" ref="R123" ca="1" si="1475">IF($C123="","",VLOOKUP(A123,INDIRECT("data"&amp;$AX$3),8,FALSE))</f>
        <v>36706</v>
      </c>
      <c r="S123" s="98" t="s">
        <v>20</v>
      </c>
      <c r="T123" s="107">
        <f t="shared" ref="T123:U123" ca="1" si="1476">IF($C123="","",VLOOKUP($A123,INDIRECT("data"&amp;$AX$3),T$8,FALSE))</f>
        <v>24</v>
      </c>
      <c r="U123" s="107">
        <f t="shared" ca="1" si="1476"/>
        <v>46</v>
      </c>
      <c r="V123" s="107">
        <f t="shared" ref="V123" ca="1" si="1477">IF($C123="","",SUM(T123:U123))</f>
        <v>70</v>
      </c>
      <c r="W123" s="107">
        <f t="shared" ref="W123:X123" ca="1" si="1478">IF($C123="","",VLOOKUP($A123,INDIRECT("data"&amp;$AX$3),W$8,FALSE))</f>
        <v>43</v>
      </c>
      <c r="X123" s="107">
        <f t="shared" ca="1" si="1478"/>
        <v>24</v>
      </c>
      <c r="Y123" s="107">
        <f t="shared" ref="Y123" ca="1" si="1479">IF($C123="","",SUM(W123:X123))</f>
        <v>67</v>
      </c>
      <c r="Z123" s="107">
        <f t="shared" ref="Z123:AA123" ca="1" si="1480">IF($C123="","",VLOOKUP($A123,INDIRECT("data"&amp;$AX$3),Z$8,FALSE))</f>
        <v>46</v>
      </c>
      <c r="AA123" s="107">
        <f t="shared" ca="1" si="1480"/>
        <v>43</v>
      </c>
      <c r="AB123" s="107">
        <f t="shared" ref="AB123" ca="1" si="1481">IF($C123="","",SUM(Z123:AA123))</f>
        <v>89</v>
      </c>
      <c r="AC123" s="107">
        <f t="shared" ref="AC123:AD123" ca="1" si="1482">IF($C123="","",VLOOKUP($A123,INDIRECT("data"&amp;$AX$3),AC$8,FALSE))</f>
        <v>46</v>
      </c>
      <c r="AD123" s="107">
        <f t="shared" ca="1" si="1482"/>
        <v>46</v>
      </c>
      <c r="AE123" s="107">
        <f t="shared" ref="AE123" ca="1" si="1483">IF($C123="","",SUM(AC123:AD123))</f>
        <v>92</v>
      </c>
      <c r="AF123" s="107">
        <f t="shared" ref="AF123:AG123" ca="1" si="1484">IF($C123="","",VLOOKUP($A123,INDIRECT("data"&amp;$AX$3),AF$8,FALSE))</f>
        <v>24</v>
      </c>
      <c r="AG123" s="107">
        <f t="shared" ca="1" si="1484"/>
        <v>46</v>
      </c>
      <c r="AH123" s="107">
        <f t="shared" ref="AH123" ca="1" si="1485">IF($C123="","",SUM(AF123:AG123))</f>
        <v>70</v>
      </c>
      <c r="AI123" s="107"/>
      <c r="AJ123" s="107"/>
      <c r="AK123" s="107"/>
      <c r="AL123" s="107">
        <f t="shared" ref="AL123:AM123" ca="1" si="1486">IF($C123="","",VLOOKUP($A123,INDIRECT("data"&amp;$AX$3),AL$8,FALSE))</f>
        <v>46</v>
      </c>
      <c r="AM123" s="107">
        <f t="shared" ca="1" si="1486"/>
        <v>46</v>
      </c>
      <c r="AN123" s="107">
        <f t="shared" ref="AN123" ca="1" si="1487">IF($C123="","",SUM(AL123:AM123))</f>
        <v>92</v>
      </c>
      <c r="AO123" s="95">
        <f t="shared" ref="AO123" ca="1" si="1488">IF($C123="","",V123+Y123+AB123+AE123+AH123+AK123+AN123)</f>
        <v>480</v>
      </c>
      <c r="AP123" s="107">
        <f t="shared" ref="AP123:AS123" ca="1" si="1489">IF($C123="","",VLOOKUP($A123,INDIRECT("data"&amp;$AX$3),AP$8,FALSE))</f>
        <v>48</v>
      </c>
      <c r="AQ123" s="107">
        <f t="shared" ca="1" si="1489"/>
        <v>86</v>
      </c>
      <c r="AR123" s="107">
        <f t="shared" ca="1" si="1489"/>
        <v>92</v>
      </c>
      <c r="AS123" s="107">
        <f t="shared" ca="1" si="1489"/>
        <v>92</v>
      </c>
      <c r="AT123" s="107">
        <f t="shared" ref="AT123" ca="1" si="1490">IF($C123="","",SUM(AP123:AS123))</f>
        <v>318</v>
      </c>
      <c r="AU123" s="150">
        <f t="shared" ref="AU123" ca="1" si="1491">IF($C123="","",VLOOKUP($A123,INDIRECT("data"&amp;$AX$3),AU$8,FALSE))</f>
        <v>172</v>
      </c>
      <c r="AV123" s="150">
        <f ca="1">IF($C123="","",ROUND(AU123/NoW%,0))</f>
        <v>76</v>
      </c>
      <c r="AW123" s="150" t="str">
        <f ca="1">IF($C123="","",VLOOKUP(AO124,Gc,2,FALSE))</f>
        <v>Very Good</v>
      </c>
      <c r="AX123" s="150"/>
    </row>
    <row r="124" spans="1:50" s="96" customFormat="1" ht="15" customHeight="1">
      <c r="A124" s="96">
        <f t="shared" ref="A124" si="1492">A123</f>
        <v>58</v>
      </c>
      <c r="B124" s="167"/>
      <c r="C124" s="167"/>
      <c r="D124" s="107" t="str">
        <f t="shared" ref="D124:O124" ca="1" si="1493">IF($C123="","",MID(TEXT(VLOOKUP($A124,INDIRECT("data"&amp;$AX$3),10,FALSE),"000000000000"),D$8,1))</f>
        <v>5</v>
      </c>
      <c r="E124" s="107" t="str">
        <f t="shared" ca="1" si="1493"/>
        <v>3</v>
      </c>
      <c r="F124" s="107" t="str">
        <f t="shared" ca="1" si="1493"/>
        <v>5</v>
      </c>
      <c r="G124" s="107" t="str">
        <f t="shared" ca="1" si="1493"/>
        <v>3</v>
      </c>
      <c r="H124" s="107" t="str">
        <f t="shared" ca="1" si="1493"/>
        <v>7</v>
      </c>
      <c r="I124" s="107" t="str">
        <f t="shared" ca="1" si="1493"/>
        <v>1</v>
      </c>
      <c r="J124" s="107" t="str">
        <f t="shared" ca="1" si="1493"/>
        <v>6</v>
      </c>
      <c r="K124" s="107" t="str">
        <f t="shared" ca="1" si="1493"/>
        <v>5</v>
      </c>
      <c r="L124" s="107" t="str">
        <f t="shared" ca="1" si="1493"/>
        <v>9</v>
      </c>
      <c r="M124" s="107" t="str">
        <f t="shared" ca="1" si="1493"/>
        <v>4</v>
      </c>
      <c r="N124" s="107" t="str">
        <f t="shared" ca="1" si="1493"/>
        <v>8</v>
      </c>
      <c r="O124" s="107" t="str">
        <f t="shared" ca="1" si="1493"/>
        <v>8</v>
      </c>
      <c r="P124" s="150"/>
      <c r="Q124" s="150"/>
      <c r="R124" s="97">
        <f t="shared" ref="R124" ca="1" si="1494">IF($C123="","",VLOOKUP(A124,INDIRECT("data"&amp;$AX$3),9,FALSE))</f>
        <v>41447</v>
      </c>
      <c r="S124" s="98" t="s">
        <v>21</v>
      </c>
      <c r="T124" s="107" t="str">
        <f ca="1">IF($C123="","",VLOOKUP(T123*2,Gr,2))</f>
        <v>B</v>
      </c>
      <c r="U124" s="107" t="str">
        <f ca="1">IF($C123="","",VLOOKUP(U123*2,Gr,2))</f>
        <v>A+</v>
      </c>
      <c r="V124" s="107" t="str">
        <f ca="1">IF($C123="","",VLOOKUP(V123,Gr,2))</f>
        <v>B+</v>
      </c>
      <c r="W124" s="107" t="str">
        <f ca="1">IF($C123="","",VLOOKUP(W123*2,Gr,2))</f>
        <v>A</v>
      </c>
      <c r="X124" s="107" t="str">
        <f ca="1">IF($C123="","",VLOOKUP(X123*2,Gr,2))</f>
        <v>B</v>
      </c>
      <c r="Y124" s="107" t="str">
        <f ca="1">IF($C123="","",VLOOKUP(Y123,Gr,2))</f>
        <v>B+</v>
      </c>
      <c r="Z124" s="107" t="str">
        <f ca="1">IF($C123="","",VLOOKUP(Z123*2,Gr,2))</f>
        <v>A+</v>
      </c>
      <c r="AA124" s="107" t="str">
        <f ca="1">IF($C123="","",VLOOKUP(AA123*2,Gr,2))</f>
        <v>A</v>
      </c>
      <c r="AB124" s="107" t="str">
        <f ca="1">IF($C123="","",VLOOKUP(AB123,Gr,2))</f>
        <v>A</v>
      </c>
      <c r="AC124" s="107" t="str">
        <f ca="1">IF($C123="","",VLOOKUP(AC123*2,Gr,2))</f>
        <v>A+</v>
      </c>
      <c r="AD124" s="107" t="str">
        <f ca="1">IF($C123="","",VLOOKUP(AD123*2,Gr,2))</f>
        <v>A+</v>
      </c>
      <c r="AE124" s="107" t="str">
        <f ca="1">IF($C123="","",VLOOKUP(AE123,Gr,2))</f>
        <v>A+</v>
      </c>
      <c r="AF124" s="107" t="str">
        <f ca="1">IF($C123="","",VLOOKUP(AF123*2,Gr,2))</f>
        <v>B</v>
      </c>
      <c r="AG124" s="107" t="str">
        <f ca="1">IF($C123="","",VLOOKUP(AG123*2,Gr,2))</f>
        <v>A+</v>
      </c>
      <c r="AH124" s="107" t="str">
        <f ca="1">IF($C123="","",VLOOKUP(AH123,Gr,2))</f>
        <v>B+</v>
      </c>
      <c r="AI124" s="107"/>
      <c r="AJ124" s="107"/>
      <c r="AK124" s="107"/>
      <c r="AL124" s="107" t="str">
        <f ca="1">IF($C123="","",VLOOKUP(AL123*2,Gr,2))</f>
        <v>A+</v>
      </c>
      <c r="AM124" s="107" t="str">
        <f ca="1">IF($C123="","",VLOOKUP(AM123*2,Gr,2))</f>
        <v>A+</v>
      </c>
      <c r="AN124" s="107" t="str">
        <f ca="1">IF($C123="","",VLOOKUP(AN123,Gr,2))</f>
        <v>A+</v>
      </c>
      <c r="AO124" s="107" t="str">
        <f ca="1">IF($C123="","",VLOOKUP(AO123/AO$7%,Gr,2))</f>
        <v>A</v>
      </c>
      <c r="AP124" s="107" t="str">
        <f ca="1">IF($C123="","",VLOOKUP(AP123,Gr,2))</f>
        <v>B</v>
      </c>
      <c r="AQ124" s="107" t="str">
        <f ca="1">IF($C123="","",VLOOKUP(AQ123,Gr,2))</f>
        <v>A</v>
      </c>
      <c r="AR124" s="107" t="str">
        <f ca="1">IF($C123="","",VLOOKUP(AR123,Gr,2))</f>
        <v>A+</v>
      </c>
      <c r="AS124" s="107" t="str">
        <f ca="1">IF($C123="","",VLOOKUP(AS123,Gr,2))</f>
        <v>A+</v>
      </c>
      <c r="AT124" s="107" t="str">
        <f ca="1">IF($C123="","",VLOOKUP(AT123/AT$7%,Gr,2))</f>
        <v>A</v>
      </c>
      <c r="AU124" s="150"/>
      <c r="AV124" s="150"/>
      <c r="AW124" s="150"/>
      <c r="AX124" s="150"/>
    </row>
    <row r="125" spans="1:50" s="96" customFormat="1" ht="15" customHeight="1">
      <c r="A125" s="96">
        <f t="shared" ref="A125" si="1495">A124+1</f>
        <v>59</v>
      </c>
      <c r="B125" s="166">
        <f t="shared" ref="B125" si="1496">A125</f>
        <v>59</v>
      </c>
      <c r="C125" s="166">
        <f t="shared" ref="C125" ca="1" si="1497">IFERROR(VLOOKUP(A125,INDIRECT("data"&amp;$AX$3),2,FALSE),"")</f>
        <v>1143</v>
      </c>
      <c r="D125" s="168" t="str">
        <f t="shared" ref="D125" ca="1" si="1498">IF(C125="","",VLOOKUP(A125,INDIRECT("data"&amp;$AX$3),3,FALSE))</f>
        <v>Ravi Siddhartha Bandaru</v>
      </c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50" t="str">
        <f t="shared" ref="P125" ca="1" si="1499">IF($C125="","",VLOOKUP($A125,INDIRECT("data"&amp;$AX$3),4,FALSE))</f>
        <v>G</v>
      </c>
      <c r="Q125" s="150" t="str">
        <f t="shared" ref="Q125" ca="1" si="1500">IF($C125="","",VLOOKUP($A125,INDIRECT("data"&amp;$AX$3),5,FALSE))</f>
        <v>OC</v>
      </c>
      <c r="R125" s="97">
        <f t="shared" ref="R125" ca="1" si="1501">IF($C125="","",VLOOKUP(A125,INDIRECT("data"&amp;$AX$3),8,FALSE))</f>
        <v>37783</v>
      </c>
      <c r="S125" s="98" t="s">
        <v>20</v>
      </c>
      <c r="T125" s="107">
        <f t="shared" ref="T125:U125" ca="1" si="1502">IF($C125="","",VLOOKUP($A125,INDIRECT("data"&amp;$AX$3),T$8,FALSE))</f>
        <v>24</v>
      </c>
      <c r="U125" s="107">
        <f t="shared" ca="1" si="1502"/>
        <v>44</v>
      </c>
      <c r="V125" s="107">
        <f t="shared" ref="V125" ca="1" si="1503">IF($C125="","",SUM(T125:U125))</f>
        <v>68</v>
      </c>
      <c r="W125" s="107">
        <f t="shared" ref="W125:X125" ca="1" si="1504">IF($C125="","",VLOOKUP($A125,INDIRECT("data"&amp;$AX$3),W$8,FALSE))</f>
        <v>41</v>
      </c>
      <c r="X125" s="107">
        <f t="shared" ca="1" si="1504"/>
        <v>24</v>
      </c>
      <c r="Y125" s="107">
        <f t="shared" ref="Y125" ca="1" si="1505">IF($C125="","",SUM(W125:X125))</f>
        <v>65</v>
      </c>
      <c r="Z125" s="107">
        <f t="shared" ref="Z125:AA125" ca="1" si="1506">IF($C125="","",VLOOKUP($A125,INDIRECT("data"&amp;$AX$3),Z$8,FALSE))</f>
        <v>48</v>
      </c>
      <c r="AA125" s="107">
        <f t="shared" ca="1" si="1506"/>
        <v>41</v>
      </c>
      <c r="AB125" s="107">
        <f t="shared" ref="AB125" ca="1" si="1507">IF($C125="","",SUM(Z125:AA125))</f>
        <v>89</v>
      </c>
      <c r="AC125" s="107">
        <f t="shared" ref="AC125:AD125" ca="1" si="1508">IF($C125="","",VLOOKUP($A125,INDIRECT("data"&amp;$AX$3),AC$8,FALSE))</f>
        <v>44</v>
      </c>
      <c r="AD125" s="107">
        <f t="shared" ca="1" si="1508"/>
        <v>48</v>
      </c>
      <c r="AE125" s="107">
        <f t="shared" ref="AE125" ca="1" si="1509">IF($C125="","",SUM(AC125:AD125))</f>
        <v>92</v>
      </c>
      <c r="AF125" s="107">
        <f t="shared" ref="AF125:AG125" ca="1" si="1510">IF($C125="","",VLOOKUP($A125,INDIRECT("data"&amp;$AX$3),AF$8,FALSE))</f>
        <v>24</v>
      </c>
      <c r="AG125" s="107">
        <f t="shared" ca="1" si="1510"/>
        <v>44</v>
      </c>
      <c r="AH125" s="107">
        <f t="shared" ref="AH125" ca="1" si="1511">IF($C125="","",SUM(AF125:AG125))</f>
        <v>68</v>
      </c>
      <c r="AI125" s="107"/>
      <c r="AJ125" s="107"/>
      <c r="AK125" s="107"/>
      <c r="AL125" s="107">
        <f t="shared" ref="AL125:AM125" ca="1" si="1512">IF($C125="","",VLOOKUP($A125,INDIRECT("data"&amp;$AX$3),AL$8,FALSE))</f>
        <v>48</v>
      </c>
      <c r="AM125" s="107">
        <f t="shared" ca="1" si="1512"/>
        <v>44</v>
      </c>
      <c r="AN125" s="107">
        <f t="shared" ref="AN125" ca="1" si="1513">IF($C125="","",SUM(AL125:AM125))</f>
        <v>92</v>
      </c>
      <c r="AO125" s="95">
        <f t="shared" ref="AO125" ca="1" si="1514">IF($C125="","",V125+Y125+AB125+AE125+AH125+AK125+AN125)</f>
        <v>474</v>
      </c>
      <c r="AP125" s="107">
        <f t="shared" ref="AP125:AS125" ca="1" si="1515">IF($C125="","",VLOOKUP($A125,INDIRECT("data"&amp;$AX$3),AP$8,FALSE))</f>
        <v>48</v>
      </c>
      <c r="AQ125" s="107">
        <f t="shared" ca="1" si="1515"/>
        <v>82</v>
      </c>
      <c r="AR125" s="107">
        <f t="shared" ca="1" si="1515"/>
        <v>96</v>
      </c>
      <c r="AS125" s="107">
        <f t="shared" ca="1" si="1515"/>
        <v>88</v>
      </c>
      <c r="AT125" s="107">
        <f t="shared" ref="AT125" ca="1" si="1516">IF($C125="","",SUM(AP125:AS125))</f>
        <v>314</v>
      </c>
      <c r="AU125" s="150">
        <f t="shared" ref="AU125" ca="1" si="1517">IF($C125="","",VLOOKUP($A125,INDIRECT("data"&amp;$AX$3),AU$8,FALSE))</f>
        <v>194</v>
      </c>
      <c r="AV125" s="150">
        <f ca="1">IF($C125="","",ROUND(AU125/NoW%,0))</f>
        <v>85</v>
      </c>
      <c r="AW125" s="150" t="str">
        <f ca="1">IF($C125="","",VLOOKUP(AO126,Gc,2,FALSE))</f>
        <v>Very Good</v>
      </c>
      <c r="AX125" s="150"/>
    </row>
    <row r="126" spans="1:50" s="96" customFormat="1" ht="15" customHeight="1">
      <c r="A126" s="96">
        <f t="shared" ref="A126" si="1518">A125</f>
        <v>59</v>
      </c>
      <c r="B126" s="167"/>
      <c r="C126" s="167"/>
      <c r="D126" s="107" t="str">
        <f t="shared" ref="D126:O126" ca="1" si="1519">IF($C125="","",MID(TEXT(VLOOKUP($A126,INDIRECT("data"&amp;$AX$3),10,FALSE),"000000000000"),D$8,1))</f>
        <v>7</v>
      </c>
      <c r="E126" s="107" t="str">
        <f t="shared" ca="1" si="1519"/>
        <v>3</v>
      </c>
      <c r="F126" s="107" t="str">
        <f t="shared" ca="1" si="1519"/>
        <v>9</v>
      </c>
      <c r="G126" s="107" t="str">
        <f t="shared" ca="1" si="1519"/>
        <v>9</v>
      </c>
      <c r="H126" s="107" t="str">
        <f t="shared" ca="1" si="1519"/>
        <v>9</v>
      </c>
      <c r="I126" s="107" t="str">
        <f t="shared" ca="1" si="1519"/>
        <v>9</v>
      </c>
      <c r="J126" s="107" t="str">
        <f t="shared" ca="1" si="1519"/>
        <v>4</v>
      </c>
      <c r="K126" s="107" t="str">
        <f t="shared" ca="1" si="1519"/>
        <v>5</v>
      </c>
      <c r="L126" s="107" t="str">
        <f t="shared" ca="1" si="1519"/>
        <v>8</v>
      </c>
      <c r="M126" s="107" t="str">
        <f t="shared" ca="1" si="1519"/>
        <v>7</v>
      </c>
      <c r="N126" s="107" t="str">
        <f t="shared" ca="1" si="1519"/>
        <v>8</v>
      </c>
      <c r="O126" s="107" t="str">
        <f t="shared" ca="1" si="1519"/>
        <v>2</v>
      </c>
      <c r="P126" s="150"/>
      <c r="Q126" s="150"/>
      <c r="R126" s="97">
        <f t="shared" ref="R126" ca="1" si="1520">IF($C125="","",VLOOKUP(A126,INDIRECT("data"&amp;$AX$3),9,FALSE))</f>
        <v>41442</v>
      </c>
      <c r="S126" s="98" t="s">
        <v>21</v>
      </c>
      <c r="T126" s="107" t="str">
        <f ca="1">IF($C125="","",VLOOKUP(T125*2,Gr,2))</f>
        <v>B</v>
      </c>
      <c r="U126" s="107" t="str">
        <f ca="1">IF($C125="","",VLOOKUP(U125*2,Gr,2))</f>
        <v>A</v>
      </c>
      <c r="V126" s="107" t="str">
        <f ca="1">IF($C125="","",VLOOKUP(V125,Gr,2))</f>
        <v>B+</v>
      </c>
      <c r="W126" s="107" t="str">
        <f ca="1">IF($C125="","",VLOOKUP(W125*2,Gr,2))</f>
        <v>A</v>
      </c>
      <c r="X126" s="107" t="str">
        <f ca="1">IF($C125="","",VLOOKUP(X125*2,Gr,2))</f>
        <v>B</v>
      </c>
      <c r="Y126" s="107" t="str">
        <f ca="1">IF($C125="","",VLOOKUP(Y125,Gr,2))</f>
        <v>B+</v>
      </c>
      <c r="Z126" s="107" t="str">
        <f ca="1">IF($C125="","",VLOOKUP(Z125*2,Gr,2))</f>
        <v>A+</v>
      </c>
      <c r="AA126" s="107" t="str">
        <f ca="1">IF($C125="","",VLOOKUP(AA125*2,Gr,2))</f>
        <v>A</v>
      </c>
      <c r="AB126" s="107" t="str">
        <f ca="1">IF($C125="","",VLOOKUP(AB125,Gr,2))</f>
        <v>A</v>
      </c>
      <c r="AC126" s="107" t="str">
        <f ca="1">IF($C125="","",VLOOKUP(AC125*2,Gr,2))</f>
        <v>A</v>
      </c>
      <c r="AD126" s="107" t="str">
        <f ca="1">IF($C125="","",VLOOKUP(AD125*2,Gr,2))</f>
        <v>A+</v>
      </c>
      <c r="AE126" s="107" t="str">
        <f ca="1">IF($C125="","",VLOOKUP(AE125,Gr,2))</f>
        <v>A+</v>
      </c>
      <c r="AF126" s="107" t="str">
        <f ca="1">IF($C125="","",VLOOKUP(AF125*2,Gr,2))</f>
        <v>B</v>
      </c>
      <c r="AG126" s="107" t="str">
        <f ca="1">IF($C125="","",VLOOKUP(AG125*2,Gr,2))</f>
        <v>A</v>
      </c>
      <c r="AH126" s="107" t="str">
        <f ca="1">IF($C125="","",VLOOKUP(AH125,Gr,2))</f>
        <v>B+</v>
      </c>
      <c r="AI126" s="107"/>
      <c r="AJ126" s="107"/>
      <c r="AK126" s="107"/>
      <c r="AL126" s="107" t="str">
        <f ca="1">IF($C125="","",VLOOKUP(AL125*2,Gr,2))</f>
        <v>A+</v>
      </c>
      <c r="AM126" s="107" t="str">
        <f ca="1">IF($C125="","",VLOOKUP(AM125*2,Gr,2))</f>
        <v>A</v>
      </c>
      <c r="AN126" s="107" t="str">
        <f ca="1">IF($C125="","",VLOOKUP(AN125,Gr,2))</f>
        <v>A+</v>
      </c>
      <c r="AO126" s="107" t="str">
        <f ca="1">IF($C125="","",VLOOKUP(AO125/AO$7%,Gr,2))</f>
        <v>A</v>
      </c>
      <c r="AP126" s="107" t="str">
        <f ca="1">IF($C125="","",VLOOKUP(AP125,Gr,2))</f>
        <v>B</v>
      </c>
      <c r="AQ126" s="107" t="str">
        <f ca="1">IF($C125="","",VLOOKUP(AQ125,Gr,2))</f>
        <v>A</v>
      </c>
      <c r="AR126" s="107" t="str">
        <f ca="1">IF($C125="","",VLOOKUP(AR125,Gr,2))</f>
        <v>A+</v>
      </c>
      <c r="AS126" s="107" t="str">
        <f ca="1">IF($C125="","",VLOOKUP(AS125,Gr,2))</f>
        <v>A</v>
      </c>
      <c r="AT126" s="107" t="str">
        <f ca="1">IF($C125="","",VLOOKUP(AT125/AT$7%,Gr,2))</f>
        <v>A</v>
      </c>
      <c r="AU126" s="150"/>
      <c r="AV126" s="150"/>
      <c r="AW126" s="150"/>
      <c r="AX126" s="150"/>
    </row>
    <row r="127" spans="1:50" s="96" customFormat="1" ht="15" customHeight="1">
      <c r="A127" s="96">
        <f t="shared" ref="A127" si="1521">A126+1</f>
        <v>60</v>
      </c>
      <c r="B127" s="166">
        <f t="shared" ref="B127" si="1522">A127</f>
        <v>60</v>
      </c>
      <c r="C127" s="166">
        <f t="shared" ref="C127" ca="1" si="1523">IFERROR(VLOOKUP(A127,INDIRECT("data"&amp;$AX$3),2,FALSE),"")</f>
        <v>1162</v>
      </c>
      <c r="D127" s="168" t="str">
        <f t="shared" ref="D127" ca="1" si="1524">IF(C127="","",VLOOKUP(A127,INDIRECT("data"&amp;$AX$3),3,FALSE))</f>
        <v>Saanketh Nakka</v>
      </c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50" t="str">
        <f t="shared" ref="P127" ca="1" si="1525">IF($C127="","",VLOOKUP($A127,INDIRECT("data"&amp;$AX$3),4,FALSE))</f>
        <v>G</v>
      </c>
      <c r="Q127" s="150" t="str">
        <f t="shared" ref="Q127" ca="1" si="1526">IF($C127="","",VLOOKUP($A127,INDIRECT("data"&amp;$AX$3),5,FALSE))</f>
        <v>SC</v>
      </c>
      <c r="R127" s="97">
        <f t="shared" ref="R127" ca="1" si="1527">IF($C127="","",VLOOKUP(A127,INDIRECT("data"&amp;$AX$3),8,FALSE))</f>
        <v>37771</v>
      </c>
      <c r="S127" s="98" t="s">
        <v>20</v>
      </c>
      <c r="T127" s="107">
        <f t="shared" ref="T127:U127" ca="1" si="1528">IF($C127="","",VLOOKUP($A127,INDIRECT("data"&amp;$AX$3),T$8,FALSE))</f>
        <v>27</v>
      </c>
      <c r="U127" s="107">
        <f t="shared" ca="1" si="1528"/>
        <v>28</v>
      </c>
      <c r="V127" s="107">
        <f t="shared" ref="V127" ca="1" si="1529">IF($C127="","",SUM(T127:U127))</f>
        <v>55</v>
      </c>
      <c r="W127" s="107">
        <f t="shared" ref="W127:X127" ca="1" si="1530">IF($C127="","",VLOOKUP($A127,INDIRECT("data"&amp;$AX$3),W$8,FALSE))</f>
        <v>33</v>
      </c>
      <c r="X127" s="107">
        <f t="shared" ca="1" si="1530"/>
        <v>27</v>
      </c>
      <c r="Y127" s="107">
        <f t="shared" ref="Y127" ca="1" si="1531">IF($C127="","",SUM(W127:X127))</f>
        <v>60</v>
      </c>
      <c r="Z127" s="107">
        <f t="shared" ref="Z127:AA127" ca="1" si="1532">IF($C127="","",VLOOKUP($A127,INDIRECT("data"&amp;$AX$3),Z$8,FALSE))</f>
        <v>40</v>
      </c>
      <c r="AA127" s="107">
        <f t="shared" ca="1" si="1532"/>
        <v>33</v>
      </c>
      <c r="AB127" s="107">
        <f t="shared" ref="AB127" ca="1" si="1533">IF($C127="","",SUM(Z127:AA127))</f>
        <v>73</v>
      </c>
      <c r="AC127" s="107">
        <f t="shared" ref="AC127:AD127" ca="1" si="1534">IF($C127="","",VLOOKUP($A127,INDIRECT("data"&amp;$AX$3),AC$8,FALSE))</f>
        <v>28</v>
      </c>
      <c r="AD127" s="107">
        <f t="shared" ca="1" si="1534"/>
        <v>40</v>
      </c>
      <c r="AE127" s="107">
        <f t="shared" ref="AE127" ca="1" si="1535">IF($C127="","",SUM(AC127:AD127))</f>
        <v>68</v>
      </c>
      <c r="AF127" s="107">
        <f t="shared" ref="AF127:AG127" ca="1" si="1536">IF($C127="","",VLOOKUP($A127,INDIRECT("data"&amp;$AX$3),AF$8,FALSE))</f>
        <v>27</v>
      </c>
      <c r="AG127" s="107">
        <f t="shared" ca="1" si="1536"/>
        <v>28</v>
      </c>
      <c r="AH127" s="107">
        <f t="shared" ref="AH127" ca="1" si="1537">IF($C127="","",SUM(AF127:AG127))</f>
        <v>55</v>
      </c>
      <c r="AI127" s="107"/>
      <c r="AJ127" s="107"/>
      <c r="AK127" s="107"/>
      <c r="AL127" s="107">
        <f t="shared" ref="AL127:AM127" ca="1" si="1538">IF($C127="","",VLOOKUP($A127,INDIRECT("data"&amp;$AX$3),AL$8,FALSE))</f>
        <v>40</v>
      </c>
      <c r="AM127" s="107">
        <f t="shared" ca="1" si="1538"/>
        <v>28</v>
      </c>
      <c r="AN127" s="107">
        <f t="shared" ref="AN127" ca="1" si="1539">IF($C127="","",SUM(AL127:AM127))</f>
        <v>68</v>
      </c>
      <c r="AO127" s="95">
        <f t="shared" ref="AO127" ca="1" si="1540">IF($C127="","",V127+Y127+AB127+AE127+AH127+AK127+AN127)</f>
        <v>379</v>
      </c>
      <c r="AP127" s="107">
        <f t="shared" ref="AP127:AS127" ca="1" si="1541">IF($C127="","",VLOOKUP($A127,INDIRECT("data"&amp;$AX$3),AP$8,FALSE))</f>
        <v>54</v>
      </c>
      <c r="AQ127" s="107">
        <f t="shared" ca="1" si="1541"/>
        <v>66</v>
      </c>
      <c r="AR127" s="107">
        <f t="shared" ca="1" si="1541"/>
        <v>80</v>
      </c>
      <c r="AS127" s="107">
        <f t="shared" ca="1" si="1541"/>
        <v>56</v>
      </c>
      <c r="AT127" s="107">
        <f t="shared" ref="AT127" ca="1" si="1542">IF($C127="","",SUM(AP127:AS127))</f>
        <v>256</v>
      </c>
      <c r="AU127" s="150">
        <f t="shared" ref="AU127" ca="1" si="1543">IF($C127="","",VLOOKUP($A127,INDIRECT("data"&amp;$AX$3),AU$8,FALSE))</f>
        <v>193</v>
      </c>
      <c r="AV127" s="150">
        <f ca="1">IF($C127="","",ROUND(AU127/NoW%,0))</f>
        <v>85</v>
      </c>
      <c r="AW127" s="150" t="str">
        <f ca="1">IF($C127="","",VLOOKUP(AO128,Gc,2,FALSE))</f>
        <v>Good</v>
      </c>
      <c r="AX127" s="150"/>
    </row>
    <row r="128" spans="1:50" s="96" customFormat="1" ht="15" customHeight="1">
      <c r="A128" s="96">
        <f t="shared" ref="A128" si="1544">A127</f>
        <v>60</v>
      </c>
      <c r="B128" s="167"/>
      <c r="C128" s="167"/>
      <c r="D128" s="107" t="str">
        <f t="shared" ref="D128:O128" ca="1" si="1545">IF($C127="","",MID(TEXT(VLOOKUP($A128,INDIRECT("data"&amp;$AX$3),10,FALSE),"000000000000"),D$8,1))</f>
        <v>5</v>
      </c>
      <c r="E128" s="107" t="str">
        <f t="shared" ca="1" si="1545"/>
        <v>5</v>
      </c>
      <c r="F128" s="107" t="str">
        <f t="shared" ca="1" si="1545"/>
        <v>2</v>
      </c>
      <c r="G128" s="107" t="str">
        <f t="shared" ca="1" si="1545"/>
        <v>0</v>
      </c>
      <c r="H128" s="107" t="str">
        <f t="shared" ca="1" si="1545"/>
        <v>7</v>
      </c>
      <c r="I128" s="107" t="str">
        <f t="shared" ca="1" si="1545"/>
        <v>0</v>
      </c>
      <c r="J128" s="107" t="str">
        <f t="shared" ca="1" si="1545"/>
        <v>0</v>
      </c>
      <c r="K128" s="107" t="str">
        <f t="shared" ca="1" si="1545"/>
        <v>9</v>
      </c>
      <c r="L128" s="107" t="str">
        <f t="shared" ca="1" si="1545"/>
        <v>4</v>
      </c>
      <c r="M128" s="107" t="str">
        <f t="shared" ca="1" si="1545"/>
        <v>1</v>
      </c>
      <c r="N128" s="107" t="str">
        <f t="shared" ca="1" si="1545"/>
        <v>1</v>
      </c>
      <c r="O128" s="107" t="str">
        <f t="shared" ca="1" si="1545"/>
        <v>3</v>
      </c>
      <c r="P128" s="150"/>
      <c r="Q128" s="150"/>
      <c r="R128" s="97">
        <f t="shared" ref="R128" ca="1" si="1546">IF($C127="","",VLOOKUP(A128,INDIRECT("data"&amp;$AX$3),9,FALSE))</f>
        <v>41445</v>
      </c>
      <c r="S128" s="98" t="s">
        <v>21</v>
      </c>
      <c r="T128" s="107" t="str">
        <f ca="1">IF($C127="","",VLOOKUP(T127*2,Gr,2))</f>
        <v>B+</v>
      </c>
      <c r="U128" s="107" t="str">
        <f ca="1">IF($C127="","",VLOOKUP(U127*2,Gr,2))</f>
        <v>B+</v>
      </c>
      <c r="V128" s="107" t="str">
        <f ca="1">IF($C127="","",VLOOKUP(V127,Gr,2))</f>
        <v>B+</v>
      </c>
      <c r="W128" s="107" t="str">
        <f ca="1">IF($C127="","",VLOOKUP(W127*2,Gr,2))</f>
        <v>B+</v>
      </c>
      <c r="X128" s="107" t="str">
        <f ca="1">IF($C127="","",VLOOKUP(X127*2,Gr,2))</f>
        <v>B+</v>
      </c>
      <c r="Y128" s="107" t="str">
        <f ca="1">IF($C127="","",VLOOKUP(Y127,Gr,2))</f>
        <v>B+</v>
      </c>
      <c r="Z128" s="107" t="str">
        <f ca="1">IF($C127="","",VLOOKUP(Z127*2,Gr,2))</f>
        <v>A</v>
      </c>
      <c r="AA128" s="107" t="str">
        <f ca="1">IF($C127="","",VLOOKUP(AA127*2,Gr,2))</f>
        <v>B+</v>
      </c>
      <c r="AB128" s="107" t="str">
        <f ca="1">IF($C127="","",VLOOKUP(AB127,Gr,2))</f>
        <v>A</v>
      </c>
      <c r="AC128" s="107" t="str">
        <f ca="1">IF($C127="","",VLOOKUP(AC127*2,Gr,2))</f>
        <v>B+</v>
      </c>
      <c r="AD128" s="107" t="str">
        <f ca="1">IF($C127="","",VLOOKUP(AD127*2,Gr,2))</f>
        <v>A</v>
      </c>
      <c r="AE128" s="107" t="str">
        <f ca="1">IF($C127="","",VLOOKUP(AE127,Gr,2))</f>
        <v>B+</v>
      </c>
      <c r="AF128" s="107" t="str">
        <f ca="1">IF($C127="","",VLOOKUP(AF127*2,Gr,2))</f>
        <v>B+</v>
      </c>
      <c r="AG128" s="107" t="str">
        <f ca="1">IF($C127="","",VLOOKUP(AG127*2,Gr,2))</f>
        <v>B+</v>
      </c>
      <c r="AH128" s="107" t="str">
        <f ca="1">IF($C127="","",VLOOKUP(AH127,Gr,2))</f>
        <v>B+</v>
      </c>
      <c r="AI128" s="107"/>
      <c r="AJ128" s="107"/>
      <c r="AK128" s="107"/>
      <c r="AL128" s="107" t="str">
        <f ca="1">IF($C127="","",VLOOKUP(AL127*2,Gr,2))</f>
        <v>A</v>
      </c>
      <c r="AM128" s="107" t="str">
        <f ca="1">IF($C127="","",VLOOKUP(AM127*2,Gr,2))</f>
        <v>B+</v>
      </c>
      <c r="AN128" s="107" t="str">
        <f ca="1">IF($C127="","",VLOOKUP(AN127,Gr,2))</f>
        <v>B+</v>
      </c>
      <c r="AO128" s="107" t="str">
        <f ca="1">IF($C127="","",VLOOKUP(AO127/AO$7%,Gr,2))</f>
        <v>B+</v>
      </c>
      <c r="AP128" s="107" t="str">
        <f ca="1">IF($C127="","",VLOOKUP(AP127,Gr,2))</f>
        <v>B+</v>
      </c>
      <c r="AQ128" s="107" t="str">
        <f ca="1">IF($C127="","",VLOOKUP(AQ127,Gr,2))</f>
        <v>B+</v>
      </c>
      <c r="AR128" s="107" t="str">
        <f ca="1">IF($C127="","",VLOOKUP(AR127,Gr,2))</f>
        <v>A</v>
      </c>
      <c r="AS128" s="107" t="str">
        <f ca="1">IF($C127="","",VLOOKUP(AS127,Gr,2))</f>
        <v>B+</v>
      </c>
      <c r="AT128" s="107" t="str">
        <f ca="1">IF($C127="","",VLOOKUP(AT127/AT$7%,Gr,2))</f>
        <v>B+</v>
      </c>
      <c r="AU128" s="150"/>
      <c r="AV128" s="150"/>
      <c r="AW128" s="150"/>
      <c r="AX128" s="150"/>
    </row>
    <row r="129" spans="1:50" s="96" customFormat="1" ht="15" customHeight="1">
      <c r="A129" s="96">
        <f t="shared" ref="A129" si="1547">A128+1</f>
        <v>61</v>
      </c>
      <c r="B129" s="166">
        <f t="shared" ref="B129" si="1548">A129</f>
        <v>61</v>
      </c>
      <c r="C129" s="166">
        <f t="shared" ref="C129" ca="1" si="1549">IFERROR(VLOOKUP(A129,INDIRECT("data"&amp;$AX$3),2,FALSE),"")</f>
        <v>1142</v>
      </c>
      <c r="D129" s="168" t="str">
        <f t="shared" ref="D129" ca="1" si="1550">IF(C129="","",VLOOKUP(A129,INDIRECT("data"&amp;$AX$3),3,FALSE))</f>
        <v>Ajay Kumar Bommireddi</v>
      </c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50" t="str">
        <f t="shared" ref="P129" ca="1" si="1551">IF($C129="","",VLOOKUP($A129,INDIRECT("data"&amp;$AX$3),4,FALSE))</f>
        <v>G</v>
      </c>
      <c r="Q129" s="150" t="str">
        <f t="shared" ref="Q129" ca="1" si="1552">IF($C129="","",VLOOKUP($A129,INDIRECT("data"&amp;$AX$3),5,FALSE))</f>
        <v>OC</v>
      </c>
      <c r="R129" s="97">
        <f t="shared" ref="R129" ca="1" si="1553">IF($C129="","",VLOOKUP(A129,INDIRECT("data"&amp;$AX$3),8,FALSE))</f>
        <v>37604</v>
      </c>
      <c r="S129" s="98" t="s">
        <v>20</v>
      </c>
      <c r="T129" s="107">
        <f t="shared" ref="T129:U129" ca="1" si="1554">IF($C129="","",VLOOKUP($A129,INDIRECT("data"&amp;$AX$3),T$8,FALSE))</f>
        <v>50</v>
      </c>
      <c r="U129" s="107">
        <f t="shared" ca="1" si="1554"/>
        <v>39</v>
      </c>
      <c r="V129" s="107">
        <f t="shared" ref="V129" ca="1" si="1555">IF($C129="","",SUM(T129:U129))</f>
        <v>89</v>
      </c>
      <c r="W129" s="107">
        <f t="shared" ref="W129:X129" ca="1" si="1556">IF($C129="","",VLOOKUP($A129,INDIRECT("data"&amp;$AX$3),W$8,FALSE))</f>
        <v>21</v>
      </c>
      <c r="X129" s="107">
        <f t="shared" ca="1" si="1556"/>
        <v>50</v>
      </c>
      <c r="Y129" s="107">
        <f t="shared" ref="Y129" ca="1" si="1557">IF($C129="","",SUM(W129:X129))</f>
        <v>71</v>
      </c>
      <c r="Z129" s="107">
        <f t="shared" ref="Z129:AA129" ca="1" si="1558">IF($C129="","",VLOOKUP($A129,INDIRECT("data"&amp;$AX$3),Z$8,FALSE))</f>
        <v>40</v>
      </c>
      <c r="AA129" s="107">
        <f t="shared" ca="1" si="1558"/>
        <v>21</v>
      </c>
      <c r="AB129" s="107">
        <f t="shared" ref="AB129" ca="1" si="1559">IF($C129="","",SUM(Z129:AA129))</f>
        <v>61</v>
      </c>
      <c r="AC129" s="107">
        <f t="shared" ref="AC129:AD129" ca="1" si="1560">IF($C129="","",VLOOKUP($A129,INDIRECT("data"&amp;$AX$3),AC$8,FALSE))</f>
        <v>39</v>
      </c>
      <c r="AD129" s="107">
        <f t="shared" ca="1" si="1560"/>
        <v>40</v>
      </c>
      <c r="AE129" s="107">
        <f t="shared" ref="AE129" ca="1" si="1561">IF($C129="","",SUM(AC129:AD129))</f>
        <v>79</v>
      </c>
      <c r="AF129" s="107">
        <f t="shared" ref="AF129:AG129" ca="1" si="1562">IF($C129="","",VLOOKUP($A129,INDIRECT("data"&amp;$AX$3),AF$8,FALSE))</f>
        <v>50</v>
      </c>
      <c r="AG129" s="107">
        <f t="shared" ca="1" si="1562"/>
        <v>39</v>
      </c>
      <c r="AH129" s="107">
        <f t="shared" ref="AH129" ca="1" si="1563">IF($C129="","",SUM(AF129:AG129))</f>
        <v>89</v>
      </c>
      <c r="AI129" s="107"/>
      <c r="AJ129" s="107"/>
      <c r="AK129" s="107"/>
      <c r="AL129" s="107">
        <f t="shared" ref="AL129:AM129" ca="1" si="1564">IF($C129="","",VLOOKUP($A129,INDIRECT("data"&amp;$AX$3),AL$8,FALSE))</f>
        <v>40</v>
      </c>
      <c r="AM129" s="107">
        <f t="shared" ca="1" si="1564"/>
        <v>39</v>
      </c>
      <c r="AN129" s="107">
        <f t="shared" ref="AN129" ca="1" si="1565">IF($C129="","",SUM(AL129:AM129))</f>
        <v>79</v>
      </c>
      <c r="AO129" s="95">
        <f t="shared" ref="AO129" ca="1" si="1566">IF($C129="","",V129+Y129+AB129+AE129+AH129+AK129+AN129)</f>
        <v>468</v>
      </c>
      <c r="AP129" s="107">
        <f t="shared" ref="AP129:AS129" ca="1" si="1567">IF($C129="","",VLOOKUP($A129,INDIRECT("data"&amp;$AX$3),AP$8,FALSE))</f>
        <v>100</v>
      </c>
      <c r="AQ129" s="107">
        <f t="shared" ca="1" si="1567"/>
        <v>42</v>
      </c>
      <c r="AR129" s="107">
        <f t="shared" ca="1" si="1567"/>
        <v>80</v>
      </c>
      <c r="AS129" s="107">
        <f t="shared" ca="1" si="1567"/>
        <v>78</v>
      </c>
      <c r="AT129" s="107">
        <f t="shared" ref="AT129" ca="1" si="1568">IF($C129="","",SUM(AP129:AS129))</f>
        <v>300</v>
      </c>
      <c r="AU129" s="150">
        <f t="shared" ref="AU129" ca="1" si="1569">IF($C129="","",VLOOKUP($A129,INDIRECT("data"&amp;$AX$3),AU$8,FALSE))</f>
        <v>164</v>
      </c>
      <c r="AV129" s="150">
        <f ca="1">IF($C129="","",ROUND(AU129/NoW%,0))</f>
        <v>72</v>
      </c>
      <c r="AW129" s="150" t="str">
        <f ca="1">IF($C129="","",VLOOKUP(AO130,Gc,2,FALSE))</f>
        <v>Very Good</v>
      </c>
      <c r="AX129" s="150"/>
    </row>
    <row r="130" spans="1:50" s="96" customFormat="1" ht="15" customHeight="1">
      <c r="A130" s="96">
        <f t="shared" ref="A130" si="1570">A129</f>
        <v>61</v>
      </c>
      <c r="B130" s="167"/>
      <c r="C130" s="167"/>
      <c r="D130" s="107" t="str">
        <f t="shared" ref="D130:O130" ca="1" si="1571">IF($C129="","",MID(TEXT(VLOOKUP($A130,INDIRECT("data"&amp;$AX$3),10,FALSE),"000000000000"),D$8,1))</f>
        <v>6</v>
      </c>
      <c r="E130" s="107" t="str">
        <f t="shared" ca="1" si="1571"/>
        <v>7</v>
      </c>
      <c r="F130" s="107" t="str">
        <f t="shared" ca="1" si="1571"/>
        <v>6</v>
      </c>
      <c r="G130" s="107" t="str">
        <f t="shared" ca="1" si="1571"/>
        <v>9</v>
      </c>
      <c r="H130" s="107" t="str">
        <f t="shared" ca="1" si="1571"/>
        <v>0</v>
      </c>
      <c r="I130" s="107" t="str">
        <f t="shared" ca="1" si="1571"/>
        <v>5</v>
      </c>
      <c r="J130" s="107" t="str">
        <f t="shared" ca="1" si="1571"/>
        <v>6</v>
      </c>
      <c r="K130" s="107" t="str">
        <f t="shared" ca="1" si="1571"/>
        <v>3</v>
      </c>
      <c r="L130" s="107" t="str">
        <f t="shared" ca="1" si="1571"/>
        <v>1</v>
      </c>
      <c r="M130" s="107" t="str">
        <f t="shared" ca="1" si="1571"/>
        <v>5</v>
      </c>
      <c r="N130" s="107" t="str">
        <f t="shared" ca="1" si="1571"/>
        <v>1</v>
      </c>
      <c r="O130" s="107" t="str">
        <f t="shared" ca="1" si="1571"/>
        <v>9</v>
      </c>
      <c r="P130" s="150"/>
      <c r="Q130" s="150"/>
      <c r="R130" s="97">
        <f t="shared" ref="R130" ca="1" si="1572">IF($C129="","",VLOOKUP(A130,INDIRECT("data"&amp;$AX$3),9,FALSE))</f>
        <v>41442</v>
      </c>
      <c r="S130" s="98" t="s">
        <v>21</v>
      </c>
      <c r="T130" s="107" t="str">
        <f ca="1">IF($C129="","",VLOOKUP(T129*2,Gr,2))</f>
        <v>A+</v>
      </c>
      <c r="U130" s="107" t="str">
        <f ca="1">IF($C129="","",VLOOKUP(U129*2,Gr,2))</f>
        <v>A</v>
      </c>
      <c r="V130" s="107" t="str">
        <f ca="1">IF($C129="","",VLOOKUP(V129,Gr,2))</f>
        <v>A</v>
      </c>
      <c r="W130" s="107" t="str">
        <f ca="1">IF($C129="","",VLOOKUP(W129*2,Gr,2))</f>
        <v>B</v>
      </c>
      <c r="X130" s="107" t="str">
        <f ca="1">IF($C129="","",VLOOKUP(X129*2,Gr,2))</f>
        <v>A+</v>
      </c>
      <c r="Y130" s="107" t="str">
        <f ca="1">IF($C129="","",VLOOKUP(Y129,Gr,2))</f>
        <v>A</v>
      </c>
      <c r="Z130" s="107" t="str">
        <f ca="1">IF($C129="","",VLOOKUP(Z129*2,Gr,2))</f>
        <v>A</v>
      </c>
      <c r="AA130" s="107" t="str">
        <f ca="1">IF($C129="","",VLOOKUP(AA129*2,Gr,2))</f>
        <v>B</v>
      </c>
      <c r="AB130" s="107" t="str">
        <f ca="1">IF($C129="","",VLOOKUP(AB129,Gr,2))</f>
        <v>B+</v>
      </c>
      <c r="AC130" s="107" t="str">
        <f ca="1">IF($C129="","",VLOOKUP(AC129*2,Gr,2))</f>
        <v>A</v>
      </c>
      <c r="AD130" s="107" t="str">
        <f ca="1">IF($C129="","",VLOOKUP(AD129*2,Gr,2))</f>
        <v>A</v>
      </c>
      <c r="AE130" s="107" t="str">
        <f ca="1">IF($C129="","",VLOOKUP(AE129,Gr,2))</f>
        <v>A</v>
      </c>
      <c r="AF130" s="107" t="str">
        <f ca="1">IF($C129="","",VLOOKUP(AF129*2,Gr,2))</f>
        <v>A+</v>
      </c>
      <c r="AG130" s="107" t="str">
        <f ca="1">IF($C129="","",VLOOKUP(AG129*2,Gr,2))</f>
        <v>A</v>
      </c>
      <c r="AH130" s="107" t="str">
        <f ca="1">IF($C129="","",VLOOKUP(AH129,Gr,2))</f>
        <v>A</v>
      </c>
      <c r="AI130" s="107"/>
      <c r="AJ130" s="107"/>
      <c r="AK130" s="107"/>
      <c r="AL130" s="107" t="str">
        <f ca="1">IF($C129="","",VLOOKUP(AL129*2,Gr,2))</f>
        <v>A</v>
      </c>
      <c r="AM130" s="107" t="str">
        <f ca="1">IF($C129="","",VLOOKUP(AM129*2,Gr,2))</f>
        <v>A</v>
      </c>
      <c r="AN130" s="107" t="str">
        <f ca="1">IF($C129="","",VLOOKUP(AN129,Gr,2))</f>
        <v>A</v>
      </c>
      <c r="AO130" s="107" t="str">
        <f ca="1">IF($C129="","",VLOOKUP(AO129/AO$7%,Gr,2))</f>
        <v>A</v>
      </c>
      <c r="AP130" s="107" t="str">
        <f ca="1">IF($C129="","",VLOOKUP(AP129,Gr,2))</f>
        <v>A+</v>
      </c>
      <c r="AQ130" s="107" t="str">
        <f ca="1">IF($C129="","",VLOOKUP(AQ129,Gr,2))</f>
        <v>B</v>
      </c>
      <c r="AR130" s="107" t="str">
        <f ca="1">IF($C129="","",VLOOKUP(AR129,Gr,2))</f>
        <v>A</v>
      </c>
      <c r="AS130" s="107" t="str">
        <f ca="1">IF($C129="","",VLOOKUP(AS129,Gr,2))</f>
        <v>A</v>
      </c>
      <c r="AT130" s="107" t="str">
        <f ca="1">IF($C129="","",VLOOKUP(AT129/AT$7%,Gr,2))</f>
        <v>A</v>
      </c>
      <c r="AU130" s="150"/>
      <c r="AV130" s="150"/>
      <c r="AW130" s="150"/>
      <c r="AX130" s="150"/>
    </row>
    <row r="131" spans="1:50" s="96" customFormat="1" ht="15" customHeight="1">
      <c r="A131" s="96">
        <f t="shared" ref="A131" si="1573">A130+1</f>
        <v>62</v>
      </c>
      <c r="B131" s="166">
        <f t="shared" ref="B131" si="1574">A131</f>
        <v>62</v>
      </c>
      <c r="C131" s="166">
        <f t="shared" ref="C131" ca="1" si="1575">IFERROR(VLOOKUP(A131,INDIRECT("data"&amp;$AX$3),2,FALSE),"")</f>
        <v>1128</v>
      </c>
      <c r="D131" s="168" t="str">
        <f t="shared" ref="D131" ca="1" si="1576">IF(C131="","",VLOOKUP(A131,INDIRECT("data"&amp;$AX$3),3,FALSE))</f>
        <v>Anil Kumar Gutam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50" t="str">
        <f t="shared" ref="P131" ca="1" si="1577">IF($C131="","",VLOOKUP($A131,INDIRECT("data"&amp;$AX$3),4,FALSE))</f>
        <v>G</v>
      </c>
      <c r="Q131" s="150" t="str">
        <f t="shared" ref="Q131" ca="1" si="1578">IF($C131="","",VLOOKUP($A131,INDIRECT("data"&amp;$AX$3),5,FALSE))</f>
        <v>SC</v>
      </c>
      <c r="R131" s="97">
        <f t="shared" ref="R131" ca="1" si="1579">IF($C131="","",VLOOKUP(A131,INDIRECT("data"&amp;$AX$3),8,FALSE))</f>
        <v>37662</v>
      </c>
      <c r="S131" s="98" t="s">
        <v>20</v>
      </c>
      <c r="T131" s="107">
        <f t="shared" ref="T131:U131" ca="1" si="1580">IF($C131="","",VLOOKUP($A131,INDIRECT("data"&amp;$AX$3),T$8,FALSE))</f>
        <v>44</v>
      </c>
      <c r="U131" s="107">
        <f t="shared" ca="1" si="1580"/>
        <v>48</v>
      </c>
      <c r="V131" s="107">
        <f t="shared" ref="V131" ca="1" si="1581">IF($C131="","",SUM(T131:U131))</f>
        <v>92</v>
      </c>
      <c r="W131" s="107">
        <f t="shared" ref="W131:X131" ca="1" si="1582">IF($C131="","",VLOOKUP($A131,INDIRECT("data"&amp;$AX$3),W$8,FALSE))</f>
        <v>43</v>
      </c>
      <c r="X131" s="107">
        <f t="shared" ca="1" si="1582"/>
        <v>44</v>
      </c>
      <c r="Y131" s="107">
        <f t="shared" ref="Y131" ca="1" si="1583">IF($C131="","",SUM(W131:X131))</f>
        <v>87</v>
      </c>
      <c r="Z131" s="107">
        <f t="shared" ref="Z131:AA131" ca="1" si="1584">IF($C131="","",VLOOKUP($A131,INDIRECT("data"&amp;$AX$3),Z$8,FALSE))</f>
        <v>48</v>
      </c>
      <c r="AA131" s="107">
        <f t="shared" ca="1" si="1584"/>
        <v>43</v>
      </c>
      <c r="AB131" s="107">
        <f t="shared" ref="AB131" ca="1" si="1585">IF($C131="","",SUM(Z131:AA131))</f>
        <v>91</v>
      </c>
      <c r="AC131" s="107">
        <f t="shared" ref="AC131:AD131" ca="1" si="1586">IF($C131="","",VLOOKUP($A131,INDIRECT("data"&amp;$AX$3),AC$8,FALSE))</f>
        <v>48</v>
      </c>
      <c r="AD131" s="107">
        <f t="shared" ca="1" si="1586"/>
        <v>48</v>
      </c>
      <c r="AE131" s="107">
        <f t="shared" ref="AE131" ca="1" si="1587">IF($C131="","",SUM(AC131:AD131))</f>
        <v>96</v>
      </c>
      <c r="AF131" s="107">
        <f t="shared" ref="AF131:AG131" ca="1" si="1588">IF($C131="","",VLOOKUP($A131,INDIRECT("data"&amp;$AX$3),AF$8,FALSE))</f>
        <v>44</v>
      </c>
      <c r="AG131" s="107">
        <f t="shared" ca="1" si="1588"/>
        <v>48</v>
      </c>
      <c r="AH131" s="107">
        <f t="shared" ref="AH131" ca="1" si="1589">IF($C131="","",SUM(AF131:AG131))</f>
        <v>92</v>
      </c>
      <c r="AI131" s="107"/>
      <c r="AJ131" s="107"/>
      <c r="AK131" s="107"/>
      <c r="AL131" s="107">
        <f t="shared" ref="AL131:AM131" ca="1" si="1590">IF($C131="","",VLOOKUP($A131,INDIRECT("data"&amp;$AX$3),AL$8,FALSE))</f>
        <v>48</v>
      </c>
      <c r="AM131" s="107">
        <f t="shared" ca="1" si="1590"/>
        <v>48</v>
      </c>
      <c r="AN131" s="107">
        <f t="shared" ref="AN131" ca="1" si="1591">IF($C131="","",SUM(AL131:AM131))</f>
        <v>96</v>
      </c>
      <c r="AO131" s="95">
        <f t="shared" ref="AO131" ca="1" si="1592">IF($C131="","",V131+Y131+AB131+AE131+AH131+AK131+AN131)</f>
        <v>554</v>
      </c>
      <c r="AP131" s="107">
        <f t="shared" ref="AP131:AS131" ca="1" si="1593">IF($C131="","",VLOOKUP($A131,INDIRECT("data"&amp;$AX$3),AP$8,FALSE))</f>
        <v>88</v>
      </c>
      <c r="AQ131" s="107">
        <f t="shared" ca="1" si="1593"/>
        <v>86</v>
      </c>
      <c r="AR131" s="107">
        <f t="shared" ca="1" si="1593"/>
        <v>96</v>
      </c>
      <c r="AS131" s="107">
        <f t="shared" ca="1" si="1593"/>
        <v>96</v>
      </c>
      <c r="AT131" s="107">
        <f t="shared" ref="AT131" ca="1" si="1594">IF($C131="","",SUM(AP131:AS131))</f>
        <v>366</v>
      </c>
      <c r="AU131" s="150">
        <f t="shared" ref="AU131" ca="1" si="1595">IF($C131="","",VLOOKUP($A131,INDIRECT("data"&amp;$AX$3),AU$8,FALSE))</f>
        <v>188</v>
      </c>
      <c r="AV131" s="150">
        <f ca="1">IF($C131="","",ROUND(AU131/NoW%,0))</f>
        <v>83</v>
      </c>
      <c r="AW131" s="150" t="str">
        <f ca="1">IF($C131="","",VLOOKUP(AO132,Gc,2,FALSE))</f>
        <v>Excellent</v>
      </c>
      <c r="AX131" s="150"/>
    </row>
    <row r="132" spans="1:50" s="96" customFormat="1" ht="15" customHeight="1">
      <c r="A132" s="96">
        <f t="shared" ref="A132" si="1596">A131</f>
        <v>62</v>
      </c>
      <c r="B132" s="167"/>
      <c r="C132" s="167"/>
      <c r="D132" s="107" t="str">
        <f t="shared" ref="D132:O132" ca="1" si="1597">IF($C131="","",MID(TEXT(VLOOKUP($A132,INDIRECT("data"&amp;$AX$3),10,FALSE),"000000000000"),D$8,1))</f>
        <v>2</v>
      </c>
      <c r="E132" s="107" t="str">
        <f t="shared" ca="1" si="1597"/>
        <v>3</v>
      </c>
      <c r="F132" s="107" t="str">
        <f t="shared" ca="1" si="1597"/>
        <v>9</v>
      </c>
      <c r="G132" s="107" t="str">
        <f t="shared" ca="1" si="1597"/>
        <v>9</v>
      </c>
      <c r="H132" s="107" t="str">
        <f t="shared" ca="1" si="1597"/>
        <v>9</v>
      </c>
      <c r="I132" s="107" t="str">
        <f t="shared" ca="1" si="1597"/>
        <v>0</v>
      </c>
      <c r="J132" s="107" t="str">
        <f t="shared" ca="1" si="1597"/>
        <v>8</v>
      </c>
      <c r="K132" s="107" t="str">
        <f t="shared" ca="1" si="1597"/>
        <v>7</v>
      </c>
      <c r="L132" s="107" t="str">
        <f t="shared" ca="1" si="1597"/>
        <v>8</v>
      </c>
      <c r="M132" s="107" t="str">
        <f t="shared" ca="1" si="1597"/>
        <v>9</v>
      </c>
      <c r="N132" s="107" t="str">
        <f t="shared" ca="1" si="1597"/>
        <v>5</v>
      </c>
      <c r="O132" s="107" t="str">
        <f t="shared" ca="1" si="1597"/>
        <v>0</v>
      </c>
      <c r="P132" s="150"/>
      <c r="Q132" s="150"/>
      <c r="R132" s="97">
        <f t="shared" ref="R132" ca="1" si="1598">IF($C131="","",VLOOKUP(A132,INDIRECT("data"&amp;$AX$3),9,FALSE))</f>
        <v>41437</v>
      </c>
      <c r="S132" s="98" t="s">
        <v>21</v>
      </c>
      <c r="T132" s="107" t="str">
        <f ca="1">IF($C131="","",VLOOKUP(T131*2,Gr,2))</f>
        <v>A</v>
      </c>
      <c r="U132" s="107" t="str">
        <f ca="1">IF($C131="","",VLOOKUP(U131*2,Gr,2))</f>
        <v>A+</v>
      </c>
      <c r="V132" s="107" t="str">
        <f ca="1">IF($C131="","",VLOOKUP(V131,Gr,2))</f>
        <v>A+</v>
      </c>
      <c r="W132" s="107" t="str">
        <f ca="1">IF($C131="","",VLOOKUP(W131*2,Gr,2))</f>
        <v>A</v>
      </c>
      <c r="X132" s="107" t="str">
        <f ca="1">IF($C131="","",VLOOKUP(X131*2,Gr,2))</f>
        <v>A</v>
      </c>
      <c r="Y132" s="107" t="str">
        <f ca="1">IF($C131="","",VLOOKUP(Y131,Gr,2))</f>
        <v>A</v>
      </c>
      <c r="Z132" s="107" t="str">
        <f ca="1">IF($C131="","",VLOOKUP(Z131*2,Gr,2))</f>
        <v>A+</v>
      </c>
      <c r="AA132" s="107" t="str">
        <f ca="1">IF($C131="","",VLOOKUP(AA131*2,Gr,2))</f>
        <v>A</v>
      </c>
      <c r="AB132" s="107" t="str">
        <f ca="1">IF($C131="","",VLOOKUP(AB131,Gr,2))</f>
        <v>A+</v>
      </c>
      <c r="AC132" s="107" t="str">
        <f ca="1">IF($C131="","",VLOOKUP(AC131*2,Gr,2))</f>
        <v>A+</v>
      </c>
      <c r="AD132" s="107" t="str">
        <f ca="1">IF($C131="","",VLOOKUP(AD131*2,Gr,2))</f>
        <v>A+</v>
      </c>
      <c r="AE132" s="107" t="str">
        <f ca="1">IF($C131="","",VLOOKUP(AE131,Gr,2))</f>
        <v>A+</v>
      </c>
      <c r="AF132" s="107" t="str">
        <f ca="1">IF($C131="","",VLOOKUP(AF131*2,Gr,2))</f>
        <v>A</v>
      </c>
      <c r="AG132" s="107" t="str">
        <f ca="1">IF($C131="","",VLOOKUP(AG131*2,Gr,2))</f>
        <v>A+</v>
      </c>
      <c r="AH132" s="107" t="str">
        <f ca="1">IF($C131="","",VLOOKUP(AH131,Gr,2))</f>
        <v>A+</v>
      </c>
      <c r="AI132" s="107"/>
      <c r="AJ132" s="107"/>
      <c r="AK132" s="107"/>
      <c r="AL132" s="107" t="str">
        <f ca="1">IF($C131="","",VLOOKUP(AL131*2,Gr,2))</f>
        <v>A+</v>
      </c>
      <c r="AM132" s="107" t="str">
        <f ca="1">IF($C131="","",VLOOKUP(AM131*2,Gr,2))</f>
        <v>A+</v>
      </c>
      <c r="AN132" s="107" t="str">
        <f ca="1">IF($C131="","",VLOOKUP(AN131,Gr,2))</f>
        <v>A+</v>
      </c>
      <c r="AO132" s="107" t="str">
        <f ca="1">IF($C131="","",VLOOKUP(AO131/AO$7%,Gr,2))</f>
        <v>A+</v>
      </c>
      <c r="AP132" s="107" t="str">
        <f ca="1">IF($C131="","",VLOOKUP(AP131,Gr,2))</f>
        <v>A</v>
      </c>
      <c r="AQ132" s="107" t="str">
        <f ca="1">IF($C131="","",VLOOKUP(AQ131,Gr,2))</f>
        <v>A</v>
      </c>
      <c r="AR132" s="107" t="str">
        <f ca="1">IF($C131="","",VLOOKUP(AR131,Gr,2))</f>
        <v>A+</v>
      </c>
      <c r="AS132" s="107" t="str">
        <f ca="1">IF($C131="","",VLOOKUP(AS131,Gr,2))</f>
        <v>A+</v>
      </c>
      <c r="AT132" s="107" t="str">
        <f ca="1">IF($C131="","",VLOOKUP(AT131/AT$7%,Gr,2))</f>
        <v>A+</v>
      </c>
      <c r="AU132" s="150"/>
      <c r="AV132" s="150"/>
      <c r="AW132" s="150"/>
      <c r="AX132" s="150"/>
    </row>
    <row r="133" spans="1:50" s="96" customFormat="1" ht="15" customHeight="1">
      <c r="A133" s="96">
        <f t="shared" ref="A133" si="1599">A132+1</f>
        <v>63</v>
      </c>
      <c r="B133" s="166">
        <f t="shared" ref="B133" si="1600">A133</f>
        <v>63</v>
      </c>
      <c r="C133" s="166">
        <f t="shared" ref="C133" ca="1" si="1601">IFERROR(VLOOKUP(A133,INDIRECT("data"&amp;$AX$3),2,FALSE),"")</f>
        <v>1130</v>
      </c>
      <c r="D133" s="168" t="str">
        <f t="shared" ref="D133" ca="1" si="1602">IF(C133="","",VLOOKUP(A133,INDIRECT("data"&amp;$AX$3),3,FALSE))</f>
        <v>Hari Venkata Durga Prasad Jakkamsetti</v>
      </c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50" t="str">
        <f t="shared" ref="P133" ca="1" si="1603">IF($C133="","",VLOOKUP($A133,INDIRECT("data"&amp;$AX$3),4,FALSE))</f>
        <v>G</v>
      </c>
      <c r="Q133" s="150" t="str">
        <f t="shared" ref="Q133" ca="1" si="1604">IF($C133="","",VLOOKUP($A133,INDIRECT("data"&amp;$AX$3),5,FALSE))</f>
        <v>BC</v>
      </c>
      <c r="R133" s="97">
        <f t="shared" ref="R133" ca="1" si="1605">IF($C133="","",VLOOKUP(A133,INDIRECT("data"&amp;$AX$3),8,FALSE))</f>
        <v>37694</v>
      </c>
      <c r="S133" s="98" t="s">
        <v>20</v>
      </c>
      <c r="T133" s="107">
        <f t="shared" ref="T133:U133" ca="1" si="1606">IF($C133="","",VLOOKUP($A133,INDIRECT("data"&amp;$AX$3),T$8,FALSE))</f>
        <v>46</v>
      </c>
      <c r="U133" s="107">
        <f t="shared" ca="1" si="1606"/>
        <v>36</v>
      </c>
      <c r="V133" s="107">
        <f t="shared" ref="V133" ca="1" si="1607">IF($C133="","",SUM(T133:U133))</f>
        <v>82</v>
      </c>
      <c r="W133" s="107">
        <f t="shared" ref="W133:X133" ca="1" si="1608">IF($C133="","",VLOOKUP($A133,INDIRECT("data"&amp;$AX$3),W$8,FALSE))</f>
        <v>38</v>
      </c>
      <c r="X133" s="107">
        <f t="shared" ca="1" si="1608"/>
        <v>46</v>
      </c>
      <c r="Y133" s="107">
        <f t="shared" ref="Y133" ca="1" si="1609">IF($C133="","",SUM(W133:X133))</f>
        <v>84</v>
      </c>
      <c r="Z133" s="107">
        <f t="shared" ref="Z133:AA133" ca="1" si="1610">IF($C133="","",VLOOKUP($A133,INDIRECT("data"&amp;$AX$3),Z$8,FALSE))</f>
        <v>45</v>
      </c>
      <c r="AA133" s="107">
        <f t="shared" ca="1" si="1610"/>
        <v>38</v>
      </c>
      <c r="AB133" s="107">
        <f t="shared" ref="AB133" ca="1" si="1611">IF($C133="","",SUM(Z133:AA133))</f>
        <v>83</v>
      </c>
      <c r="AC133" s="107">
        <f t="shared" ref="AC133:AD133" ca="1" si="1612">IF($C133="","",VLOOKUP($A133,INDIRECT("data"&amp;$AX$3),AC$8,FALSE))</f>
        <v>36</v>
      </c>
      <c r="AD133" s="107">
        <f t="shared" ca="1" si="1612"/>
        <v>45</v>
      </c>
      <c r="AE133" s="107">
        <f t="shared" ref="AE133" ca="1" si="1613">IF($C133="","",SUM(AC133:AD133))</f>
        <v>81</v>
      </c>
      <c r="AF133" s="107">
        <f t="shared" ref="AF133:AG133" ca="1" si="1614">IF($C133="","",VLOOKUP($A133,INDIRECT("data"&amp;$AX$3),AF$8,FALSE))</f>
        <v>46</v>
      </c>
      <c r="AG133" s="107">
        <f t="shared" ca="1" si="1614"/>
        <v>36</v>
      </c>
      <c r="AH133" s="107">
        <f t="shared" ref="AH133" ca="1" si="1615">IF($C133="","",SUM(AF133:AG133))</f>
        <v>82</v>
      </c>
      <c r="AI133" s="107"/>
      <c r="AJ133" s="107"/>
      <c r="AK133" s="107"/>
      <c r="AL133" s="107">
        <f t="shared" ref="AL133:AM133" ca="1" si="1616">IF($C133="","",VLOOKUP($A133,INDIRECT("data"&amp;$AX$3),AL$8,FALSE))</f>
        <v>45</v>
      </c>
      <c r="AM133" s="107">
        <f t="shared" ca="1" si="1616"/>
        <v>36</v>
      </c>
      <c r="AN133" s="107">
        <f t="shared" ref="AN133" ca="1" si="1617">IF($C133="","",SUM(AL133:AM133))</f>
        <v>81</v>
      </c>
      <c r="AO133" s="95">
        <f t="shared" ref="AO133" ca="1" si="1618">IF($C133="","",V133+Y133+AB133+AE133+AH133+AK133+AN133)</f>
        <v>493</v>
      </c>
      <c r="AP133" s="107">
        <f t="shared" ref="AP133:AS133" ca="1" si="1619">IF($C133="","",VLOOKUP($A133,INDIRECT("data"&amp;$AX$3),AP$8,FALSE))</f>
        <v>92</v>
      </c>
      <c r="AQ133" s="107">
        <f t="shared" ca="1" si="1619"/>
        <v>76</v>
      </c>
      <c r="AR133" s="107">
        <f t="shared" ca="1" si="1619"/>
        <v>90</v>
      </c>
      <c r="AS133" s="107">
        <f t="shared" ca="1" si="1619"/>
        <v>72</v>
      </c>
      <c r="AT133" s="107">
        <f t="shared" ref="AT133" ca="1" si="1620">IF($C133="","",SUM(AP133:AS133))</f>
        <v>330</v>
      </c>
      <c r="AU133" s="150">
        <f t="shared" ref="AU133" ca="1" si="1621">IF($C133="","",VLOOKUP($A133,INDIRECT("data"&amp;$AX$3),AU$8,FALSE))</f>
        <v>203</v>
      </c>
      <c r="AV133" s="150">
        <f ca="1">IF($C133="","",ROUND(AU133/NoW%,0))</f>
        <v>89</v>
      </c>
      <c r="AW133" s="150" t="str">
        <f ca="1">IF($C133="","",VLOOKUP(AO134,Gc,2,FALSE))</f>
        <v>Very Good</v>
      </c>
      <c r="AX133" s="150"/>
    </row>
    <row r="134" spans="1:50" s="96" customFormat="1" ht="15" customHeight="1">
      <c r="A134" s="96">
        <f t="shared" ref="A134" si="1622">A133</f>
        <v>63</v>
      </c>
      <c r="B134" s="167"/>
      <c r="C134" s="167"/>
      <c r="D134" s="107" t="str">
        <f t="shared" ref="D134:O134" ca="1" si="1623">IF($C133="","",MID(TEXT(VLOOKUP($A134,INDIRECT("data"&amp;$AX$3),10,FALSE),"000000000000"),D$8,1))</f>
        <v>8</v>
      </c>
      <c r="E134" s="107" t="str">
        <f t="shared" ca="1" si="1623"/>
        <v>1</v>
      </c>
      <c r="F134" s="107" t="str">
        <f t="shared" ca="1" si="1623"/>
        <v>8</v>
      </c>
      <c r="G134" s="107" t="str">
        <f t="shared" ca="1" si="1623"/>
        <v>6</v>
      </c>
      <c r="H134" s="107" t="str">
        <f t="shared" ca="1" si="1623"/>
        <v>8</v>
      </c>
      <c r="I134" s="107" t="str">
        <f t="shared" ca="1" si="1623"/>
        <v>2</v>
      </c>
      <c r="J134" s="107" t="str">
        <f t="shared" ca="1" si="1623"/>
        <v>0</v>
      </c>
      <c r="K134" s="107" t="str">
        <f t="shared" ca="1" si="1623"/>
        <v>0</v>
      </c>
      <c r="L134" s="107" t="str">
        <f t="shared" ca="1" si="1623"/>
        <v>3</v>
      </c>
      <c r="M134" s="107" t="str">
        <f t="shared" ca="1" si="1623"/>
        <v>8</v>
      </c>
      <c r="N134" s="107" t="str">
        <f t="shared" ca="1" si="1623"/>
        <v>5</v>
      </c>
      <c r="O134" s="107" t="str">
        <f t="shared" ca="1" si="1623"/>
        <v>4</v>
      </c>
      <c r="P134" s="150"/>
      <c r="Q134" s="150"/>
      <c r="R134" s="97">
        <f t="shared" ref="R134" ca="1" si="1624">IF($C133="","",VLOOKUP(A134,INDIRECT("data"&amp;$AX$3),9,FALSE))</f>
        <v>41437</v>
      </c>
      <c r="S134" s="98" t="s">
        <v>21</v>
      </c>
      <c r="T134" s="107" t="str">
        <f ca="1">IF($C133="","",VLOOKUP(T133*2,Gr,2))</f>
        <v>A+</v>
      </c>
      <c r="U134" s="107" t="str">
        <f ca="1">IF($C133="","",VLOOKUP(U133*2,Gr,2))</f>
        <v>A</v>
      </c>
      <c r="V134" s="107" t="str">
        <f ca="1">IF($C133="","",VLOOKUP(V133,Gr,2))</f>
        <v>A</v>
      </c>
      <c r="W134" s="107" t="str">
        <f ca="1">IF($C133="","",VLOOKUP(W133*2,Gr,2))</f>
        <v>A</v>
      </c>
      <c r="X134" s="107" t="str">
        <f ca="1">IF($C133="","",VLOOKUP(X133*2,Gr,2))</f>
        <v>A+</v>
      </c>
      <c r="Y134" s="107" t="str">
        <f ca="1">IF($C133="","",VLOOKUP(Y133,Gr,2))</f>
        <v>A</v>
      </c>
      <c r="Z134" s="107" t="str">
        <f ca="1">IF($C133="","",VLOOKUP(Z133*2,Gr,2))</f>
        <v>A</v>
      </c>
      <c r="AA134" s="107" t="str">
        <f ca="1">IF($C133="","",VLOOKUP(AA133*2,Gr,2))</f>
        <v>A</v>
      </c>
      <c r="AB134" s="107" t="str">
        <f ca="1">IF($C133="","",VLOOKUP(AB133,Gr,2))</f>
        <v>A</v>
      </c>
      <c r="AC134" s="107" t="str">
        <f ca="1">IF($C133="","",VLOOKUP(AC133*2,Gr,2))</f>
        <v>A</v>
      </c>
      <c r="AD134" s="107" t="str">
        <f ca="1">IF($C133="","",VLOOKUP(AD133*2,Gr,2))</f>
        <v>A</v>
      </c>
      <c r="AE134" s="107" t="str">
        <f ca="1">IF($C133="","",VLOOKUP(AE133,Gr,2))</f>
        <v>A</v>
      </c>
      <c r="AF134" s="107" t="str">
        <f ca="1">IF($C133="","",VLOOKUP(AF133*2,Gr,2))</f>
        <v>A+</v>
      </c>
      <c r="AG134" s="107" t="str">
        <f ca="1">IF($C133="","",VLOOKUP(AG133*2,Gr,2))</f>
        <v>A</v>
      </c>
      <c r="AH134" s="107" t="str">
        <f ca="1">IF($C133="","",VLOOKUP(AH133,Gr,2))</f>
        <v>A</v>
      </c>
      <c r="AI134" s="107"/>
      <c r="AJ134" s="107"/>
      <c r="AK134" s="107"/>
      <c r="AL134" s="107" t="str">
        <f ca="1">IF($C133="","",VLOOKUP(AL133*2,Gr,2))</f>
        <v>A</v>
      </c>
      <c r="AM134" s="107" t="str">
        <f ca="1">IF($C133="","",VLOOKUP(AM133*2,Gr,2))</f>
        <v>A</v>
      </c>
      <c r="AN134" s="107" t="str">
        <f ca="1">IF($C133="","",VLOOKUP(AN133,Gr,2))</f>
        <v>A</v>
      </c>
      <c r="AO134" s="107" t="str">
        <f ca="1">IF($C133="","",VLOOKUP(AO133/AO$7%,Gr,2))</f>
        <v>A</v>
      </c>
      <c r="AP134" s="107" t="str">
        <f ca="1">IF($C133="","",VLOOKUP(AP133,Gr,2))</f>
        <v>A+</v>
      </c>
      <c r="AQ134" s="107" t="str">
        <f ca="1">IF($C133="","",VLOOKUP(AQ133,Gr,2))</f>
        <v>A</v>
      </c>
      <c r="AR134" s="107" t="str">
        <f ca="1">IF($C133="","",VLOOKUP(AR133,Gr,2))</f>
        <v>A</v>
      </c>
      <c r="AS134" s="107" t="str">
        <f ca="1">IF($C133="","",VLOOKUP(AS133,Gr,2))</f>
        <v>A</v>
      </c>
      <c r="AT134" s="107" t="str">
        <f ca="1">IF($C133="","",VLOOKUP(AT133/AT$7%,Gr,2))</f>
        <v>A</v>
      </c>
      <c r="AU134" s="150"/>
      <c r="AV134" s="150"/>
      <c r="AW134" s="150"/>
      <c r="AX134" s="150"/>
    </row>
    <row r="135" spans="1:50" s="96" customFormat="1" ht="15" customHeight="1">
      <c r="A135" s="96">
        <f t="shared" ref="A135" si="1625">A134+1</f>
        <v>64</v>
      </c>
      <c r="B135" s="166">
        <f t="shared" ref="B135" si="1626">A135</f>
        <v>64</v>
      </c>
      <c r="C135" s="166">
        <f t="shared" ref="C135" ca="1" si="1627">IFERROR(VLOOKUP(A135,INDIRECT("data"&amp;$AX$3),2,FALSE),"")</f>
        <v>1140</v>
      </c>
      <c r="D135" s="168" t="str">
        <f t="shared" ref="D135" ca="1" si="1628">IF(C135="","",VLOOKUP(A135,INDIRECT("data"&amp;$AX$3),3,FALSE))</f>
        <v>Kalyan Bonthu</v>
      </c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50" t="str">
        <f t="shared" ref="P135" ca="1" si="1629">IF($C135="","",VLOOKUP($A135,INDIRECT("data"&amp;$AX$3),4,FALSE))</f>
        <v>G</v>
      </c>
      <c r="Q135" s="150" t="str">
        <f t="shared" ref="Q135" ca="1" si="1630">IF($C135="","",VLOOKUP($A135,INDIRECT("data"&amp;$AX$3),5,FALSE))</f>
        <v>BC</v>
      </c>
      <c r="R135" s="97">
        <f t="shared" ref="R135" ca="1" si="1631">IF($C135="","",VLOOKUP(A135,INDIRECT("data"&amp;$AX$3),8,FALSE))</f>
        <v>37610</v>
      </c>
      <c r="S135" s="98" t="s">
        <v>20</v>
      </c>
      <c r="T135" s="107">
        <f t="shared" ref="T135:U135" ca="1" si="1632">IF($C135="","",VLOOKUP($A135,INDIRECT("data"&amp;$AX$3),T$8,FALSE))</f>
        <v>32</v>
      </c>
      <c r="U135" s="107">
        <f t="shared" ca="1" si="1632"/>
        <v>38</v>
      </c>
      <c r="V135" s="107">
        <f t="shared" ref="V135" ca="1" si="1633">IF($C135="","",SUM(T135:U135))</f>
        <v>70</v>
      </c>
      <c r="W135" s="107">
        <f t="shared" ref="W135:X135" ca="1" si="1634">IF($C135="","",VLOOKUP($A135,INDIRECT("data"&amp;$AX$3),W$8,FALSE))</f>
        <v>34</v>
      </c>
      <c r="X135" s="107">
        <f t="shared" ca="1" si="1634"/>
        <v>32</v>
      </c>
      <c r="Y135" s="107">
        <f t="shared" ref="Y135" ca="1" si="1635">IF($C135="","",SUM(W135:X135))</f>
        <v>66</v>
      </c>
      <c r="Z135" s="107">
        <f t="shared" ref="Z135:AA135" ca="1" si="1636">IF($C135="","",VLOOKUP($A135,INDIRECT("data"&amp;$AX$3),Z$8,FALSE))</f>
        <v>38</v>
      </c>
      <c r="AA135" s="107">
        <f t="shared" ca="1" si="1636"/>
        <v>34</v>
      </c>
      <c r="AB135" s="107">
        <f t="shared" ref="AB135" ca="1" si="1637">IF($C135="","",SUM(Z135:AA135))</f>
        <v>72</v>
      </c>
      <c r="AC135" s="107">
        <f t="shared" ref="AC135:AD135" ca="1" si="1638">IF($C135="","",VLOOKUP($A135,INDIRECT("data"&amp;$AX$3),AC$8,FALSE))</f>
        <v>38</v>
      </c>
      <c r="AD135" s="107">
        <f t="shared" ca="1" si="1638"/>
        <v>38</v>
      </c>
      <c r="AE135" s="107">
        <f t="shared" ref="AE135" ca="1" si="1639">IF($C135="","",SUM(AC135:AD135))</f>
        <v>76</v>
      </c>
      <c r="AF135" s="107">
        <f t="shared" ref="AF135:AG135" ca="1" si="1640">IF($C135="","",VLOOKUP($A135,INDIRECT("data"&amp;$AX$3),AF$8,FALSE))</f>
        <v>32</v>
      </c>
      <c r="AG135" s="107">
        <f t="shared" ca="1" si="1640"/>
        <v>38</v>
      </c>
      <c r="AH135" s="107">
        <f t="shared" ref="AH135" ca="1" si="1641">IF($C135="","",SUM(AF135:AG135))</f>
        <v>70</v>
      </c>
      <c r="AI135" s="107"/>
      <c r="AJ135" s="107"/>
      <c r="AK135" s="107"/>
      <c r="AL135" s="107">
        <f t="shared" ref="AL135:AM135" ca="1" si="1642">IF($C135="","",VLOOKUP($A135,INDIRECT("data"&amp;$AX$3),AL$8,FALSE))</f>
        <v>38</v>
      </c>
      <c r="AM135" s="107">
        <f t="shared" ca="1" si="1642"/>
        <v>38</v>
      </c>
      <c r="AN135" s="107">
        <f t="shared" ref="AN135" ca="1" si="1643">IF($C135="","",SUM(AL135:AM135))</f>
        <v>76</v>
      </c>
      <c r="AO135" s="95">
        <f t="shared" ref="AO135" ca="1" si="1644">IF($C135="","",V135+Y135+AB135+AE135+AH135+AK135+AN135)</f>
        <v>430</v>
      </c>
      <c r="AP135" s="107">
        <f t="shared" ref="AP135:AS135" ca="1" si="1645">IF($C135="","",VLOOKUP($A135,INDIRECT("data"&amp;$AX$3),AP$8,FALSE))</f>
        <v>64</v>
      </c>
      <c r="AQ135" s="107">
        <f t="shared" ca="1" si="1645"/>
        <v>68</v>
      </c>
      <c r="AR135" s="107">
        <f t="shared" ca="1" si="1645"/>
        <v>76</v>
      </c>
      <c r="AS135" s="107">
        <f t="shared" ca="1" si="1645"/>
        <v>76</v>
      </c>
      <c r="AT135" s="107">
        <f t="shared" ref="AT135" ca="1" si="1646">IF($C135="","",SUM(AP135:AS135))</f>
        <v>284</v>
      </c>
      <c r="AU135" s="150">
        <f t="shared" ref="AU135" ca="1" si="1647">IF($C135="","",VLOOKUP($A135,INDIRECT("data"&amp;$AX$3),AU$8,FALSE))</f>
        <v>172</v>
      </c>
      <c r="AV135" s="150">
        <f ca="1">IF($C135="","",ROUND(AU135/NoW%,0))</f>
        <v>76</v>
      </c>
      <c r="AW135" s="150" t="str">
        <f ca="1">IF($C135="","",VLOOKUP(AO136,Gc,2,FALSE))</f>
        <v>Very Good</v>
      </c>
      <c r="AX135" s="150"/>
    </row>
    <row r="136" spans="1:50" s="96" customFormat="1" ht="15" customHeight="1">
      <c r="A136" s="96">
        <f t="shared" ref="A136" si="1648">A135</f>
        <v>64</v>
      </c>
      <c r="B136" s="167"/>
      <c r="C136" s="167"/>
      <c r="D136" s="107" t="str">
        <f t="shared" ref="D136:O136" ca="1" si="1649">IF($C135="","",MID(TEXT(VLOOKUP($A136,INDIRECT("data"&amp;$AX$3),10,FALSE),"000000000000"),D$8,1))</f>
        <v>2</v>
      </c>
      <c r="E136" s="107" t="str">
        <f t="shared" ca="1" si="1649"/>
        <v>0</v>
      </c>
      <c r="F136" s="107" t="str">
        <f t="shared" ca="1" si="1649"/>
        <v>2</v>
      </c>
      <c r="G136" s="107" t="str">
        <f t="shared" ca="1" si="1649"/>
        <v>0</v>
      </c>
      <c r="H136" s="107" t="str">
        <f t="shared" ca="1" si="1649"/>
        <v>6</v>
      </c>
      <c r="I136" s="107" t="str">
        <f t="shared" ca="1" si="1649"/>
        <v>6</v>
      </c>
      <c r="J136" s="107" t="str">
        <f t="shared" ca="1" si="1649"/>
        <v>4</v>
      </c>
      <c r="K136" s="107" t="str">
        <f t="shared" ca="1" si="1649"/>
        <v>4</v>
      </c>
      <c r="L136" s="107" t="str">
        <f t="shared" ca="1" si="1649"/>
        <v>4</v>
      </c>
      <c r="M136" s="107" t="str">
        <f t="shared" ca="1" si="1649"/>
        <v>8</v>
      </c>
      <c r="N136" s="107" t="str">
        <f t="shared" ca="1" si="1649"/>
        <v>6</v>
      </c>
      <c r="O136" s="107" t="str">
        <f t="shared" ca="1" si="1649"/>
        <v>2</v>
      </c>
      <c r="P136" s="150"/>
      <c r="Q136" s="150"/>
      <c r="R136" s="97">
        <f t="shared" ref="R136" ca="1" si="1650">IF($C135="","",VLOOKUP(A136,INDIRECT("data"&amp;$AX$3),9,FALSE))</f>
        <v>41439</v>
      </c>
      <c r="S136" s="98" t="s">
        <v>21</v>
      </c>
      <c r="T136" s="107" t="str">
        <f ca="1">IF($C135="","",VLOOKUP(T135*2,Gr,2))</f>
        <v>B+</v>
      </c>
      <c r="U136" s="107" t="str">
        <f ca="1">IF($C135="","",VLOOKUP(U135*2,Gr,2))</f>
        <v>A</v>
      </c>
      <c r="V136" s="107" t="str">
        <f ca="1">IF($C135="","",VLOOKUP(V135,Gr,2))</f>
        <v>B+</v>
      </c>
      <c r="W136" s="107" t="str">
        <f ca="1">IF($C135="","",VLOOKUP(W135*2,Gr,2))</f>
        <v>B+</v>
      </c>
      <c r="X136" s="107" t="str">
        <f ca="1">IF($C135="","",VLOOKUP(X135*2,Gr,2))</f>
        <v>B+</v>
      </c>
      <c r="Y136" s="107" t="str">
        <f ca="1">IF($C135="","",VLOOKUP(Y135,Gr,2))</f>
        <v>B+</v>
      </c>
      <c r="Z136" s="107" t="str">
        <f ca="1">IF($C135="","",VLOOKUP(Z135*2,Gr,2))</f>
        <v>A</v>
      </c>
      <c r="AA136" s="107" t="str">
        <f ca="1">IF($C135="","",VLOOKUP(AA135*2,Gr,2))</f>
        <v>B+</v>
      </c>
      <c r="AB136" s="107" t="str">
        <f ca="1">IF($C135="","",VLOOKUP(AB135,Gr,2))</f>
        <v>A</v>
      </c>
      <c r="AC136" s="107" t="str">
        <f ca="1">IF($C135="","",VLOOKUP(AC135*2,Gr,2))</f>
        <v>A</v>
      </c>
      <c r="AD136" s="107" t="str">
        <f ca="1">IF($C135="","",VLOOKUP(AD135*2,Gr,2))</f>
        <v>A</v>
      </c>
      <c r="AE136" s="107" t="str">
        <f ca="1">IF($C135="","",VLOOKUP(AE135,Gr,2))</f>
        <v>A</v>
      </c>
      <c r="AF136" s="107" t="str">
        <f ca="1">IF($C135="","",VLOOKUP(AF135*2,Gr,2))</f>
        <v>B+</v>
      </c>
      <c r="AG136" s="107" t="str">
        <f ca="1">IF($C135="","",VLOOKUP(AG135*2,Gr,2))</f>
        <v>A</v>
      </c>
      <c r="AH136" s="107" t="str">
        <f ca="1">IF($C135="","",VLOOKUP(AH135,Gr,2))</f>
        <v>B+</v>
      </c>
      <c r="AI136" s="107"/>
      <c r="AJ136" s="107"/>
      <c r="AK136" s="107"/>
      <c r="AL136" s="107" t="str">
        <f ca="1">IF($C135="","",VLOOKUP(AL135*2,Gr,2))</f>
        <v>A</v>
      </c>
      <c r="AM136" s="107" t="str">
        <f ca="1">IF($C135="","",VLOOKUP(AM135*2,Gr,2))</f>
        <v>A</v>
      </c>
      <c r="AN136" s="107" t="str">
        <f ca="1">IF($C135="","",VLOOKUP(AN135,Gr,2))</f>
        <v>A</v>
      </c>
      <c r="AO136" s="107" t="str">
        <f ca="1">IF($C135="","",VLOOKUP(AO135/AO$7%,Gr,2))</f>
        <v>A</v>
      </c>
      <c r="AP136" s="107" t="str">
        <f ca="1">IF($C135="","",VLOOKUP(AP135,Gr,2))</f>
        <v>B+</v>
      </c>
      <c r="AQ136" s="107" t="str">
        <f ca="1">IF($C135="","",VLOOKUP(AQ135,Gr,2))</f>
        <v>B+</v>
      </c>
      <c r="AR136" s="107" t="str">
        <f ca="1">IF($C135="","",VLOOKUP(AR135,Gr,2))</f>
        <v>A</v>
      </c>
      <c r="AS136" s="107" t="str">
        <f ca="1">IF($C135="","",VLOOKUP(AS135,Gr,2))</f>
        <v>A</v>
      </c>
      <c r="AT136" s="107" t="str">
        <f ca="1">IF($C135="","",VLOOKUP(AT135/AT$7%,Gr,2))</f>
        <v>A</v>
      </c>
      <c r="AU136" s="150"/>
      <c r="AV136" s="150"/>
      <c r="AW136" s="150"/>
      <c r="AX136" s="150"/>
    </row>
    <row r="137" spans="1:50" s="96" customFormat="1" ht="15" customHeight="1">
      <c r="A137" s="96">
        <f t="shared" ref="A137" si="1651">A136+1</f>
        <v>65</v>
      </c>
      <c r="B137" s="166">
        <f t="shared" ref="B137" si="1652">A137</f>
        <v>65</v>
      </c>
      <c r="C137" s="166">
        <f t="shared" ref="C137" ca="1" si="1653">IFERROR(VLOOKUP(A137,INDIRECT("data"&amp;$AX$3),2,FALSE),"")</f>
        <v>1169</v>
      </c>
      <c r="D137" s="168" t="str">
        <f t="shared" ref="D137" ca="1" si="1654">IF(C137="","",VLOOKUP(A137,INDIRECT("data"&amp;$AX$3),3,FALSE))</f>
        <v>Krishna Murari Mattaparthi</v>
      </c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50" t="str">
        <f t="shared" ref="P137" ca="1" si="1655">IF($C137="","",VLOOKUP($A137,INDIRECT("data"&amp;$AX$3),4,FALSE))</f>
        <v>G</v>
      </c>
      <c r="Q137" s="150" t="str">
        <f t="shared" ref="Q137" ca="1" si="1656">IF($C137="","",VLOOKUP($A137,INDIRECT("data"&amp;$AX$3),5,FALSE))</f>
        <v>BC</v>
      </c>
      <c r="R137" s="97">
        <f t="shared" ref="R137" ca="1" si="1657">IF($C137="","",VLOOKUP(A137,INDIRECT("data"&amp;$AX$3),8,FALSE))</f>
        <v>37042</v>
      </c>
      <c r="S137" s="98" t="s">
        <v>20</v>
      </c>
      <c r="T137" s="107">
        <f t="shared" ref="T137:U137" ca="1" si="1658">IF($C137="","",VLOOKUP($A137,INDIRECT("data"&amp;$AX$3),T$8,FALSE))</f>
        <v>22</v>
      </c>
      <c r="U137" s="107">
        <f t="shared" ca="1" si="1658"/>
        <v>46</v>
      </c>
      <c r="V137" s="107">
        <f t="shared" ref="V137" ca="1" si="1659">IF($C137="","",SUM(T137:U137))</f>
        <v>68</v>
      </c>
      <c r="W137" s="107">
        <f t="shared" ref="W137:X137" ca="1" si="1660">IF($C137="","",VLOOKUP($A137,INDIRECT("data"&amp;$AX$3),W$8,FALSE))</f>
        <v>44</v>
      </c>
      <c r="X137" s="107">
        <f t="shared" ca="1" si="1660"/>
        <v>22</v>
      </c>
      <c r="Y137" s="107">
        <f t="shared" ref="Y137" ca="1" si="1661">IF($C137="","",SUM(W137:X137))</f>
        <v>66</v>
      </c>
      <c r="Z137" s="107">
        <f t="shared" ref="Z137:AA137" ca="1" si="1662">IF($C137="","",VLOOKUP($A137,INDIRECT("data"&amp;$AX$3),Z$8,FALSE))</f>
        <v>43</v>
      </c>
      <c r="AA137" s="107">
        <f t="shared" ca="1" si="1662"/>
        <v>44</v>
      </c>
      <c r="AB137" s="107">
        <f t="shared" ref="AB137" ca="1" si="1663">IF($C137="","",SUM(Z137:AA137))</f>
        <v>87</v>
      </c>
      <c r="AC137" s="107">
        <f t="shared" ref="AC137:AD137" ca="1" si="1664">IF($C137="","",VLOOKUP($A137,INDIRECT("data"&amp;$AX$3),AC$8,FALSE))</f>
        <v>46</v>
      </c>
      <c r="AD137" s="107">
        <f t="shared" ca="1" si="1664"/>
        <v>43</v>
      </c>
      <c r="AE137" s="107">
        <f t="shared" ref="AE137" ca="1" si="1665">IF($C137="","",SUM(AC137:AD137))</f>
        <v>89</v>
      </c>
      <c r="AF137" s="107">
        <f t="shared" ref="AF137:AG137" ca="1" si="1666">IF($C137="","",VLOOKUP($A137,INDIRECT("data"&amp;$AX$3),AF$8,FALSE))</f>
        <v>22</v>
      </c>
      <c r="AG137" s="107">
        <f t="shared" ca="1" si="1666"/>
        <v>46</v>
      </c>
      <c r="AH137" s="107">
        <f t="shared" ref="AH137" ca="1" si="1667">IF($C137="","",SUM(AF137:AG137))</f>
        <v>68</v>
      </c>
      <c r="AI137" s="107"/>
      <c r="AJ137" s="107"/>
      <c r="AK137" s="107"/>
      <c r="AL137" s="107">
        <f t="shared" ref="AL137:AM137" ca="1" si="1668">IF($C137="","",VLOOKUP($A137,INDIRECT("data"&amp;$AX$3),AL$8,FALSE))</f>
        <v>43</v>
      </c>
      <c r="AM137" s="107">
        <f t="shared" ca="1" si="1668"/>
        <v>46</v>
      </c>
      <c r="AN137" s="107">
        <f t="shared" ref="AN137" ca="1" si="1669">IF($C137="","",SUM(AL137:AM137))</f>
        <v>89</v>
      </c>
      <c r="AO137" s="95">
        <f t="shared" ref="AO137" ca="1" si="1670">IF($C137="","",V137+Y137+AB137+AE137+AH137+AK137+AN137)</f>
        <v>467</v>
      </c>
      <c r="AP137" s="107">
        <f t="shared" ref="AP137:AS137" ca="1" si="1671">IF($C137="","",VLOOKUP($A137,INDIRECT("data"&amp;$AX$3),AP$8,FALSE))</f>
        <v>44</v>
      </c>
      <c r="AQ137" s="107">
        <f t="shared" ca="1" si="1671"/>
        <v>88</v>
      </c>
      <c r="AR137" s="107">
        <f t="shared" ca="1" si="1671"/>
        <v>86</v>
      </c>
      <c r="AS137" s="107">
        <f t="shared" ca="1" si="1671"/>
        <v>92</v>
      </c>
      <c r="AT137" s="107">
        <f t="shared" ref="AT137" ca="1" si="1672">IF($C137="","",SUM(AP137:AS137))</f>
        <v>310</v>
      </c>
      <c r="AU137" s="150">
        <f t="shared" ref="AU137" ca="1" si="1673">IF($C137="","",VLOOKUP($A137,INDIRECT("data"&amp;$AX$3),AU$8,FALSE))</f>
        <v>164</v>
      </c>
      <c r="AV137" s="150">
        <f ca="1">IF($C137="","",ROUND(AU137/NoW%,0))</f>
        <v>72</v>
      </c>
      <c r="AW137" s="150" t="str">
        <f ca="1">IF($C137="","",VLOOKUP(AO138,Gc,2,FALSE))</f>
        <v>Very Good</v>
      </c>
      <c r="AX137" s="150"/>
    </row>
    <row r="138" spans="1:50" s="96" customFormat="1" ht="15" customHeight="1">
      <c r="A138" s="96">
        <f t="shared" ref="A138" si="1674">A137</f>
        <v>65</v>
      </c>
      <c r="B138" s="167"/>
      <c r="C138" s="167"/>
      <c r="D138" s="107" t="str">
        <f t="shared" ref="D138:O138" ca="1" si="1675">IF($C137="","",MID(TEXT(VLOOKUP($A138,INDIRECT("data"&amp;$AX$3),10,FALSE),"000000000000"),D$8,1))</f>
        <v>6</v>
      </c>
      <c r="E138" s="107" t="str">
        <f t="shared" ca="1" si="1675"/>
        <v>4</v>
      </c>
      <c r="F138" s="107" t="str">
        <f t="shared" ca="1" si="1675"/>
        <v>4</v>
      </c>
      <c r="G138" s="107" t="str">
        <f t="shared" ca="1" si="1675"/>
        <v>2</v>
      </c>
      <c r="H138" s="107" t="str">
        <f t="shared" ca="1" si="1675"/>
        <v>9</v>
      </c>
      <c r="I138" s="107" t="str">
        <f t="shared" ca="1" si="1675"/>
        <v>7</v>
      </c>
      <c r="J138" s="107" t="str">
        <f t="shared" ca="1" si="1675"/>
        <v>5</v>
      </c>
      <c r="K138" s="107" t="str">
        <f t="shared" ca="1" si="1675"/>
        <v>1</v>
      </c>
      <c r="L138" s="107" t="str">
        <f t="shared" ca="1" si="1675"/>
        <v>3</v>
      </c>
      <c r="M138" s="107" t="str">
        <f t="shared" ca="1" si="1675"/>
        <v>6</v>
      </c>
      <c r="N138" s="107" t="str">
        <f t="shared" ca="1" si="1675"/>
        <v>2</v>
      </c>
      <c r="O138" s="107" t="str">
        <f t="shared" ca="1" si="1675"/>
        <v>0</v>
      </c>
      <c r="P138" s="150"/>
      <c r="Q138" s="150"/>
      <c r="R138" s="97">
        <f t="shared" ref="R138" ca="1" si="1676">IF($C137="","",VLOOKUP(A138,INDIRECT("data"&amp;$AX$3),9,FALSE))</f>
        <v>41452</v>
      </c>
      <c r="S138" s="98" t="s">
        <v>21</v>
      </c>
      <c r="T138" s="107" t="str">
        <f ca="1">IF($C137="","",VLOOKUP(T137*2,Gr,2))</f>
        <v>B</v>
      </c>
      <c r="U138" s="107" t="str">
        <f ca="1">IF($C137="","",VLOOKUP(U137*2,Gr,2))</f>
        <v>A+</v>
      </c>
      <c r="V138" s="107" t="str">
        <f ca="1">IF($C137="","",VLOOKUP(V137,Gr,2))</f>
        <v>B+</v>
      </c>
      <c r="W138" s="107" t="str">
        <f ca="1">IF($C137="","",VLOOKUP(W137*2,Gr,2))</f>
        <v>A</v>
      </c>
      <c r="X138" s="107" t="str">
        <f ca="1">IF($C137="","",VLOOKUP(X137*2,Gr,2))</f>
        <v>B</v>
      </c>
      <c r="Y138" s="107" t="str">
        <f ca="1">IF($C137="","",VLOOKUP(Y137,Gr,2))</f>
        <v>B+</v>
      </c>
      <c r="Z138" s="107" t="str">
        <f ca="1">IF($C137="","",VLOOKUP(Z137*2,Gr,2))</f>
        <v>A</v>
      </c>
      <c r="AA138" s="107" t="str">
        <f ca="1">IF($C137="","",VLOOKUP(AA137*2,Gr,2))</f>
        <v>A</v>
      </c>
      <c r="AB138" s="107" t="str">
        <f ca="1">IF($C137="","",VLOOKUP(AB137,Gr,2))</f>
        <v>A</v>
      </c>
      <c r="AC138" s="107" t="str">
        <f ca="1">IF($C137="","",VLOOKUP(AC137*2,Gr,2))</f>
        <v>A+</v>
      </c>
      <c r="AD138" s="107" t="str">
        <f ca="1">IF($C137="","",VLOOKUP(AD137*2,Gr,2))</f>
        <v>A</v>
      </c>
      <c r="AE138" s="107" t="str">
        <f ca="1">IF($C137="","",VLOOKUP(AE137,Gr,2))</f>
        <v>A</v>
      </c>
      <c r="AF138" s="107" t="str">
        <f ca="1">IF($C137="","",VLOOKUP(AF137*2,Gr,2))</f>
        <v>B</v>
      </c>
      <c r="AG138" s="107" t="str">
        <f ca="1">IF($C137="","",VLOOKUP(AG137*2,Gr,2))</f>
        <v>A+</v>
      </c>
      <c r="AH138" s="107" t="str">
        <f ca="1">IF($C137="","",VLOOKUP(AH137,Gr,2))</f>
        <v>B+</v>
      </c>
      <c r="AI138" s="107"/>
      <c r="AJ138" s="107"/>
      <c r="AK138" s="107"/>
      <c r="AL138" s="107" t="str">
        <f ca="1">IF($C137="","",VLOOKUP(AL137*2,Gr,2))</f>
        <v>A</v>
      </c>
      <c r="AM138" s="107" t="str">
        <f ca="1">IF($C137="","",VLOOKUP(AM137*2,Gr,2))</f>
        <v>A+</v>
      </c>
      <c r="AN138" s="107" t="str">
        <f ca="1">IF($C137="","",VLOOKUP(AN137,Gr,2))</f>
        <v>A</v>
      </c>
      <c r="AO138" s="107" t="str">
        <f ca="1">IF($C137="","",VLOOKUP(AO137/AO$7%,Gr,2))</f>
        <v>A</v>
      </c>
      <c r="AP138" s="107" t="str">
        <f ca="1">IF($C137="","",VLOOKUP(AP137,Gr,2))</f>
        <v>B</v>
      </c>
      <c r="AQ138" s="107" t="str">
        <f ca="1">IF($C137="","",VLOOKUP(AQ137,Gr,2))</f>
        <v>A</v>
      </c>
      <c r="AR138" s="107" t="str">
        <f ca="1">IF($C137="","",VLOOKUP(AR137,Gr,2))</f>
        <v>A</v>
      </c>
      <c r="AS138" s="107" t="str">
        <f ca="1">IF($C137="","",VLOOKUP(AS137,Gr,2))</f>
        <v>A+</v>
      </c>
      <c r="AT138" s="107" t="str">
        <f ca="1">IF($C137="","",VLOOKUP(AT137/AT$7%,Gr,2))</f>
        <v>A</v>
      </c>
      <c r="AU138" s="150"/>
      <c r="AV138" s="150"/>
      <c r="AW138" s="150"/>
      <c r="AX138" s="150"/>
    </row>
    <row r="139" spans="1:50" s="96" customFormat="1" ht="15" customHeight="1">
      <c r="A139" s="96">
        <f t="shared" ref="A139" si="1677">A138+1</f>
        <v>66</v>
      </c>
      <c r="B139" s="166">
        <f t="shared" ref="B139" si="1678">A139</f>
        <v>66</v>
      </c>
      <c r="C139" s="166">
        <f t="shared" ref="C139" ca="1" si="1679">IFERROR(VLOOKUP(A139,INDIRECT("data"&amp;$AX$3),2,FALSE),"")</f>
        <v>1129</v>
      </c>
      <c r="D139" s="168" t="str">
        <f t="shared" ref="D139" ca="1" si="1680">IF(C139="","",VLOOKUP(A139,INDIRECT("data"&amp;$AX$3),3,FALSE))</f>
        <v>Prasanna Kumar Nakka</v>
      </c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50" t="str">
        <f t="shared" ref="P139" ca="1" si="1681">IF($C139="","",VLOOKUP($A139,INDIRECT("data"&amp;$AX$3),4,FALSE))</f>
        <v>G</v>
      </c>
      <c r="Q139" s="150" t="str">
        <f t="shared" ref="Q139" ca="1" si="1682">IF($C139="","",VLOOKUP($A139,INDIRECT("data"&amp;$AX$3),5,FALSE))</f>
        <v>SC</v>
      </c>
      <c r="R139" s="97">
        <f t="shared" ref="R139" ca="1" si="1683">IF($C139="","",VLOOKUP(A139,INDIRECT("data"&amp;$AX$3),8,FALSE))</f>
        <v>37814</v>
      </c>
      <c r="S139" s="98" t="s">
        <v>20</v>
      </c>
      <c r="T139" s="107">
        <f t="shared" ref="T139:U139" ca="1" si="1684">IF($C139="","",VLOOKUP($A139,INDIRECT("data"&amp;$AX$3),T$8,FALSE))</f>
        <v>20</v>
      </c>
      <c r="U139" s="107">
        <f t="shared" ca="1" si="1684"/>
        <v>26</v>
      </c>
      <c r="V139" s="107">
        <f t="shared" ref="V139" ca="1" si="1685">IF($C139="","",SUM(T139:U139))</f>
        <v>46</v>
      </c>
      <c r="W139" s="107">
        <f t="shared" ref="W139:X139" ca="1" si="1686">IF($C139="","",VLOOKUP($A139,INDIRECT("data"&amp;$AX$3),W$8,FALSE))</f>
        <v>20</v>
      </c>
      <c r="X139" s="107">
        <f t="shared" ca="1" si="1686"/>
        <v>20</v>
      </c>
      <c r="Y139" s="107">
        <f t="shared" ref="Y139" ca="1" si="1687">IF($C139="","",SUM(W139:X139))</f>
        <v>40</v>
      </c>
      <c r="Z139" s="107">
        <f t="shared" ref="Z139:AA139" ca="1" si="1688">IF($C139="","",VLOOKUP($A139,INDIRECT("data"&amp;$AX$3),Z$8,FALSE))</f>
        <v>40</v>
      </c>
      <c r="AA139" s="107">
        <f t="shared" ca="1" si="1688"/>
        <v>20</v>
      </c>
      <c r="AB139" s="107">
        <f t="shared" ref="AB139" ca="1" si="1689">IF($C139="","",SUM(Z139:AA139))</f>
        <v>60</v>
      </c>
      <c r="AC139" s="107">
        <f t="shared" ref="AC139:AD139" ca="1" si="1690">IF($C139="","",VLOOKUP($A139,INDIRECT("data"&amp;$AX$3),AC$8,FALSE))</f>
        <v>26</v>
      </c>
      <c r="AD139" s="107">
        <f t="shared" ca="1" si="1690"/>
        <v>40</v>
      </c>
      <c r="AE139" s="107">
        <f t="shared" ref="AE139" ca="1" si="1691">IF($C139="","",SUM(AC139:AD139))</f>
        <v>66</v>
      </c>
      <c r="AF139" s="107">
        <f t="shared" ref="AF139:AG139" ca="1" si="1692">IF($C139="","",VLOOKUP($A139,INDIRECT("data"&amp;$AX$3),AF$8,FALSE))</f>
        <v>20</v>
      </c>
      <c r="AG139" s="107">
        <f t="shared" ca="1" si="1692"/>
        <v>26</v>
      </c>
      <c r="AH139" s="107">
        <f t="shared" ref="AH139" ca="1" si="1693">IF($C139="","",SUM(AF139:AG139))</f>
        <v>46</v>
      </c>
      <c r="AI139" s="107"/>
      <c r="AJ139" s="107"/>
      <c r="AK139" s="107"/>
      <c r="AL139" s="107">
        <f t="shared" ref="AL139:AM139" ca="1" si="1694">IF($C139="","",VLOOKUP($A139,INDIRECT("data"&amp;$AX$3),AL$8,FALSE))</f>
        <v>40</v>
      </c>
      <c r="AM139" s="107">
        <f t="shared" ca="1" si="1694"/>
        <v>26</v>
      </c>
      <c r="AN139" s="107">
        <f t="shared" ref="AN139" ca="1" si="1695">IF($C139="","",SUM(AL139:AM139))</f>
        <v>66</v>
      </c>
      <c r="AO139" s="95">
        <f t="shared" ref="AO139" ca="1" si="1696">IF($C139="","",V139+Y139+AB139+AE139+AH139+AK139+AN139)</f>
        <v>324</v>
      </c>
      <c r="AP139" s="107">
        <f t="shared" ref="AP139:AS139" ca="1" si="1697">IF($C139="","",VLOOKUP($A139,INDIRECT("data"&amp;$AX$3),AP$8,FALSE))</f>
        <v>40</v>
      </c>
      <c r="AQ139" s="107">
        <f t="shared" ca="1" si="1697"/>
        <v>40</v>
      </c>
      <c r="AR139" s="107">
        <f t="shared" ca="1" si="1697"/>
        <v>80</v>
      </c>
      <c r="AS139" s="107">
        <f t="shared" ca="1" si="1697"/>
        <v>52</v>
      </c>
      <c r="AT139" s="107">
        <f t="shared" ref="AT139" ca="1" si="1698">IF($C139="","",SUM(AP139:AS139))</f>
        <v>212</v>
      </c>
      <c r="AU139" s="150">
        <f t="shared" ref="AU139" ca="1" si="1699">IF($C139="","",VLOOKUP($A139,INDIRECT("data"&amp;$AX$3),AU$8,FALSE))</f>
        <v>216</v>
      </c>
      <c r="AV139" s="150">
        <f ca="1">IF($C139="","",ROUND(AU139/NoW%,0))</f>
        <v>95</v>
      </c>
      <c r="AW139" s="150" t="str">
        <f ca="1">IF($C139="","",VLOOKUP(AO140,Gc,2,FALSE))</f>
        <v>Good</v>
      </c>
      <c r="AX139" s="150"/>
    </row>
    <row r="140" spans="1:50" s="96" customFormat="1" ht="15" customHeight="1">
      <c r="A140" s="96">
        <f t="shared" ref="A140" si="1700">A139</f>
        <v>66</v>
      </c>
      <c r="B140" s="167"/>
      <c r="C140" s="167"/>
      <c r="D140" s="107" t="str">
        <f t="shared" ref="D140:O140" ca="1" si="1701">IF($C139="","",MID(TEXT(VLOOKUP($A140,INDIRECT("data"&amp;$AX$3),10,FALSE),"000000000000"),D$8,1))</f>
        <v>3</v>
      </c>
      <c r="E140" s="107" t="str">
        <f t="shared" ca="1" si="1701"/>
        <v>7</v>
      </c>
      <c r="F140" s="107" t="str">
        <f t="shared" ca="1" si="1701"/>
        <v>2</v>
      </c>
      <c r="G140" s="107" t="str">
        <f t="shared" ca="1" si="1701"/>
        <v>5</v>
      </c>
      <c r="H140" s="107" t="str">
        <f t="shared" ca="1" si="1701"/>
        <v>6</v>
      </c>
      <c r="I140" s="107" t="str">
        <f t="shared" ca="1" si="1701"/>
        <v>2</v>
      </c>
      <c r="J140" s="107" t="str">
        <f t="shared" ca="1" si="1701"/>
        <v>3</v>
      </c>
      <c r="K140" s="107" t="str">
        <f t="shared" ca="1" si="1701"/>
        <v>0</v>
      </c>
      <c r="L140" s="107" t="str">
        <f t="shared" ca="1" si="1701"/>
        <v>2</v>
      </c>
      <c r="M140" s="107" t="str">
        <f t="shared" ca="1" si="1701"/>
        <v>8</v>
      </c>
      <c r="N140" s="107" t="str">
        <f t="shared" ca="1" si="1701"/>
        <v>9</v>
      </c>
      <c r="O140" s="107" t="str">
        <f t="shared" ca="1" si="1701"/>
        <v>2</v>
      </c>
      <c r="P140" s="150"/>
      <c r="Q140" s="150"/>
      <c r="R140" s="97">
        <f t="shared" ref="R140" ca="1" si="1702">IF($C139="","",VLOOKUP(A140,INDIRECT("data"&amp;$AX$3),9,FALSE))</f>
        <v>41437</v>
      </c>
      <c r="S140" s="98" t="s">
        <v>21</v>
      </c>
      <c r="T140" s="107" t="str">
        <f ca="1">IF($C139="","",VLOOKUP(T139*2,Gr,2))</f>
        <v>C</v>
      </c>
      <c r="U140" s="107" t="str">
        <f ca="1">IF($C139="","",VLOOKUP(U139*2,Gr,2))</f>
        <v>B+</v>
      </c>
      <c r="V140" s="107" t="str">
        <f ca="1">IF($C139="","",VLOOKUP(V139,Gr,2))</f>
        <v>B</v>
      </c>
      <c r="W140" s="107" t="str">
        <f ca="1">IF($C139="","",VLOOKUP(W139*2,Gr,2))</f>
        <v>C</v>
      </c>
      <c r="X140" s="107" t="str">
        <f ca="1">IF($C139="","",VLOOKUP(X139*2,Gr,2))</f>
        <v>C</v>
      </c>
      <c r="Y140" s="107" t="str">
        <f ca="1">IF($C139="","",VLOOKUP(Y139,Gr,2))</f>
        <v>C</v>
      </c>
      <c r="Z140" s="107" t="str">
        <f ca="1">IF($C139="","",VLOOKUP(Z139*2,Gr,2))</f>
        <v>A</v>
      </c>
      <c r="AA140" s="107" t="str">
        <f ca="1">IF($C139="","",VLOOKUP(AA139*2,Gr,2))</f>
        <v>C</v>
      </c>
      <c r="AB140" s="107" t="str">
        <f ca="1">IF($C139="","",VLOOKUP(AB139,Gr,2))</f>
        <v>B+</v>
      </c>
      <c r="AC140" s="107" t="str">
        <f ca="1">IF($C139="","",VLOOKUP(AC139*2,Gr,2))</f>
        <v>B+</v>
      </c>
      <c r="AD140" s="107" t="str">
        <f ca="1">IF($C139="","",VLOOKUP(AD139*2,Gr,2))</f>
        <v>A</v>
      </c>
      <c r="AE140" s="107" t="str">
        <f ca="1">IF($C139="","",VLOOKUP(AE139,Gr,2))</f>
        <v>B+</v>
      </c>
      <c r="AF140" s="107" t="str">
        <f ca="1">IF($C139="","",VLOOKUP(AF139*2,Gr,2))</f>
        <v>C</v>
      </c>
      <c r="AG140" s="107" t="str">
        <f ca="1">IF($C139="","",VLOOKUP(AG139*2,Gr,2))</f>
        <v>B+</v>
      </c>
      <c r="AH140" s="107" t="str">
        <f ca="1">IF($C139="","",VLOOKUP(AH139,Gr,2))</f>
        <v>B</v>
      </c>
      <c r="AI140" s="107"/>
      <c r="AJ140" s="107"/>
      <c r="AK140" s="107"/>
      <c r="AL140" s="107" t="str">
        <f ca="1">IF($C139="","",VLOOKUP(AL139*2,Gr,2))</f>
        <v>A</v>
      </c>
      <c r="AM140" s="107" t="str">
        <f ca="1">IF($C139="","",VLOOKUP(AM139*2,Gr,2))</f>
        <v>B+</v>
      </c>
      <c r="AN140" s="107" t="str">
        <f ca="1">IF($C139="","",VLOOKUP(AN139,Gr,2))</f>
        <v>B+</v>
      </c>
      <c r="AO140" s="107" t="str">
        <f ca="1">IF($C139="","",VLOOKUP(AO139/AO$7%,Gr,2))</f>
        <v>B+</v>
      </c>
      <c r="AP140" s="107" t="str">
        <f ca="1">IF($C139="","",VLOOKUP(AP139,Gr,2))</f>
        <v>C</v>
      </c>
      <c r="AQ140" s="107" t="str">
        <f ca="1">IF($C139="","",VLOOKUP(AQ139,Gr,2))</f>
        <v>C</v>
      </c>
      <c r="AR140" s="107" t="str">
        <f ca="1">IF($C139="","",VLOOKUP(AR139,Gr,2))</f>
        <v>A</v>
      </c>
      <c r="AS140" s="107" t="str">
        <f ca="1">IF($C139="","",VLOOKUP(AS139,Gr,2))</f>
        <v>B+</v>
      </c>
      <c r="AT140" s="107" t="str">
        <f ca="1">IF($C139="","",VLOOKUP(AT139/AT$7%,Gr,2))</f>
        <v>B+</v>
      </c>
      <c r="AU140" s="150"/>
      <c r="AV140" s="150"/>
      <c r="AW140" s="150"/>
      <c r="AX140" s="150"/>
    </row>
    <row r="141" spans="1:50" s="96" customFormat="1" ht="15" customHeight="1">
      <c r="A141" s="96">
        <f t="shared" ref="A141" si="1703">A140+1</f>
        <v>67</v>
      </c>
      <c r="B141" s="166">
        <f t="shared" ref="B141" si="1704">A141</f>
        <v>67</v>
      </c>
      <c r="C141" s="166">
        <f t="shared" ref="C141" ca="1" si="1705">IFERROR(VLOOKUP(A141,INDIRECT("data"&amp;$AX$3),2,FALSE),"")</f>
        <v>1168</v>
      </c>
      <c r="D141" s="168" t="str">
        <f t="shared" ref="D141" ca="1" si="1706">IF(C141="","",VLOOKUP(A141,INDIRECT("data"&amp;$AX$3),3,FALSE))</f>
        <v>Prasanth Kumar Kedasi</v>
      </c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50" t="str">
        <f t="shared" ref="P141" ca="1" si="1707">IF($C141="","",VLOOKUP($A141,INDIRECT("data"&amp;$AX$3),4,FALSE))</f>
        <v>G</v>
      </c>
      <c r="Q141" s="150" t="str">
        <f t="shared" ref="Q141" ca="1" si="1708">IF($C141="","",VLOOKUP($A141,INDIRECT("data"&amp;$AX$3),5,FALSE))</f>
        <v>SC</v>
      </c>
      <c r="R141" s="97">
        <f t="shared" ref="R141" ca="1" si="1709">IF($C141="","",VLOOKUP(A141,INDIRECT("data"&amp;$AX$3),8,FALSE))</f>
        <v>37861</v>
      </c>
      <c r="S141" s="98" t="s">
        <v>20</v>
      </c>
      <c r="T141" s="107">
        <f t="shared" ref="T141:U141" ca="1" si="1710">IF($C141="","",VLOOKUP($A141,INDIRECT("data"&amp;$AX$3),T$8,FALSE))</f>
        <v>46</v>
      </c>
      <c r="U141" s="107">
        <f t="shared" ca="1" si="1710"/>
        <v>28</v>
      </c>
      <c r="V141" s="107">
        <f t="shared" ref="V141" ca="1" si="1711">IF($C141="","",SUM(T141:U141))</f>
        <v>74</v>
      </c>
      <c r="W141" s="107">
        <f t="shared" ref="W141:X141" ca="1" si="1712">IF($C141="","",VLOOKUP($A141,INDIRECT("data"&amp;$AX$3),W$8,FALSE))</f>
        <v>23</v>
      </c>
      <c r="X141" s="107">
        <f t="shared" ca="1" si="1712"/>
        <v>46</v>
      </c>
      <c r="Y141" s="107">
        <f t="shared" ref="Y141" ca="1" si="1713">IF($C141="","",SUM(W141:X141))</f>
        <v>69</v>
      </c>
      <c r="Z141" s="107">
        <f t="shared" ref="Z141:AA141" ca="1" si="1714">IF($C141="","",VLOOKUP($A141,INDIRECT("data"&amp;$AX$3),Z$8,FALSE))</f>
        <v>48</v>
      </c>
      <c r="AA141" s="107">
        <f t="shared" ca="1" si="1714"/>
        <v>23</v>
      </c>
      <c r="AB141" s="107">
        <f t="shared" ref="AB141" ca="1" si="1715">IF($C141="","",SUM(Z141:AA141))</f>
        <v>71</v>
      </c>
      <c r="AC141" s="107">
        <f t="shared" ref="AC141:AD141" ca="1" si="1716">IF($C141="","",VLOOKUP($A141,INDIRECT("data"&amp;$AX$3),AC$8,FALSE))</f>
        <v>28</v>
      </c>
      <c r="AD141" s="107">
        <f t="shared" ca="1" si="1716"/>
        <v>48</v>
      </c>
      <c r="AE141" s="107">
        <f t="shared" ref="AE141" ca="1" si="1717">IF($C141="","",SUM(AC141:AD141))</f>
        <v>76</v>
      </c>
      <c r="AF141" s="107">
        <f t="shared" ref="AF141:AG141" ca="1" si="1718">IF($C141="","",VLOOKUP($A141,INDIRECT("data"&amp;$AX$3),AF$8,FALSE))</f>
        <v>46</v>
      </c>
      <c r="AG141" s="107">
        <f t="shared" ca="1" si="1718"/>
        <v>28</v>
      </c>
      <c r="AH141" s="107">
        <f t="shared" ref="AH141" ca="1" si="1719">IF($C141="","",SUM(AF141:AG141))</f>
        <v>74</v>
      </c>
      <c r="AI141" s="107"/>
      <c r="AJ141" s="107"/>
      <c r="AK141" s="107"/>
      <c r="AL141" s="107">
        <f t="shared" ref="AL141:AM141" ca="1" si="1720">IF($C141="","",VLOOKUP($A141,INDIRECT("data"&amp;$AX$3),AL$8,FALSE))</f>
        <v>48</v>
      </c>
      <c r="AM141" s="107">
        <f t="shared" ca="1" si="1720"/>
        <v>28</v>
      </c>
      <c r="AN141" s="107">
        <f t="shared" ref="AN141" ca="1" si="1721">IF($C141="","",SUM(AL141:AM141))</f>
        <v>76</v>
      </c>
      <c r="AO141" s="95">
        <f t="shared" ref="AO141" ca="1" si="1722">IF($C141="","",V141+Y141+AB141+AE141+AH141+AK141+AN141)</f>
        <v>440</v>
      </c>
      <c r="AP141" s="107">
        <f t="shared" ref="AP141:AS141" ca="1" si="1723">IF($C141="","",VLOOKUP($A141,INDIRECT("data"&amp;$AX$3),AP$8,FALSE))</f>
        <v>92</v>
      </c>
      <c r="AQ141" s="107">
        <f t="shared" ca="1" si="1723"/>
        <v>46</v>
      </c>
      <c r="AR141" s="107">
        <f t="shared" ca="1" si="1723"/>
        <v>96</v>
      </c>
      <c r="AS141" s="107">
        <f t="shared" ca="1" si="1723"/>
        <v>56</v>
      </c>
      <c r="AT141" s="107">
        <f t="shared" ref="AT141" ca="1" si="1724">IF($C141="","",SUM(AP141:AS141))</f>
        <v>290</v>
      </c>
      <c r="AU141" s="150">
        <f t="shared" ref="AU141" ca="1" si="1725">IF($C141="","",VLOOKUP($A141,INDIRECT("data"&amp;$AX$3),AU$8,FALSE))</f>
        <v>190</v>
      </c>
      <c r="AV141" s="150">
        <f ca="1">IF($C141="","",ROUND(AU141/NoW%,0))</f>
        <v>84</v>
      </c>
      <c r="AW141" s="150" t="str">
        <f ca="1">IF($C141="","",VLOOKUP(AO142,Gc,2,FALSE))</f>
        <v>Very Good</v>
      </c>
      <c r="AX141" s="150"/>
    </row>
    <row r="142" spans="1:50" s="96" customFormat="1" ht="15" customHeight="1">
      <c r="A142" s="96">
        <f t="shared" ref="A142" si="1726">A141</f>
        <v>67</v>
      </c>
      <c r="B142" s="167"/>
      <c r="C142" s="167"/>
      <c r="D142" s="107" t="str">
        <f t="shared" ref="D142:O142" ca="1" si="1727">IF($C141="","",MID(TEXT(VLOOKUP($A142,INDIRECT("data"&amp;$AX$3),10,FALSE),"000000000000"),D$8,1))</f>
        <v>9</v>
      </c>
      <c r="E142" s="107" t="str">
        <f t="shared" ca="1" si="1727"/>
        <v>4</v>
      </c>
      <c r="F142" s="107" t="str">
        <f t="shared" ca="1" si="1727"/>
        <v>1</v>
      </c>
      <c r="G142" s="107" t="str">
        <f t="shared" ca="1" si="1727"/>
        <v>8</v>
      </c>
      <c r="H142" s="107" t="str">
        <f t="shared" ca="1" si="1727"/>
        <v>5</v>
      </c>
      <c r="I142" s="107" t="str">
        <f t="shared" ca="1" si="1727"/>
        <v>2</v>
      </c>
      <c r="J142" s="107" t="str">
        <f t="shared" ca="1" si="1727"/>
        <v>7</v>
      </c>
      <c r="K142" s="107" t="str">
        <f t="shared" ca="1" si="1727"/>
        <v>6</v>
      </c>
      <c r="L142" s="107" t="str">
        <f t="shared" ca="1" si="1727"/>
        <v>1</v>
      </c>
      <c r="M142" s="107" t="str">
        <f t="shared" ca="1" si="1727"/>
        <v>9</v>
      </c>
      <c r="N142" s="107" t="str">
        <f t="shared" ca="1" si="1727"/>
        <v>7</v>
      </c>
      <c r="O142" s="107" t="str">
        <f t="shared" ca="1" si="1727"/>
        <v>1</v>
      </c>
      <c r="P142" s="150"/>
      <c r="Q142" s="150"/>
      <c r="R142" s="97">
        <f t="shared" ref="R142" ca="1" si="1728">IF($C141="","",VLOOKUP(A142,INDIRECT("data"&amp;$AX$3),9,FALSE))</f>
        <v>41451</v>
      </c>
      <c r="S142" s="98" t="s">
        <v>21</v>
      </c>
      <c r="T142" s="107" t="str">
        <f ca="1">IF($C141="","",VLOOKUP(T141*2,Gr,2))</f>
        <v>A+</v>
      </c>
      <c r="U142" s="107" t="str">
        <f ca="1">IF($C141="","",VLOOKUP(U141*2,Gr,2))</f>
        <v>B+</v>
      </c>
      <c r="V142" s="107" t="str">
        <f ca="1">IF($C141="","",VLOOKUP(V141,Gr,2))</f>
        <v>A</v>
      </c>
      <c r="W142" s="107" t="str">
        <f ca="1">IF($C141="","",VLOOKUP(W141*2,Gr,2))</f>
        <v>B</v>
      </c>
      <c r="X142" s="107" t="str">
        <f ca="1">IF($C141="","",VLOOKUP(X141*2,Gr,2))</f>
        <v>A+</v>
      </c>
      <c r="Y142" s="107" t="str">
        <f ca="1">IF($C141="","",VLOOKUP(Y141,Gr,2))</f>
        <v>B+</v>
      </c>
      <c r="Z142" s="107" t="str">
        <f ca="1">IF($C141="","",VLOOKUP(Z141*2,Gr,2))</f>
        <v>A+</v>
      </c>
      <c r="AA142" s="107" t="str">
        <f ca="1">IF($C141="","",VLOOKUP(AA141*2,Gr,2))</f>
        <v>B</v>
      </c>
      <c r="AB142" s="107" t="str">
        <f ca="1">IF($C141="","",VLOOKUP(AB141,Gr,2))</f>
        <v>A</v>
      </c>
      <c r="AC142" s="107" t="str">
        <f ca="1">IF($C141="","",VLOOKUP(AC141*2,Gr,2))</f>
        <v>B+</v>
      </c>
      <c r="AD142" s="107" t="str">
        <f ca="1">IF($C141="","",VLOOKUP(AD141*2,Gr,2))</f>
        <v>A+</v>
      </c>
      <c r="AE142" s="107" t="str">
        <f ca="1">IF($C141="","",VLOOKUP(AE141,Gr,2))</f>
        <v>A</v>
      </c>
      <c r="AF142" s="107" t="str">
        <f ca="1">IF($C141="","",VLOOKUP(AF141*2,Gr,2))</f>
        <v>A+</v>
      </c>
      <c r="AG142" s="107" t="str">
        <f ca="1">IF($C141="","",VLOOKUP(AG141*2,Gr,2))</f>
        <v>B+</v>
      </c>
      <c r="AH142" s="107" t="str">
        <f ca="1">IF($C141="","",VLOOKUP(AH141,Gr,2))</f>
        <v>A</v>
      </c>
      <c r="AI142" s="107"/>
      <c r="AJ142" s="107"/>
      <c r="AK142" s="107"/>
      <c r="AL142" s="107" t="str">
        <f ca="1">IF($C141="","",VLOOKUP(AL141*2,Gr,2))</f>
        <v>A+</v>
      </c>
      <c r="AM142" s="107" t="str">
        <f ca="1">IF($C141="","",VLOOKUP(AM141*2,Gr,2))</f>
        <v>B+</v>
      </c>
      <c r="AN142" s="107" t="str">
        <f ca="1">IF($C141="","",VLOOKUP(AN141,Gr,2))</f>
        <v>A</v>
      </c>
      <c r="AO142" s="107" t="str">
        <f ca="1">IF($C141="","",VLOOKUP(AO141/AO$7%,Gr,2))</f>
        <v>A</v>
      </c>
      <c r="AP142" s="107" t="str">
        <f ca="1">IF($C141="","",VLOOKUP(AP141,Gr,2))</f>
        <v>A+</v>
      </c>
      <c r="AQ142" s="107" t="str">
        <f ca="1">IF($C141="","",VLOOKUP(AQ141,Gr,2))</f>
        <v>B</v>
      </c>
      <c r="AR142" s="107" t="str">
        <f ca="1">IF($C141="","",VLOOKUP(AR141,Gr,2))</f>
        <v>A+</v>
      </c>
      <c r="AS142" s="107" t="str">
        <f ca="1">IF($C141="","",VLOOKUP(AS141,Gr,2))</f>
        <v>B+</v>
      </c>
      <c r="AT142" s="107" t="str">
        <f ca="1">IF($C141="","",VLOOKUP(AT141/AT$7%,Gr,2))</f>
        <v>A</v>
      </c>
      <c r="AU142" s="150"/>
      <c r="AV142" s="150"/>
      <c r="AW142" s="150"/>
      <c r="AX142" s="150"/>
    </row>
    <row r="143" spans="1:50" s="96" customFormat="1" ht="15" customHeight="1">
      <c r="A143" s="96">
        <f t="shared" ref="A143" si="1729">A142+1</f>
        <v>68</v>
      </c>
      <c r="B143" s="166">
        <f t="shared" ref="B143" si="1730">A143</f>
        <v>68</v>
      </c>
      <c r="C143" s="166">
        <f t="shared" ref="C143" ca="1" si="1731">IFERROR(VLOOKUP(A143,INDIRECT("data"&amp;$AX$3),2,FALSE),"")</f>
        <v>1166</v>
      </c>
      <c r="D143" s="168" t="str">
        <f t="shared" ref="D143" ca="1" si="1732">IF(C143="","",VLOOKUP(A143,INDIRECT("data"&amp;$AX$3),3,FALSE))</f>
        <v>Ramesh Kathula</v>
      </c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50" t="str">
        <f t="shared" ref="P143" ca="1" si="1733">IF($C143="","",VLOOKUP($A143,INDIRECT("data"&amp;$AX$3),4,FALSE))</f>
        <v>G</v>
      </c>
      <c r="Q143" s="150" t="str">
        <f t="shared" ref="Q143" ca="1" si="1734">IF($C143="","",VLOOKUP($A143,INDIRECT("data"&amp;$AX$3),5,FALSE))</f>
        <v>SC</v>
      </c>
      <c r="R143" s="97">
        <f t="shared" ref="R143" ca="1" si="1735">IF($C143="","",VLOOKUP(A143,INDIRECT("data"&amp;$AX$3),8,FALSE))</f>
        <v>36706</v>
      </c>
      <c r="S143" s="98" t="s">
        <v>20</v>
      </c>
      <c r="T143" s="107">
        <f t="shared" ref="T143:U143" ca="1" si="1736">IF($C143="","",VLOOKUP($A143,INDIRECT("data"&amp;$AX$3),T$8,FALSE))</f>
        <v>24</v>
      </c>
      <c r="U143" s="107">
        <f t="shared" ca="1" si="1736"/>
        <v>46</v>
      </c>
      <c r="V143" s="107">
        <f t="shared" ref="V143" ca="1" si="1737">IF($C143="","",SUM(T143:U143))</f>
        <v>70</v>
      </c>
      <c r="W143" s="107">
        <f t="shared" ref="W143:X143" ca="1" si="1738">IF($C143="","",VLOOKUP($A143,INDIRECT("data"&amp;$AX$3),W$8,FALSE))</f>
        <v>43</v>
      </c>
      <c r="X143" s="107">
        <f t="shared" ca="1" si="1738"/>
        <v>24</v>
      </c>
      <c r="Y143" s="107">
        <f t="shared" ref="Y143" ca="1" si="1739">IF($C143="","",SUM(W143:X143))</f>
        <v>67</v>
      </c>
      <c r="Z143" s="107">
        <f t="shared" ref="Z143:AA143" ca="1" si="1740">IF($C143="","",VLOOKUP($A143,INDIRECT("data"&amp;$AX$3),Z$8,FALSE))</f>
        <v>46</v>
      </c>
      <c r="AA143" s="107">
        <f t="shared" ca="1" si="1740"/>
        <v>43</v>
      </c>
      <c r="AB143" s="107">
        <f t="shared" ref="AB143" ca="1" si="1741">IF($C143="","",SUM(Z143:AA143))</f>
        <v>89</v>
      </c>
      <c r="AC143" s="107">
        <f t="shared" ref="AC143:AD143" ca="1" si="1742">IF($C143="","",VLOOKUP($A143,INDIRECT("data"&amp;$AX$3),AC$8,FALSE))</f>
        <v>46</v>
      </c>
      <c r="AD143" s="107">
        <f t="shared" ca="1" si="1742"/>
        <v>46</v>
      </c>
      <c r="AE143" s="107">
        <f t="shared" ref="AE143" ca="1" si="1743">IF($C143="","",SUM(AC143:AD143))</f>
        <v>92</v>
      </c>
      <c r="AF143" s="107">
        <f t="shared" ref="AF143:AG143" ca="1" si="1744">IF($C143="","",VLOOKUP($A143,INDIRECT("data"&amp;$AX$3),AF$8,FALSE))</f>
        <v>24</v>
      </c>
      <c r="AG143" s="107">
        <f t="shared" ca="1" si="1744"/>
        <v>46</v>
      </c>
      <c r="AH143" s="107">
        <f t="shared" ref="AH143" ca="1" si="1745">IF($C143="","",SUM(AF143:AG143))</f>
        <v>70</v>
      </c>
      <c r="AI143" s="107"/>
      <c r="AJ143" s="107"/>
      <c r="AK143" s="107"/>
      <c r="AL143" s="107">
        <f t="shared" ref="AL143:AM143" ca="1" si="1746">IF($C143="","",VLOOKUP($A143,INDIRECT("data"&amp;$AX$3),AL$8,FALSE))</f>
        <v>46</v>
      </c>
      <c r="AM143" s="107">
        <f t="shared" ca="1" si="1746"/>
        <v>46</v>
      </c>
      <c r="AN143" s="107">
        <f t="shared" ref="AN143" ca="1" si="1747">IF($C143="","",SUM(AL143:AM143))</f>
        <v>92</v>
      </c>
      <c r="AO143" s="95">
        <f t="shared" ref="AO143" ca="1" si="1748">IF($C143="","",V143+Y143+AB143+AE143+AH143+AK143+AN143)</f>
        <v>480</v>
      </c>
      <c r="AP143" s="107">
        <f t="shared" ref="AP143:AS143" ca="1" si="1749">IF($C143="","",VLOOKUP($A143,INDIRECT("data"&amp;$AX$3),AP$8,FALSE))</f>
        <v>48</v>
      </c>
      <c r="AQ143" s="107">
        <f t="shared" ca="1" si="1749"/>
        <v>86</v>
      </c>
      <c r="AR143" s="107">
        <f t="shared" ca="1" si="1749"/>
        <v>92</v>
      </c>
      <c r="AS143" s="107">
        <f t="shared" ca="1" si="1749"/>
        <v>92</v>
      </c>
      <c r="AT143" s="107">
        <f t="shared" ref="AT143" ca="1" si="1750">IF($C143="","",SUM(AP143:AS143))</f>
        <v>318</v>
      </c>
      <c r="AU143" s="150">
        <f t="shared" ref="AU143" ca="1" si="1751">IF($C143="","",VLOOKUP($A143,INDIRECT("data"&amp;$AX$3),AU$8,FALSE))</f>
        <v>172</v>
      </c>
      <c r="AV143" s="150">
        <f ca="1">IF($C143="","",ROUND(AU143/NoW%,0))</f>
        <v>76</v>
      </c>
      <c r="AW143" s="150" t="str">
        <f ca="1">IF($C143="","",VLOOKUP(AO144,Gc,2,FALSE))</f>
        <v>Very Good</v>
      </c>
      <c r="AX143" s="150"/>
    </row>
    <row r="144" spans="1:50" s="96" customFormat="1" ht="15" customHeight="1">
      <c r="A144" s="96">
        <f t="shared" ref="A144" si="1752">A143</f>
        <v>68</v>
      </c>
      <c r="B144" s="167"/>
      <c r="C144" s="167"/>
      <c r="D144" s="107" t="str">
        <f t="shared" ref="D144:O144" ca="1" si="1753">IF($C143="","",MID(TEXT(VLOOKUP($A144,INDIRECT("data"&amp;$AX$3),10,FALSE),"000000000000"),D$8,1))</f>
        <v>5</v>
      </c>
      <c r="E144" s="107" t="str">
        <f t="shared" ca="1" si="1753"/>
        <v>3</v>
      </c>
      <c r="F144" s="107" t="str">
        <f t="shared" ca="1" si="1753"/>
        <v>5</v>
      </c>
      <c r="G144" s="107" t="str">
        <f t="shared" ca="1" si="1753"/>
        <v>3</v>
      </c>
      <c r="H144" s="107" t="str">
        <f t="shared" ca="1" si="1753"/>
        <v>7</v>
      </c>
      <c r="I144" s="107" t="str">
        <f t="shared" ca="1" si="1753"/>
        <v>1</v>
      </c>
      <c r="J144" s="107" t="str">
        <f t="shared" ca="1" si="1753"/>
        <v>6</v>
      </c>
      <c r="K144" s="107" t="str">
        <f t="shared" ca="1" si="1753"/>
        <v>5</v>
      </c>
      <c r="L144" s="107" t="str">
        <f t="shared" ca="1" si="1753"/>
        <v>9</v>
      </c>
      <c r="M144" s="107" t="str">
        <f t="shared" ca="1" si="1753"/>
        <v>4</v>
      </c>
      <c r="N144" s="107" t="str">
        <f t="shared" ca="1" si="1753"/>
        <v>8</v>
      </c>
      <c r="O144" s="107" t="str">
        <f t="shared" ca="1" si="1753"/>
        <v>8</v>
      </c>
      <c r="P144" s="150"/>
      <c r="Q144" s="150"/>
      <c r="R144" s="97">
        <f t="shared" ref="R144" ca="1" si="1754">IF($C143="","",VLOOKUP(A144,INDIRECT("data"&amp;$AX$3),9,FALSE))</f>
        <v>41447</v>
      </c>
      <c r="S144" s="98" t="s">
        <v>21</v>
      </c>
      <c r="T144" s="107" t="str">
        <f ca="1">IF($C143="","",VLOOKUP(T143*2,Gr,2))</f>
        <v>B</v>
      </c>
      <c r="U144" s="107" t="str">
        <f ca="1">IF($C143="","",VLOOKUP(U143*2,Gr,2))</f>
        <v>A+</v>
      </c>
      <c r="V144" s="107" t="str">
        <f ca="1">IF($C143="","",VLOOKUP(V143,Gr,2))</f>
        <v>B+</v>
      </c>
      <c r="W144" s="107" t="str">
        <f ca="1">IF($C143="","",VLOOKUP(W143*2,Gr,2))</f>
        <v>A</v>
      </c>
      <c r="X144" s="107" t="str">
        <f ca="1">IF($C143="","",VLOOKUP(X143*2,Gr,2))</f>
        <v>B</v>
      </c>
      <c r="Y144" s="107" t="str">
        <f ca="1">IF($C143="","",VLOOKUP(Y143,Gr,2))</f>
        <v>B+</v>
      </c>
      <c r="Z144" s="107" t="str">
        <f ca="1">IF($C143="","",VLOOKUP(Z143*2,Gr,2))</f>
        <v>A+</v>
      </c>
      <c r="AA144" s="107" t="str">
        <f ca="1">IF($C143="","",VLOOKUP(AA143*2,Gr,2))</f>
        <v>A</v>
      </c>
      <c r="AB144" s="107" t="str">
        <f ca="1">IF($C143="","",VLOOKUP(AB143,Gr,2))</f>
        <v>A</v>
      </c>
      <c r="AC144" s="107" t="str">
        <f ca="1">IF($C143="","",VLOOKUP(AC143*2,Gr,2))</f>
        <v>A+</v>
      </c>
      <c r="AD144" s="107" t="str">
        <f ca="1">IF($C143="","",VLOOKUP(AD143*2,Gr,2))</f>
        <v>A+</v>
      </c>
      <c r="AE144" s="107" t="str">
        <f ca="1">IF($C143="","",VLOOKUP(AE143,Gr,2))</f>
        <v>A+</v>
      </c>
      <c r="AF144" s="107" t="str">
        <f ca="1">IF($C143="","",VLOOKUP(AF143*2,Gr,2))</f>
        <v>B</v>
      </c>
      <c r="AG144" s="107" t="str">
        <f ca="1">IF($C143="","",VLOOKUP(AG143*2,Gr,2))</f>
        <v>A+</v>
      </c>
      <c r="AH144" s="107" t="str">
        <f ca="1">IF($C143="","",VLOOKUP(AH143,Gr,2))</f>
        <v>B+</v>
      </c>
      <c r="AI144" s="107"/>
      <c r="AJ144" s="107"/>
      <c r="AK144" s="107"/>
      <c r="AL144" s="107" t="str">
        <f ca="1">IF($C143="","",VLOOKUP(AL143*2,Gr,2))</f>
        <v>A+</v>
      </c>
      <c r="AM144" s="107" t="str">
        <f ca="1">IF($C143="","",VLOOKUP(AM143*2,Gr,2))</f>
        <v>A+</v>
      </c>
      <c r="AN144" s="107" t="str">
        <f ca="1">IF($C143="","",VLOOKUP(AN143,Gr,2))</f>
        <v>A+</v>
      </c>
      <c r="AO144" s="107" t="str">
        <f ca="1">IF($C143="","",VLOOKUP(AO143/AO$7%,Gr,2))</f>
        <v>A</v>
      </c>
      <c r="AP144" s="107" t="str">
        <f ca="1">IF($C143="","",VLOOKUP(AP143,Gr,2))</f>
        <v>B</v>
      </c>
      <c r="AQ144" s="107" t="str">
        <f ca="1">IF($C143="","",VLOOKUP(AQ143,Gr,2))</f>
        <v>A</v>
      </c>
      <c r="AR144" s="107" t="str">
        <f ca="1">IF($C143="","",VLOOKUP(AR143,Gr,2))</f>
        <v>A+</v>
      </c>
      <c r="AS144" s="107" t="str">
        <f ca="1">IF($C143="","",VLOOKUP(AS143,Gr,2))</f>
        <v>A+</v>
      </c>
      <c r="AT144" s="107" t="str">
        <f ca="1">IF($C143="","",VLOOKUP(AT143/AT$7%,Gr,2))</f>
        <v>A</v>
      </c>
      <c r="AU144" s="150"/>
      <c r="AV144" s="150"/>
      <c r="AW144" s="150"/>
      <c r="AX144" s="150"/>
    </row>
    <row r="145" spans="1:50" s="96" customFormat="1" ht="15" customHeight="1">
      <c r="A145" s="96">
        <f t="shared" ref="A145" si="1755">A144+1</f>
        <v>69</v>
      </c>
      <c r="B145" s="166">
        <f t="shared" ref="B145" si="1756">A145</f>
        <v>69</v>
      </c>
      <c r="C145" s="166">
        <f t="shared" ref="C145" ca="1" si="1757">IFERROR(VLOOKUP(A145,INDIRECT("data"&amp;$AX$3),2,FALSE),"")</f>
        <v>1143</v>
      </c>
      <c r="D145" s="168" t="str">
        <f t="shared" ref="D145" ca="1" si="1758">IF(C145="","",VLOOKUP(A145,INDIRECT("data"&amp;$AX$3),3,FALSE))</f>
        <v>Ravi Siddhartha Bandaru</v>
      </c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50" t="str">
        <f t="shared" ref="P145" ca="1" si="1759">IF($C145="","",VLOOKUP($A145,INDIRECT("data"&amp;$AX$3),4,FALSE))</f>
        <v>G</v>
      </c>
      <c r="Q145" s="150" t="str">
        <f t="shared" ref="Q145" ca="1" si="1760">IF($C145="","",VLOOKUP($A145,INDIRECT("data"&amp;$AX$3),5,FALSE))</f>
        <v>OC</v>
      </c>
      <c r="R145" s="97">
        <f t="shared" ref="R145" ca="1" si="1761">IF($C145="","",VLOOKUP(A145,INDIRECT("data"&amp;$AX$3),8,FALSE))</f>
        <v>37783</v>
      </c>
      <c r="S145" s="98" t="s">
        <v>20</v>
      </c>
      <c r="T145" s="107">
        <f t="shared" ref="T145:U145" ca="1" si="1762">IF($C145="","",VLOOKUP($A145,INDIRECT("data"&amp;$AX$3),T$8,FALSE))</f>
        <v>24</v>
      </c>
      <c r="U145" s="107">
        <f t="shared" ca="1" si="1762"/>
        <v>44</v>
      </c>
      <c r="V145" s="107">
        <f t="shared" ref="V145" ca="1" si="1763">IF($C145="","",SUM(T145:U145))</f>
        <v>68</v>
      </c>
      <c r="W145" s="107">
        <f t="shared" ref="W145:X145" ca="1" si="1764">IF($C145="","",VLOOKUP($A145,INDIRECT("data"&amp;$AX$3),W$8,FALSE))</f>
        <v>41</v>
      </c>
      <c r="X145" s="107">
        <f t="shared" ca="1" si="1764"/>
        <v>24</v>
      </c>
      <c r="Y145" s="107">
        <f t="shared" ref="Y145" ca="1" si="1765">IF($C145="","",SUM(W145:X145))</f>
        <v>65</v>
      </c>
      <c r="Z145" s="107">
        <f t="shared" ref="Z145:AA145" ca="1" si="1766">IF($C145="","",VLOOKUP($A145,INDIRECT("data"&amp;$AX$3),Z$8,FALSE))</f>
        <v>48</v>
      </c>
      <c r="AA145" s="107">
        <f t="shared" ca="1" si="1766"/>
        <v>41</v>
      </c>
      <c r="AB145" s="107">
        <f t="shared" ref="AB145" ca="1" si="1767">IF($C145="","",SUM(Z145:AA145))</f>
        <v>89</v>
      </c>
      <c r="AC145" s="107">
        <f t="shared" ref="AC145:AD145" ca="1" si="1768">IF($C145="","",VLOOKUP($A145,INDIRECT("data"&amp;$AX$3),AC$8,FALSE))</f>
        <v>44</v>
      </c>
      <c r="AD145" s="107">
        <f t="shared" ca="1" si="1768"/>
        <v>48</v>
      </c>
      <c r="AE145" s="107">
        <f t="shared" ref="AE145" ca="1" si="1769">IF($C145="","",SUM(AC145:AD145))</f>
        <v>92</v>
      </c>
      <c r="AF145" s="107">
        <f t="shared" ref="AF145:AG145" ca="1" si="1770">IF($C145="","",VLOOKUP($A145,INDIRECT("data"&amp;$AX$3),AF$8,FALSE))</f>
        <v>24</v>
      </c>
      <c r="AG145" s="107">
        <f t="shared" ca="1" si="1770"/>
        <v>44</v>
      </c>
      <c r="AH145" s="107">
        <f t="shared" ref="AH145" ca="1" si="1771">IF($C145="","",SUM(AF145:AG145))</f>
        <v>68</v>
      </c>
      <c r="AI145" s="107"/>
      <c r="AJ145" s="107"/>
      <c r="AK145" s="107"/>
      <c r="AL145" s="107">
        <f t="shared" ref="AL145:AM145" ca="1" si="1772">IF($C145="","",VLOOKUP($A145,INDIRECT("data"&amp;$AX$3),AL$8,FALSE))</f>
        <v>48</v>
      </c>
      <c r="AM145" s="107">
        <f t="shared" ca="1" si="1772"/>
        <v>44</v>
      </c>
      <c r="AN145" s="107">
        <f t="shared" ref="AN145" ca="1" si="1773">IF($C145="","",SUM(AL145:AM145))</f>
        <v>92</v>
      </c>
      <c r="AO145" s="95">
        <f t="shared" ref="AO145" ca="1" si="1774">IF($C145="","",V145+Y145+AB145+AE145+AH145+AK145+AN145)</f>
        <v>474</v>
      </c>
      <c r="AP145" s="107">
        <f t="shared" ref="AP145:AS145" ca="1" si="1775">IF($C145="","",VLOOKUP($A145,INDIRECT("data"&amp;$AX$3),AP$8,FALSE))</f>
        <v>48</v>
      </c>
      <c r="AQ145" s="107">
        <f t="shared" ca="1" si="1775"/>
        <v>82</v>
      </c>
      <c r="AR145" s="107">
        <f t="shared" ca="1" si="1775"/>
        <v>96</v>
      </c>
      <c r="AS145" s="107">
        <f t="shared" ca="1" si="1775"/>
        <v>88</v>
      </c>
      <c r="AT145" s="107">
        <f t="shared" ref="AT145" ca="1" si="1776">IF($C145="","",SUM(AP145:AS145))</f>
        <v>314</v>
      </c>
      <c r="AU145" s="150">
        <f t="shared" ref="AU145" ca="1" si="1777">IF($C145="","",VLOOKUP($A145,INDIRECT("data"&amp;$AX$3),AU$8,FALSE))</f>
        <v>194</v>
      </c>
      <c r="AV145" s="150">
        <f ca="1">IF($C145="","",ROUND(AU145/NoW%,0))</f>
        <v>85</v>
      </c>
      <c r="AW145" s="150" t="str">
        <f ca="1">IF($C145="","",VLOOKUP(AO146,Gc,2,FALSE))</f>
        <v>Very Good</v>
      </c>
      <c r="AX145" s="150"/>
    </row>
    <row r="146" spans="1:50" s="96" customFormat="1" ht="15" customHeight="1">
      <c r="A146" s="96">
        <f t="shared" ref="A146" si="1778">A145</f>
        <v>69</v>
      </c>
      <c r="B146" s="167"/>
      <c r="C146" s="167"/>
      <c r="D146" s="107" t="str">
        <f t="shared" ref="D146:O146" ca="1" si="1779">IF($C145="","",MID(TEXT(VLOOKUP($A146,INDIRECT("data"&amp;$AX$3),10,FALSE),"000000000000"),D$8,1))</f>
        <v>7</v>
      </c>
      <c r="E146" s="107" t="str">
        <f t="shared" ca="1" si="1779"/>
        <v>3</v>
      </c>
      <c r="F146" s="107" t="str">
        <f t="shared" ca="1" si="1779"/>
        <v>9</v>
      </c>
      <c r="G146" s="107" t="str">
        <f t="shared" ca="1" si="1779"/>
        <v>9</v>
      </c>
      <c r="H146" s="107" t="str">
        <f t="shared" ca="1" si="1779"/>
        <v>9</v>
      </c>
      <c r="I146" s="107" t="str">
        <f t="shared" ca="1" si="1779"/>
        <v>9</v>
      </c>
      <c r="J146" s="107" t="str">
        <f t="shared" ca="1" si="1779"/>
        <v>4</v>
      </c>
      <c r="K146" s="107" t="str">
        <f t="shared" ca="1" si="1779"/>
        <v>5</v>
      </c>
      <c r="L146" s="107" t="str">
        <f t="shared" ca="1" si="1779"/>
        <v>8</v>
      </c>
      <c r="M146" s="107" t="str">
        <f t="shared" ca="1" si="1779"/>
        <v>7</v>
      </c>
      <c r="N146" s="107" t="str">
        <f t="shared" ca="1" si="1779"/>
        <v>8</v>
      </c>
      <c r="O146" s="107" t="str">
        <f t="shared" ca="1" si="1779"/>
        <v>2</v>
      </c>
      <c r="P146" s="150"/>
      <c r="Q146" s="150"/>
      <c r="R146" s="97">
        <f t="shared" ref="R146" ca="1" si="1780">IF($C145="","",VLOOKUP(A146,INDIRECT("data"&amp;$AX$3),9,FALSE))</f>
        <v>41442</v>
      </c>
      <c r="S146" s="98" t="s">
        <v>21</v>
      </c>
      <c r="T146" s="107" t="str">
        <f ca="1">IF($C145="","",VLOOKUP(T145*2,Gr,2))</f>
        <v>B</v>
      </c>
      <c r="U146" s="107" t="str">
        <f ca="1">IF($C145="","",VLOOKUP(U145*2,Gr,2))</f>
        <v>A</v>
      </c>
      <c r="V146" s="107" t="str">
        <f ca="1">IF($C145="","",VLOOKUP(V145,Gr,2))</f>
        <v>B+</v>
      </c>
      <c r="W146" s="107" t="str">
        <f ca="1">IF($C145="","",VLOOKUP(W145*2,Gr,2))</f>
        <v>A</v>
      </c>
      <c r="X146" s="107" t="str">
        <f ca="1">IF($C145="","",VLOOKUP(X145*2,Gr,2))</f>
        <v>B</v>
      </c>
      <c r="Y146" s="107" t="str">
        <f ca="1">IF($C145="","",VLOOKUP(Y145,Gr,2))</f>
        <v>B+</v>
      </c>
      <c r="Z146" s="107" t="str">
        <f ca="1">IF($C145="","",VLOOKUP(Z145*2,Gr,2))</f>
        <v>A+</v>
      </c>
      <c r="AA146" s="107" t="str">
        <f ca="1">IF($C145="","",VLOOKUP(AA145*2,Gr,2))</f>
        <v>A</v>
      </c>
      <c r="AB146" s="107" t="str">
        <f ca="1">IF($C145="","",VLOOKUP(AB145,Gr,2))</f>
        <v>A</v>
      </c>
      <c r="AC146" s="107" t="str">
        <f ca="1">IF($C145="","",VLOOKUP(AC145*2,Gr,2))</f>
        <v>A</v>
      </c>
      <c r="AD146" s="107" t="str">
        <f ca="1">IF($C145="","",VLOOKUP(AD145*2,Gr,2))</f>
        <v>A+</v>
      </c>
      <c r="AE146" s="107" t="str">
        <f ca="1">IF($C145="","",VLOOKUP(AE145,Gr,2))</f>
        <v>A+</v>
      </c>
      <c r="AF146" s="107" t="str">
        <f ca="1">IF($C145="","",VLOOKUP(AF145*2,Gr,2))</f>
        <v>B</v>
      </c>
      <c r="AG146" s="107" t="str">
        <f ca="1">IF($C145="","",VLOOKUP(AG145*2,Gr,2))</f>
        <v>A</v>
      </c>
      <c r="AH146" s="107" t="str">
        <f ca="1">IF($C145="","",VLOOKUP(AH145,Gr,2))</f>
        <v>B+</v>
      </c>
      <c r="AI146" s="107"/>
      <c r="AJ146" s="107"/>
      <c r="AK146" s="107"/>
      <c r="AL146" s="107" t="str">
        <f ca="1">IF($C145="","",VLOOKUP(AL145*2,Gr,2))</f>
        <v>A+</v>
      </c>
      <c r="AM146" s="107" t="str">
        <f ca="1">IF($C145="","",VLOOKUP(AM145*2,Gr,2))</f>
        <v>A</v>
      </c>
      <c r="AN146" s="107" t="str">
        <f ca="1">IF($C145="","",VLOOKUP(AN145,Gr,2))</f>
        <v>A+</v>
      </c>
      <c r="AO146" s="107" t="str">
        <f ca="1">IF($C145="","",VLOOKUP(AO145/AO$7%,Gr,2))</f>
        <v>A</v>
      </c>
      <c r="AP146" s="107" t="str">
        <f ca="1">IF($C145="","",VLOOKUP(AP145,Gr,2))</f>
        <v>B</v>
      </c>
      <c r="AQ146" s="107" t="str">
        <f ca="1">IF($C145="","",VLOOKUP(AQ145,Gr,2))</f>
        <v>A</v>
      </c>
      <c r="AR146" s="107" t="str">
        <f ca="1">IF($C145="","",VLOOKUP(AR145,Gr,2))</f>
        <v>A+</v>
      </c>
      <c r="AS146" s="107" t="str">
        <f ca="1">IF($C145="","",VLOOKUP(AS145,Gr,2))</f>
        <v>A</v>
      </c>
      <c r="AT146" s="107" t="str">
        <f ca="1">IF($C145="","",VLOOKUP(AT145/AT$7%,Gr,2))</f>
        <v>A</v>
      </c>
      <c r="AU146" s="150"/>
      <c r="AV146" s="150"/>
      <c r="AW146" s="150"/>
      <c r="AX146" s="150"/>
    </row>
    <row r="147" spans="1:50" s="96" customFormat="1" ht="15" customHeight="1">
      <c r="A147" s="96">
        <f t="shared" ref="A147" si="1781">A146+1</f>
        <v>70</v>
      </c>
      <c r="B147" s="166">
        <f t="shared" ref="B147" si="1782">A147</f>
        <v>70</v>
      </c>
      <c r="C147" s="166">
        <f t="shared" ref="C147" ca="1" si="1783">IFERROR(VLOOKUP(A147,INDIRECT("data"&amp;$AX$3),2,FALSE),"")</f>
        <v>1162</v>
      </c>
      <c r="D147" s="168" t="str">
        <f t="shared" ref="D147" ca="1" si="1784">IF(C147="","",VLOOKUP(A147,INDIRECT("data"&amp;$AX$3),3,FALSE))</f>
        <v>Saanketh Nakka</v>
      </c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50" t="str">
        <f t="shared" ref="P147" ca="1" si="1785">IF($C147="","",VLOOKUP($A147,INDIRECT("data"&amp;$AX$3),4,FALSE))</f>
        <v>G</v>
      </c>
      <c r="Q147" s="150" t="str">
        <f t="shared" ref="Q147" ca="1" si="1786">IF($C147="","",VLOOKUP($A147,INDIRECT("data"&amp;$AX$3),5,FALSE))</f>
        <v>SC</v>
      </c>
      <c r="R147" s="97">
        <f t="shared" ref="R147" ca="1" si="1787">IF($C147="","",VLOOKUP(A147,INDIRECT("data"&amp;$AX$3),8,FALSE))</f>
        <v>37771</v>
      </c>
      <c r="S147" s="98" t="s">
        <v>20</v>
      </c>
      <c r="T147" s="107">
        <f t="shared" ref="T147:U147" ca="1" si="1788">IF($C147="","",VLOOKUP($A147,INDIRECT("data"&amp;$AX$3),T$8,FALSE))</f>
        <v>27</v>
      </c>
      <c r="U147" s="107">
        <f t="shared" ca="1" si="1788"/>
        <v>28</v>
      </c>
      <c r="V147" s="107">
        <f t="shared" ref="V147" ca="1" si="1789">IF($C147="","",SUM(T147:U147))</f>
        <v>55</v>
      </c>
      <c r="W147" s="107">
        <f t="shared" ref="W147:X147" ca="1" si="1790">IF($C147="","",VLOOKUP($A147,INDIRECT("data"&amp;$AX$3),W$8,FALSE))</f>
        <v>33</v>
      </c>
      <c r="X147" s="107">
        <f t="shared" ca="1" si="1790"/>
        <v>27</v>
      </c>
      <c r="Y147" s="107">
        <f t="shared" ref="Y147" ca="1" si="1791">IF($C147="","",SUM(W147:X147))</f>
        <v>60</v>
      </c>
      <c r="Z147" s="107">
        <f t="shared" ref="Z147:AA147" ca="1" si="1792">IF($C147="","",VLOOKUP($A147,INDIRECT("data"&amp;$AX$3),Z$8,FALSE))</f>
        <v>40</v>
      </c>
      <c r="AA147" s="107">
        <f t="shared" ca="1" si="1792"/>
        <v>33</v>
      </c>
      <c r="AB147" s="107">
        <f t="shared" ref="AB147" ca="1" si="1793">IF($C147="","",SUM(Z147:AA147))</f>
        <v>73</v>
      </c>
      <c r="AC147" s="107">
        <f t="shared" ref="AC147:AD147" ca="1" si="1794">IF($C147="","",VLOOKUP($A147,INDIRECT("data"&amp;$AX$3),AC$8,FALSE))</f>
        <v>28</v>
      </c>
      <c r="AD147" s="107">
        <f t="shared" ca="1" si="1794"/>
        <v>40</v>
      </c>
      <c r="AE147" s="107">
        <f t="shared" ref="AE147" ca="1" si="1795">IF($C147="","",SUM(AC147:AD147))</f>
        <v>68</v>
      </c>
      <c r="AF147" s="107">
        <f t="shared" ref="AF147:AG147" ca="1" si="1796">IF($C147="","",VLOOKUP($A147,INDIRECT("data"&amp;$AX$3),AF$8,FALSE))</f>
        <v>27</v>
      </c>
      <c r="AG147" s="107">
        <f t="shared" ca="1" si="1796"/>
        <v>28</v>
      </c>
      <c r="AH147" s="107">
        <f t="shared" ref="AH147" ca="1" si="1797">IF($C147="","",SUM(AF147:AG147))</f>
        <v>55</v>
      </c>
      <c r="AI147" s="107"/>
      <c r="AJ147" s="107"/>
      <c r="AK147" s="107"/>
      <c r="AL147" s="107">
        <f t="shared" ref="AL147:AM147" ca="1" si="1798">IF($C147="","",VLOOKUP($A147,INDIRECT("data"&amp;$AX$3),AL$8,FALSE))</f>
        <v>40</v>
      </c>
      <c r="AM147" s="107">
        <f t="shared" ca="1" si="1798"/>
        <v>28</v>
      </c>
      <c r="AN147" s="107">
        <f t="shared" ref="AN147" ca="1" si="1799">IF($C147="","",SUM(AL147:AM147))</f>
        <v>68</v>
      </c>
      <c r="AO147" s="95">
        <f t="shared" ref="AO147" ca="1" si="1800">IF($C147="","",V147+Y147+AB147+AE147+AH147+AK147+AN147)</f>
        <v>379</v>
      </c>
      <c r="AP147" s="107">
        <f t="shared" ref="AP147:AS147" ca="1" si="1801">IF($C147="","",VLOOKUP($A147,INDIRECT("data"&amp;$AX$3),AP$8,FALSE))</f>
        <v>54</v>
      </c>
      <c r="AQ147" s="107">
        <f t="shared" ca="1" si="1801"/>
        <v>66</v>
      </c>
      <c r="AR147" s="107">
        <f t="shared" ca="1" si="1801"/>
        <v>80</v>
      </c>
      <c r="AS147" s="107">
        <f t="shared" ca="1" si="1801"/>
        <v>56</v>
      </c>
      <c r="AT147" s="107">
        <f t="shared" ref="AT147" ca="1" si="1802">IF($C147="","",SUM(AP147:AS147))</f>
        <v>256</v>
      </c>
      <c r="AU147" s="150">
        <f t="shared" ref="AU147" ca="1" si="1803">IF($C147="","",VLOOKUP($A147,INDIRECT("data"&amp;$AX$3),AU$8,FALSE))</f>
        <v>193</v>
      </c>
      <c r="AV147" s="150">
        <f ca="1">IF($C147="","",ROUND(AU147/NoW%,0))</f>
        <v>85</v>
      </c>
      <c r="AW147" s="150" t="str">
        <f ca="1">IF($C147="","",VLOOKUP(AO148,Gc,2,FALSE))</f>
        <v>Good</v>
      </c>
      <c r="AX147" s="150"/>
    </row>
    <row r="148" spans="1:50" s="96" customFormat="1" ht="15" customHeight="1">
      <c r="A148" s="96">
        <f t="shared" ref="A148" si="1804">A147</f>
        <v>70</v>
      </c>
      <c r="B148" s="167"/>
      <c r="C148" s="167"/>
      <c r="D148" s="107" t="str">
        <f t="shared" ref="D148:O148" ca="1" si="1805">IF($C147="","",MID(TEXT(VLOOKUP($A148,INDIRECT("data"&amp;$AX$3),10,FALSE),"000000000000"),D$8,1))</f>
        <v>5</v>
      </c>
      <c r="E148" s="107" t="str">
        <f t="shared" ca="1" si="1805"/>
        <v>5</v>
      </c>
      <c r="F148" s="107" t="str">
        <f t="shared" ca="1" si="1805"/>
        <v>2</v>
      </c>
      <c r="G148" s="107" t="str">
        <f t="shared" ca="1" si="1805"/>
        <v>0</v>
      </c>
      <c r="H148" s="107" t="str">
        <f t="shared" ca="1" si="1805"/>
        <v>7</v>
      </c>
      <c r="I148" s="107" t="str">
        <f t="shared" ca="1" si="1805"/>
        <v>0</v>
      </c>
      <c r="J148" s="107" t="str">
        <f t="shared" ca="1" si="1805"/>
        <v>0</v>
      </c>
      <c r="K148" s="107" t="str">
        <f t="shared" ca="1" si="1805"/>
        <v>9</v>
      </c>
      <c r="L148" s="107" t="str">
        <f t="shared" ca="1" si="1805"/>
        <v>4</v>
      </c>
      <c r="M148" s="107" t="str">
        <f t="shared" ca="1" si="1805"/>
        <v>1</v>
      </c>
      <c r="N148" s="107" t="str">
        <f t="shared" ca="1" si="1805"/>
        <v>1</v>
      </c>
      <c r="O148" s="107" t="str">
        <f t="shared" ca="1" si="1805"/>
        <v>3</v>
      </c>
      <c r="P148" s="150"/>
      <c r="Q148" s="150"/>
      <c r="R148" s="97">
        <f t="shared" ref="R148" ca="1" si="1806">IF($C147="","",VLOOKUP(A148,INDIRECT("data"&amp;$AX$3),9,FALSE))</f>
        <v>41445</v>
      </c>
      <c r="S148" s="98" t="s">
        <v>21</v>
      </c>
      <c r="T148" s="107" t="str">
        <f ca="1">IF($C147="","",VLOOKUP(T147*2,Gr,2))</f>
        <v>B+</v>
      </c>
      <c r="U148" s="107" t="str">
        <f ca="1">IF($C147="","",VLOOKUP(U147*2,Gr,2))</f>
        <v>B+</v>
      </c>
      <c r="V148" s="107" t="str">
        <f ca="1">IF($C147="","",VLOOKUP(V147,Gr,2))</f>
        <v>B+</v>
      </c>
      <c r="W148" s="107" t="str">
        <f ca="1">IF($C147="","",VLOOKUP(W147*2,Gr,2))</f>
        <v>B+</v>
      </c>
      <c r="X148" s="107" t="str">
        <f ca="1">IF($C147="","",VLOOKUP(X147*2,Gr,2))</f>
        <v>B+</v>
      </c>
      <c r="Y148" s="107" t="str">
        <f ca="1">IF($C147="","",VLOOKUP(Y147,Gr,2))</f>
        <v>B+</v>
      </c>
      <c r="Z148" s="107" t="str">
        <f ca="1">IF($C147="","",VLOOKUP(Z147*2,Gr,2))</f>
        <v>A</v>
      </c>
      <c r="AA148" s="107" t="str">
        <f ca="1">IF($C147="","",VLOOKUP(AA147*2,Gr,2))</f>
        <v>B+</v>
      </c>
      <c r="AB148" s="107" t="str">
        <f ca="1">IF($C147="","",VLOOKUP(AB147,Gr,2))</f>
        <v>A</v>
      </c>
      <c r="AC148" s="107" t="str">
        <f ca="1">IF($C147="","",VLOOKUP(AC147*2,Gr,2))</f>
        <v>B+</v>
      </c>
      <c r="AD148" s="107" t="str">
        <f ca="1">IF($C147="","",VLOOKUP(AD147*2,Gr,2))</f>
        <v>A</v>
      </c>
      <c r="AE148" s="107" t="str">
        <f ca="1">IF($C147="","",VLOOKUP(AE147,Gr,2))</f>
        <v>B+</v>
      </c>
      <c r="AF148" s="107" t="str">
        <f ca="1">IF($C147="","",VLOOKUP(AF147*2,Gr,2))</f>
        <v>B+</v>
      </c>
      <c r="AG148" s="107" t="str">
        <f ca="1">IF($C147="","",VLOOKUP(AG147*2,Gr,2))</f>
        <v>B+</v>
      </c>
      <c r="AH148" s="107" t="str">
        <f ca="1">IF($C147="","",VLOOKUP(AH147,Gr,2))</f>
        <v>B+</v>
      </c>
      <c r="AI148" s="107"/>
      <c r="AJ148" s="107"/>
      <c r="AK148" s="107"/>
      <c r="AL148" s="107" t="str">
        <f ca="1">IF($C147="","",VLOOKUP(AL147*2,Gr,2))</f>
        <v>A</v>
      </c>
      <c r="AM148" s="107" t="str">
        <f ca="1">IF($C147="","",VLOOKUP(AM147*2,Gr,2))</f>
        <v>B+</v>
      </c>
      <c r="AN148" s="107" t="str">
        <f ca="1">IF($C147="","",VLOOKUP(AN147,Gr,2))</f>
        <v>B+</v>
      </c>
      <c r="AO148" s="107" t="str">
        <f ca="1">IF($C147="","",VLOOKUP(AO147/AO$7%,Gr,2))</f>
        <v>B+</v>
      </c>
      <c r="AP148" s="107" t="str">
        <f ca="1">IF($C147="","",VLOOKUP(AP147,Gr,2))</f>
        <v>B+</v>
      </c>
      <c r="AQ148" s="107" t="str">
        <f ca="1">IF($C147="","",VLOOKUP(AQ147,Gr,2))</f>
        <v>B+</v>
      </c>
      <c r="AR148" s="107" t="str">
        <f ca="1">IF($C147="","",VLOOKUP(AR147,Gr,2))</f>
        <v>A</v>
      </c>
      <c r="AS148" s="107" t="str">
        <f ca="1">IF($C147="","",VLOOKUP(AS147,Gr,2))</f>
        <v>B+</v>
      </c>
      <c r="AT148" s="107" t="str">
        <f ca="1">IF($C147="","",VLOOKUP(AT147/AT$7%,Gr,2))</f>
        <v>B+</v>
      </c>
      <c r="AU148" s="150"/>
      <c r="AV148" s="150"/>
      <c r="AW148" s="150"/>
      <c r="AX148" s="150"/>
    </row>
    <row r="149" spans="1:50" s="96" customFormat="1" ht="15" customHeight="1">
      <c r="A149" s="96">
        <f t="shared" ref="A149" si="1807">A148+1</f>
        <v>71</v>
      </c>
      <c r="B149" s="166">
        <f t="shared" ref="B149" si="1808">A149</f>
        <v>71</v>
      </c>
      <c r="C149" s="166">
        <f t="shared" ref="C149" ca="1" si="1809">IFERROR(VLOOKUP(A149,INDIRECT("data"&amp;$AX$3),2,FALSE),"")</f>
        <v>1216</v>
      </c>
      <c r="D149" s="168" t="str">
        <f t="shared" ref="D149" ca="1" si="1810">IF(C149="","",VLOOKUP(A149,INDIRECT("data"&amp;$AX$3),3,FALSE))</f>
        <v>Apple</v>
      </c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50" t="str">
        <f t="shared" ref="P149" ca="1" si="1811">IF($C149="","",VLOOKUP($A149,INDIRECT("data"&amp;$AX$3),4,FALSE))</f>
        <v>G</v>
      </c>
      <c r="Q149" s="150" t="str">
        <f t="shared" ref="Q149" ca="1" si="1812">IF($C149="","",VLOOKUP($A149,INDIRECT("data"&amp;$AX$3),5,FALSE))</f>
        <v>SC</v>
      </c>
      <c r="R149" s="97">
        <f t="shared" ref="R149" ca="1" si="1813">IF($C149="","",VLOOKUP(A149,INDIRECT("data"&amp;$AX$3),8,FALSE))</f>
        <v>37707</v>
      </c>
      <c r="S149" s="98" t="s">
        <v>20</v>
      </c>
      <c r="T149" s="107">
        <f t="shared" ref="T149:U149" ca="1" si="1814">IF($C149="","",VLOOKUP($A149,INDIRECT("data"&amp;$AX$3),T$8,FALSE))</f>
        <v>50</v>
      </c>
      <c r="U149" s="107">
        <f t="shared" ca="1" si="1814"/>
        <v>39</v>
      </c>
      <c r="V149" s="107">
        <f t="shared" ref="V149" ca="1" si="1815">IF($C149="","",SUM(T149:U149))</f>
        <v>89</v>
      </c>
      <c r="W149" s="107">
        <f t="shared" ref="W149:X149" ca="1" si="1816">IF($C149="","",VLOOKUP($A149,INDIRECT("data"&amp;$AX$3),W$8,FALSE))</f>
        <v>21</v>
      </c>
      <c r="X149" s="107">
        <f t="shared" ca="1" si="1816"/>
        <v>50</v>
      </c>
      <c r="Y149" s="107">
        <f t="shared" ref="Y149" ca="1" si="1817">IF($C149="","",SUM(W149:X149))</f>
        <v>71</v>
      </c>
      <c r="Z149" s="107">
        <f t="shared" ref="Z149:AA149" ca="1" si="1818">IF($C149="","",VLOOKUP($A149,INDIRECT("data"&amp;$AX$3),Z$8,FALSE))</f>
        <v>40</v>
      </c>
      <c r="AA149" s="107">
        <f t="shared" ca="1" si="1818"/>
        <v>21</v>
      </c>
      <c r="AB149" s="107">
        <f t="shared" ref="AB149" ca="1" si="1819">IF($C149="","",SUM(Z149:AA149))</f>
        <v>61</v>
      </c>
      <c r="AC149" s="107">
        <f t="shared" ref="AC149:AD149" ca="1" si="1820">IF($C149="","",VLOOKUP($A149,INDIRECT("data"&amp;$AX$3),AC$8,FALSE))</f>
        <v>39</v>
      </c>
      <c r="AD149" s="107">
        <f t="shared" ca="1" si="1820"/>
        <v>40</v>
      </c>
      <c r="AE149" s="107">
        <f t="shared" ref="AE149" ca="1" si="1821">IF($C149="","",SUM(AC149:AD149))</f>
        <v>79</v>
      </c>
      <c r="AF149" s="107">
        <f t="shared" ref="AF149:AG149" ca="1" si="1822">IF($C149="","",VLOOKUP($A149,INDIRECT("data"&amp;$AX$3),AF$8,FALSE))</f>
        <v>50</v>
      </c>
      <c r="AG149" s="107">
        <f t="shared" ca="1" si="1822"/>
        <v>39</v>
      </c>
      <c r="AH149" s="107">
        <f t="shared" ref="AH149" ca="1" si="1823">IF($C149="","",SUM(AF149:AG149))</f>
        <v>89</v>
      </c>
      <c r="AI149" s="107"/>
      <c r="AJ149" s="107"/>
      <c r="AK149" s="107"/>
      <c r="AL149" s="107">
        <f t="shared" ref="AL149:AM149" ca="1" si="1824">IF($C149="","",VLOOKUP($A149,INDIRECT("data"&amp;$AX$3),AL$8,FALSE))</f>
        <v>40</v>
      </c>
      <c r="AM149" s="107">
        <f t="shared" ca="1" si="1824"/>
        <v>39</v>
      </c>
      <c r="AN149" s="107">
        <f t="shared" ref="AN149" ca="1" si="1825">IF($C149="","",SUM(AL149:AM149))</f>
        <v>79</v>
      </c>
      <c r="AO149" s="95">
        <f t="shared" ref="AO149" ca="1" si="1826">IF($C149="","",V149+Y149+AB149+AE149+AH149+AK149+AN149)</f>
        <v>468</v>
      </c>
      <c r="AP149" s="107">
        <f t="shared" ref="AP149:AS149" ca="1" si="1827">IF($C149="","",VLOOKUP($A149,INDIRECT("data"&amp;$AX$3),AP$8,FALSE))</f>
        <v>100</v>
      </c>
      <c r="AQ149" s="107">
        <f t="shared" ca="1" si="1827"/>
        <v>42</v>
      </c>
      <c r="AR149" s="107">
        <f t="shared" ca="1" si="1827"/>
        <v>80</v>
      </c>
      <c r="AS149" s="107">
        <f t="shared" ca="1" si="1827"/>
        <v>78</v>
      </c>
      <c r="AT149" s="107">
        <f t="shared" ref="AT149" ca="1" si="1828">IF($C149="","",SUM(AP149:AS149))</f>
        <v>300</v>
      </c>
      <c r="AU149" s="150">
        <f t="shared" ref="AU149" ca="1" si="1829">IF($C149="","",VLOOKUP($A149,INDIRECT("data"&amp;$AX$3),AU$8,FALSE))</f>
        <v>164</v>
      </c>
      <c r="AV149" s="150">
        <f ca="1">IF($C149="","",ROUND(AU149/NoW%,0))</f>
        <v>72</v>
      </c>
      <c r="AW149" s="150" t="str">
        <f ca="1">IF($C149="","",VLOOKUP(AO150,Gc,2,FALSE))</f>
        <v>Very Good</v>
      </c>
      <c r="AX149" s="150"/>
    </row>
    <row r="150" spans="1:50" s="96" customFormat="1" ht="15" customHeight="1">
      <c r="A150" s="96">
        <f t="shared" ref="A150" si="1830">A149</f>
        <v>71</v>
      </c>
      <c r="B150" s="167"/>
      <c r="C150" s="167"/>
      <c r="D150" s="107" t="str">
        <f t="shared" ref="D150:O150" ca="1" si="1831">IF($C149="","",MID(TEXT(VLOOKUP($A150,INDIRECT("data"&amp;$AX$3),10,FALSE),"000000000000"),D$8,1))</f>
        <v>5</v>
      </c>
      <c r="E150" s="107" t="str">
        <f t="shared" ca="1" si="1831"/>
        <v>6</v>
      </c>
      <c r="F150" s="107" t="str">
        <f t="shared" ca="1" si="1831"/>
        <v>7</v>
      </c>
      <c r="G150" s="107" t="str">
        <f t="shared" ca="1" si="1831"/>
        <v>3</v>
      </c>
      <c r="H150" s="107" t="str">
        <f t="shared" ca="1" si="1831"/>
        <v>9</v>
      </c>
      <c r="I150" s="107" t="str">
        <f t="shared" ca="1" si="1831"/>
        <v>8</v>
      </c>
      <c r="J150" s="107" t="str">
        <f t="shared" ca="1" si="1831"/>
        <v>2</v>
      </c>
      <c r="K150" s="107" t="str">
        <f t="shared" ca="1" si="1831"/>
        <v>8</v>
      </c>
      <c r="L150" s="107" t="str">
        <f t="shared" ca="1" si="1831"/>
        <v>3</v>
      </c>
      <c r="M150" s="107" t="str">
        <f t="shared" ca="1" si="1831"/>
        <v>3</v>
      </c>
      <c r="N150" s="107" t="str">
        <f t="shared" ca="1" si="1831"/>
        <v>9</v>
      </c>
      <c r="O150" s="107" t="str">
        <f t="shared" ca="1" si="1831"/>
        <v>5</v>
      </c>
      <c r="P150" s="150"/>
      <c r="Q150" s="150"/>
      <c r="R150" s="97">
        <f t="shared" ref="R150" ca="1" si="1832">IF($C149="","",VLOOKUP(A150,INDIRECT("data"&amp;$AX$3),9,FALSE))</f>
        <v>41822</v>
      </c>
      <c r="S150" s="98" t="s">
        <v>21</v>
      </c>
      <c r="T150" s="107" t="str">
        <f ca="1">IF($C149="","",VLOOKUP(T149*2,Gr,2))</f>
        <v>A+</v>
      </c>
      <c r="U150" s="107" t="str">
        <f ca="1">IF($C149="","",VLOOKUP(U149*2,Gr,2))</f>
        <v>A</v>
      </c>
      <c r="V150" s="107" t="str">
        <f ca="1">IF($C149="","",VLOOKUP(V149,Gr,2))</f>
        <v>A</v>
      </c>
      <c r="W150" s="107" t="str">
        <f ca="1">IF($C149="","",VLOOKUP(W149*2,Gr,2))</f>
        <v>B</v>
      </c>
      <c r="X150" s="107" t="str">
        <f ca="1">IF($C149="","",VLOOKUP(X149*2,Gr,2))</f>
        <v>A+</v>
      </c>
      <c r="Y150" s="107" t="str">
        <f ca="1">IF($C149="","",VLOOKUP(Y149,Gr,2))</f>
        <v>A</v>
      </c>
      <c r="Z150" s="107" t="str">
        <f ca="1">IF($C149="","",VLOOKUP(Z149*2,Gr,2))</f>
        <v>A</v>
      </c>
      <c r="AA150" s="107" t="str">
        <f ca="1">IF($C149="","",VLOOKUP(AA149*2,Gr,2))</f>
        <v>B</v>
      </c>
      <c r="AB150" s="107" t="str">
        <f ca="1">IF($C149="","",VLOOKUP(AB149,Gr,2))</f>
        <v>B+</v>
      </c>
      <c r="AC150" s="107" t="str">
        <f ca="1">IF($C149="","",VLOOKUP(AC149*2,Gr,2))</f>
        <v>A</v>
      </c>
      <c r="AD150" s="107" t="str">
        <f ca="1">IF($C149="","",VLOOKUP(AD149*2,Gr,2))</f>
        <v>A</v>
      </c>
      <c r="AE150" s="107" t="str">
        <f ca="1">IF($C149="","",VLOOKUP(AE149,Gr,2))</f>
        <v>A</v>
      </c>
      <c r="AF150" s="107" t="str">
        <f ca="1">IF($C149="","",VLOOKUP(AF149*2,Gr,2))</f>
        <v>A+</v>
      </c>
      <c r="AG150" s="107" t="str">
        <f ca="1">IF($C149="","",VLOOKUP(AG149*2,Gr,2))</f>
        <v>A</v>
      </c>
      <c r="AH150" s="107" t="str">
        <f ca="1">IF($C149="","",VLOOKUP(AH149,Gr,2))</f>
        <v>A</v>
      </c>
      <c r="AI150" s="107"/>
      <c r="AJ150" s="107"/>
      <c r="AK150" s="107"/>
      <c r="AL150" s="107" t="str">
        <f ca="1">IF($C149="","",VLOOKUP(AL149*2,Gr,2))</f>
        <v>A</v>
      </c>
      <c r="AM150" s="107" t="str">
        <f ca="1">IF($C149="","",VLOOKUP(AM149*2,Gr,2))</f>
        <v>A</v>
      </c>
      <c r="AN150" s="107" t="str">
        <f ca="1">IF($C149="","",VLOOKUP(AN149,Gr,2))</f>
        <v>A</v>
      </c>
      <c r="AO150" s="107" t="str">
        <f ca="1">IF($C149="","",VLOOKUP(AO149/AO$7%,Gr,2))</f>
        <v>A</v>
      </c>
      <c r="AP150" s="107" t="str">
        <f ca="1">IF($C149="","",VLOOKUP(AP149,Gr,2))</f>
        <v>A+</v>
      </c>
      <c r="AQ150" s="107" t="str">
        <f ca="1">IF($C149="","",VLOOKUP(AQ149,Gr,2))</f>
        <v>B</v>
      </c>
      <c r="AR150" s="107" t="str">
        <f ca="1">IF($C149="","",VLOOKUP(AR149,Gr,2))</f>
        <v>A</v>
      </c>
      <c r="AS150" s="107" t="str">
        <f ca="1">IF($C149="","",VLOOKUP(AS149,Gr,2))</f>
        <v>A</v>
      </c>
      <c r="AT150" s="107" t="str">
        <f ca="1">IF($C149="","",VLOOKUP(AT149/AT$7%,Gr,2))</f>
        <v>A</v>
      </c>
      <c r="AU150" s="150"/>
      <c r="AV150" s="150"/>
      <c r="AW150" s="150"/>
      <c r="AX150" s="150"/>
    </row>
    <row r="151" spans="1:50" s="96" customFormat="1" ht="15" customHeight="1">
      <c r="A151" s="96">
        <f t="shared" ref="A151" si="1833">A150+1</f>
        <v>72</v>
      </c>
      <c r="B151" s="166">
        <f t="shared" ref="B151" si="1834">A151</f>
        <v>72</v>
      </c>
      <c r="C151" s="166">
        <f t="shared" ref="C151" ca="1" si="1835">IFERROR(VLOOKUP(A151,INDIRECT("data"&amp;$AX$3),2,FALSE),"")</f>
        <v>1196</v>
      </c>
      <c r="D151" s="168" t="str">
        <f t="shared" ref="D151" ca="1" si="1836">IF(C151="","",VLOOKUP(A151,INDIRECT("data"&amp;$AX$3),3,FALSE))</f>
        <v>Kiran Ketha</v>
      </c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50" t="str">
        <f t="shared" ref="P151" ca="1" si="1837">IF($C151="","",VLOOKUP($A151,INDIRECT("data"&amp;$AX$3),4,FALSE))</f>
        <v>G</v>
      </c>
      <c r="Q151" s="150" t="str">
        <f t="shared" ref="Q151" ca="1" si="1838">IF($C151="","",VLOOKUP($A151,INDIRECT("data"&amp;$AX$3),5,FALSE))</f>
        <v>BC</v>
      </c>
      <c r="R151" s="97">
        <f t="shared" ref="R151" ca="1" si="1839">IF($C151="","",VLOOKUP(A151,INDIRECT("data"&amp;$AX$3),8,FALSE))</f>
        <v>37774</v>
      </c>
      <c r="S151" s="98" t="s">
        <v>20</v>
      </c>
      <c r="T151" s="107">
        <f t="shared" ref="T151:U151" ca="1" si="1840">IF($C151="","",VLOOKUP($A151,INDIRECT("data"&amp;$AX$3),T$8,FALSE))</f>
        <v>44</v>
      </c>
      <c r="U151" s="107">
        <f t="shared" ca="1" si="1840"/>
        <v>48</v>
      </c>
      <c r="V151" s="107">
        <f t="shared" ref="V151" ca="1" si="1841">IF($C151="","",SUM(T151:U151))</f>
        <v>92</v>
      </c>
      <c r="W151" s="107">
        <f t="shared" ref="W151:X151" ca="1" si="1842">IF($C151="","",VLOOKUP($A151,INDIRECT("data"&amp;$AX$3),W$8,FALSE))</f>
        <v>43</v>
      </c>
      <c r="X151" s="107">
        <f t="shared" ca="1" si="1842"/>
        <v>44</v>
      </c>
      <c r="Y151" s="107">
        <f t="shared" ref="Y151" ca="1" si="1843">IF($C151="","",SUM(W151:X151))</f>
        <v>87</v>
      </c>
      <c r="Z151" s="107">
        <f t="shared" ref="Z151:AA151" ca="1" si="1844">IF($C151="","",VLOOKUP($A151,INDIRECT("data"&amp;$AX$3),Z$8,FALSE))</f>
        <v>48</v>
      </c>
      <c r="AA151" s="107">
        <f t="shared" ca="1" si="1844"/>
        <v>43</v>
      </c>
      <c r="AB151" s="107">
        <f t="shared" ref="AB151" ca="1" si="1845">IF($C151="","",SUM(Z151:AA151))</f>
        <v>91</v>
      </c>
      <c r="AC151" s="107">
        <f t="shared" ref="AC151:AD151" ca="1" si="1846">IF($C151="","",VLOOKUP($A151,INDIRECT("data"&amp;$AX$3),AC$8,FALSE))</f>
        <v>48</v>
      </c>
      <c r="AD151" s="107">
        <f t="shared" ca="1" si="1846"/>
        <v>48</v>
      </c>
      <c r="AE151" s="107">
        <f t="shared" ref="AE151" ca="1" si="1847">IF($C151="","",SUM(AC151:AD151))</f>
        <v>96</v>
      </c>
      <c r="AF151" s="107">
        <f t="shared" ref="AF151:AG151" ca="1" si="1848">IF($C151="","",VLOOKUP($A151,INDIRECT("data"&amp;$AX$3),AF$8,FALSE))</f>
        <v>44</v>
      </c>
      <c r="AG151" s="107">
        <f t="shared" ca="1" si="1848"/>
        <v>48</v>
      </c>
      <c r="AH151" s="107">
        <f t="shared" ref="AH151" ca="1" si="1849">IF($C151="","",SUM(AF151:AG151))</f>
        <v>92</v>
      </c>
      <c r="AI151" s="107"/>
      <c r="AJ151" s="107"/>
      <c r="AK151" s="107"/>
      <c r="AL151" s="107">
        <f t="shared" ref="AL151:AM151" ca="1" si="1850">IF($C151="","",VLOOKUP($A151,INDIRECT("data"&amp;$AX$3),AL$8,FALSE))</f>
        <v>48</v>
      </c>
      <c r="AM151" s="107">
        <f t="shared" ca="1" si="1850"/>
        <v>48</v>
      </c>
      <c r="AN151" s="107">
        <f t="shared" ref="AN151" ca="1" si="1851">IF($C151="","",SUM(AL151:AM151))</f>
        <v>96</v>
      </c>
      <c r="AO151" s="95">
        <f t="shared" ref="AO151" ca="1" si="1852">IF($C151="","",V151+Y151+AB151+AE151+AH151+AK151+AN151)</f>
        <v>554</v>
      </c>
      <c r="AP151" s="107">
        <f t="shared" ref="AP151:AS151" ca="1" si="1853">IF($C151="","",VLOOKUP($A151,INDIRECT("data"&amp;$AX$3),AP$8,FALSE))</f>
        <v>88</v>
      </c>
      <c r="AQ151" s="107">
        <f t="shared" ca="1" si="1853"/>
        <v>86</v>
      </c>
      <c r="AR151" s="107">
        <f t="shared" ca="1" si="1853"/>
        <v>96</v>
      </c>
      <c r="AS151" s="107">
        <f t="shared" ca="1" si="1853"/>
        <v>96</v>
      </c>
      <c r="AT151" s="107">
        <f t="shared" ref="AT151" ca="1" si="1854">IF($C151="","",SUM(AP151:AS151))</f>
        <v>366</v>
      </c>
      <c r="AU151" s="150">
        <f t="shared" ref="AU151" ca="1" si="1855">IF($C151="","",VLOOKUP($A151,INDIRECT("data"&amp;$AX$3),AU$8,FALSE))</f>
        <v>188</v>
      </c>
      <c r="AV151" s="150">
        <f ca="1">IF($C151="","",ROUND(AU151/NoW%,0))</f>
        <v>83</v>
      </c>
      <c r="AW151" s="150" t="str">
        <f ca="1">IF($C151="","",VLOOKUP(AO152,Gc,2,FALSE))</f>
        <v>Excellent</v>
      </c>
      <c r="AX151" s="150"/>
    </row>
    <row r="152" spans="1:50" s="96" customFormat="1" ht="15" customHeight="1">
      <c r="A152" s="96">
        <f t="shared" ref="A152" si="1856">A151</f>
        <v>72</v>
      </c>
      <c r="B152" s="167"/>
      <c r="C152" s="167"/>
      <c r="D152" s="107" t="str">
        <f t="shared" ref="D152:O152" ca="1" si="1857">IF($C151="","",MID(TEXT(VLOOKUP($A152,INDIRECT("data"&amp;$AX$3),10,FALSE),"000000000000"),D$8,1))</f>
        <v>6</v>
      </c>
      <c r="E152" s="107" t="str">
        <f t="shared" ca="1" si="1857"/>
        <v>0</v>
      </c>
      <c r="F152" s="107" t="str">
        <f t="shared" ca="1" si="1857"/>
        <v>4</v>
      </c>
      <c r="G152" s="107" t="str">
        <f t="shared" ca="1" si="1857"/>
        <v>0</v>
      </c>
      <c r="H152" s="107" t="str">
        <f t="shared" ca="1" si="1857"/>
        <v>8</v>
      </c>
      <c r="I152" s="107" t="str">
        <f t="shared" ca="1" si="1857"/>
        <v>6</v>
      </c>
      <c r="J152" s="107" t="str">
        <f t="shared" ca="1" si="1857"/>
        <v>7</v>
      </c>
      <c r="K152" s="107" t="str">
        <f t="shared" ca="1" si="1857"/>
        <v>2</v>
      </c>
      <c r="L152" s="107" t="str">
        <f t="shared" ca="1" si="1857"/>
        <v>6</v>
      </c>
      <c r="M152" s="107" t="str">
        <f t="shared" ca="1" si="1857"/>
        <v>3</v>
      </c>
      <c r="N152" s="107" t="str">
        <f t="shared" ca="1" si="1857"/>
        <v>2</v>
      </c>
      <c r="O152" s="107" t="str">
        <f t="shared" ca="1" si="1857"/>
        <v>0</v>
      </c>
      <c r="P152" s="150"/>
      <c r="Q152" s="150"/>
      <c r="R152" s="97">
        <f t="shared" ref="R152" ca="1" si="1858">IF($C151="","",VLOOKUP(A152,INDIRECT("data"&amp;$AX$3),9,FALSE))</f>
        <v>41813</v>
      </c>
      <c r="S152" s="98" t="s">
        <v>21</v>
      </c>
      <c r="T152" s="107" t="str">
        <f ca="1">IF($C151="","",VLOOKUP(T151*2,Gr,2))</f>
        <v>A</v>
      </c>
      <c r="U152" s="107" t="str">
        <f ca="1">IF($C151="","",VLOOKUP(U151*2,Gr,2))</f>
        <v>A+</v>
      </c>
      <c r="V152" s="107" t="str">
        <f ca="1">IF($C151="","",VLOOKUP(V151,Gr,2))</f>
        <v>A+</v>
      </c>
      <c r="W152" s="107" t="str">
        <f ca="1">IF($C151="","",VLOOKUP(W151*2,Gr,2))</f>
        <v>A</v>
      </c>
      <c r="X152" s="107" t="str">
        <f ca="1">IF($C151="","",VLOOKUP(X151*2,Gr,2))</f>
        <v>A</v>
      </c>
      <c r="Y152" s="107" t="str">
        <f ca="1">IF($C151="","",VLOOKUP(Y151,Gr,2))</f>
        <v>A</v>
      </c>
      <c r="Z152" s="107" t="str">
        <f ca="1">IF($C151="","",VLOOKUP(Z151*2,Gr,2))</f>
        <v>A+</v>
      </c>
      <c r="AA152" s="107" t="str">
        <f ca="1">IF($C151="","",VLOOKUP(AA151*2,Gr,2))</f>
        <v>A</v>
      </c>
      <c r="AB152" s="107" t="str">
        <f ca="1">IF($C151="","",VLOOKUP(AB151,Gr,2))</f>
        <v>A+</v>
      </c>
      <c r="AC152" s="107" t="str">
        <f ca="1">IF($C151="","",VLOOKUP(AC151*2,Gr,2))</f>
        <v>A+</v>
      </c>
      <c r="AD152" s="107" t="str">
        <f ca="1">IF($C151="","",VLOOKUP(AD151*2,Gr,2))</f>
        <v>A+</v>
      </c>
      <c r="AE152" s="107" t="str">
        <f ca="1">IF($C151="","",VLOOKUP(AE151,Gr,2))</f>
        <v>A+</v>
      </c>
      <c r="AF152" s="107" t="str">
        <f ca="1">IF($C151="","",VLOOKUP(AF151*2,Gr,2))</f>
        <v>A</v>
      </c>
      <c r="AG152" s="107" t="str">
        <f ca="1">IF($C151="","",VLOOKUP(AG151*2,Gr,2))</f>
        <v>A+</v>
      </c>
      <c r="AH152" s="107" t="str">
        <f ca="1">IF($C151="","",VLOOKUP(AH151,Gr,2))</f>
        <v>A+</v>
      </c>
      <c r="AI152" s="107"/>
      <c r="AJ152" s="107"/>
      <c r="AK152" s="107"/>
      <c r="AL152" s="107" t="str">
        <f ca="1">IF($C151="","",VLOOKUP(AL151*2,Gr,2))</f>
        <v>A+</v>
      </c>
      <c r="AM152" s="107" t="str">
        <f ca="1">IF($C151="","",VLOOKUP(AM151*2,Gr,2))</f>
        <v>A+</v>
      </c>
      <c r="AN152" s="107" t="str">
        <f ca="1">IF($C151="","",VLOOKUP(AN151,Gr,2))</f>
        <v>A+</v>
      </c>
      <c r="AO152" s="107" t="str">
        <f ca="1">IF($C151="","",VLOOKUP(AO151/AO$7%,Gr,2))</f>
        <v>A+</v>
      </c>
      <c r="AP152" s="107" t="str">
        <f ca="1">IF($C151="","",VLOOKUP(AP151,Gr,2))</f>
        <v>A</v>
      </c>
      <c r="AQ152" s="107" t="str">
        <f ca="1">IF($C151="","",VLOOKUP(AQ151,Gr,2))</f>
        <v>A</v>
      </c>
      <c r="AR152" s="107" t="str">
        <f ca="1">IF($C151="","",VLOOKUP(AR151,Gr,2))</f>
        <v>A+</v>
      </c>
      <c r="AS152" s="107" t="str">
        <f ca="1">IF($C151="","",VLOOKUP(AS151,Gr,2))</f>
        <v>A+</v>
      </c>
      <c r="AT152" s="107" t="str">
        <f ca="1">IF($C151="","",VLOOKUP(AT151/AT$7%,Gr,2))</f>
        <v>A+</v>
      </c>
      <c r="AU152" s="150"/>
      <c r="AV152" s="150"/>
      <c r="AW152" s="150"/>
      <c r="AX152" s="150"/>
    </row>
    <row r="153" spans="1:50" s="96" customFormat="1" ht="15" customHeight="1">
      <c r="A153" s="96">
        <f t="shared" ref="A153" si="1859">A152+1</f>
        <v>73</v>
      </c>
      <c r="B153" s="166">
        <f t="shared" ref="B153" si="1860">A153</f>
        <v>73</v>
      </c>
      <c r="C153" s="166">
        <f t="shared" ref="C153" ca="1" si="1861">IFERROR(VLOOKUP(A153,INDIRECT("data"&amp;$AX$3),2,FALSE),"")</f>
        <v>1218</v>
      </c>
      <c r="D153" s="168" t="str">
        <f t="shared" ref="D153" ca="1" si="1862">IF(C153="","",VLOOKUP(A153,INDIRECT("data"&amp;$AX$3),3,FALSE))</f>
        <v>Kishore Beera</v>
      </c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50" t="str">
        <f t="shared" ref="P153" ca="1" si="1863">IF($C153="","",VLOOKUP($A153,INDIRECT("data"&amp;$AX$3),4,FALSE))</f>
        <v>G</v>
      </c>
      <c r="Q153" s="150" t="str">
        <f t="shared" ref="Q153" ca="1" si="1864">IF($C153="","",VLOOKUP($A153,INDIRECT("data"&amp;$AX$3),5,FALSE))</f>
        <v>SC</v>
      </c>
      <c r="R153" s="97">
        <f t="shared" ref="R153" ca="1" si="1865">IF($C153="","",VLOOKUP(A153,INDIRECT("data"&amp;$AX$3),8,FALSE))</f>
        <v>38203</v>
      </c>
      <c r="S153" s="98" t="s">
        <v>20</v>
      </c>
      <c r="T153" s="107">
        <f t="shared" ref="T153:U153" ca="1" si="1866">IF($C153="","",VLOOKUP($A153,INDIRECT("data"&amp;$AX$3),T$8,FALSE))</f>
        <v>46</v>
      </c>
      <c r="U153" s="107">
        <f t="shared" ca="1" si="1866"/>
        <v>36</v>
      </c>
      <c r="V153" s="107">
        <f t="shared" ref="V153" ca="1" si="1867">IF($C153="","",SUM(T153:U153))</f>
        <v>82</v>
      </c>
      <c r="W153" s="107">
        <f t="shared" ref="W153:X153" ca="1" si="1868">IF($C153="","",VLOOKUP($A153,INDIRECT("data"&amp;$AX$3),W$8,FALSE))</f>
        <v>38</v>
      </c>
      <c r="X153" s="107">
        <f t="shared" ca="1" si="1868"/>
        <v>46</v>
      </c>
      <c r="Y153" s="107">
        <f t="shared" ref="Y153" ca="1" si="1869">IF($C153="","",SUM(W153:X153))</f>
        <v>84</v>
      </c>
      <c r="Z153" s="107">
        <f t="shared" ref="Z153:AA153" ca="1" si="1870">IF($C153="","",VLOOKUP($A153,INDIRECT("data"&amp;$AX$3),Z$8,FALSE))</f>
        <v>45</v>
      </c>
      <c r="AA153" s="107">
        <f t="shared" ca="1" si="1870"/>
        <v>38</v>
      </c>
      <c r="AB153" s="107">
        <f t="shared" ref="AB153" ca="1" si="1871">IF($C153="","",SUM(Z153:AA153))</f>
        <v>83</v>
      </c>
      <c r="AC153" s="107">
        <f t="shared" ref="AC153:AD153" ca="1" si="1872">IF($C153="","",VLOOKUP($A153,INDIRECT("data"&amp;$AX$3),AC$8,FALSE))</f>
        <v>36</v>
      </c>
      <c r="AD153" s="107">
        <f t="shared" ca="1" si="1872"/>
        <v>45</v>
      </c>
      <c r="AE153" s="107">
        <f t="shared" ref="AE153" ca="1" si="1873">IF($C153="","",SUM(AC153:AD153))</f>
        <v>81</v>
      </c>
      <c r="AF153" s="107">
        <f t="shared" ref="AF153:AG153" ca="1" si="1874">IF($C153="","",VLOOKUP($A153,INDIRECT("data"&amp;$AX$3),AF$8,FALSE))</f>
        <v>46</v>
      </c>
      <c r="AG153" s="107">
        <f t="shared" ca="1" si="1874"/>
        <v>36</v>
      </c>
      <c r="AH153" s="107">
        <f t="shared" ref="AH153" ca="1" si="1875">IF($C153="","",SUM(AF153:AG153))</f>
        <v>82</v>
      </c>
      <c r="AI153" s="107"/>
      <c r="AJ153" s="107"/>
      <c r="AK153" s="107"/>
      <c r="AL153" s="107">
        <f t="shared" ref="AL153:AM153" ca="1" si="1876">IF($C153="","",VLOOKUP($A153,INDIRECT("data"&amp;$AX$3),AL$8,FALSE))</f>
        <v>45</v>
      </c>
      <c r="AM153" s="107">
        <f t="shared" ca="1" si="1876"/>
        <v>36</v>
      </c>
      <c r="AN153" s="107">
        <f t="shared" ref="AN153" ca="1" si="1877">IF($C153="","",SUM(AL153:AM153))</f>
        <v>81</v>
      </c>
      <c r="AO153" s="95">
        <f t="shared" ref="AO153" ca="1" si="1878">IF($C153="","",V153+Y153+AB153+AE153+AH153+AK153+AN153)</f>
        <v>493</v>
      </c>
      <c r="AP153" s="107">
        <f t="shared" ref="AP153:AS153" ca="1" si="1879">IF($C153="","",VLOOKUP($A153,INDIRECT("data"&amp;$AX$3),AP$8,FALSE))</f>
        <v>92</v>
      </c>
      <c r="AQ153" s="107">
        <f t="shared" ca="1" si="1879"/>
        <v>76</v>
      </c>
      <c r="AR153" s="107">
        <f t="shared" ca="1" si="1879"/>
        <v>90</v>
      </c>
      <c r="AS153" s="107">
        <f t="shared" ca="1" si="1879"/>
        <v>72</v>
      </c>
      <c r="AT153" s="107">
        <f t="shared" ref="AT153" ca="1" si="1880">IF($C153="","",SUM(AP153:AS153))</f>
        <v>330</v>
      </c>
      <c r="AU153" s="150">
        <f t="shared" ref="AU153" ca="1" si="1881">IF($C153="","",VLOOKUP($A153,INDIRECT("data"&amp;$AX$3),AU$8,FALSE))</f>
        <v>203</v>
      </c>
      <c r="AV153" s="150">
        <f ca="1">IF($C153="","",ROUND(AU153/NoW%,0))</f>
        <v>89</v>
      </c>
      <c r="AW153" s="150" t="str">
        <f ca="1">IF($C153="","",VLOOKUP(AO154,Gc,2,FALSE))</f>
        <v>Very Good</v>
      </c>
      <c r="AX153" s="150"/>
    </row>
    <row r="154" spans="1:50" s="96" customFormat="1" ht="15" customHeight="1">
      <c r="A154" s="96">
        <f t="shared" ref="A154" si="1882">A153</f>
        <v>73</v>
      </c>
      <c r="B154" s="167"/>
      <c r="C154" s="167"/>
      <c r="D154" s="107" t="str">
        <f t="shared" ref="D154:O154" ca="1" si="1883">IF($C153="","",MID(TEXT(VLOOKUP($A154,INDIRECT("data"&amp;$AX$3),10,FALSE),"000000000000"),D$8,1))</f>
        <v>2</v>
      </c>
      <c r="E154" s="107" t="str">
        <f t="shared" ca="1" si="1883"/>
        <v>2</v>
      </c>
      <c r="F154" s="107" t="str">
        <f t="shared" ca="1" si="1883"/>
        <v>1</v>
      </c>
      <c r="G154" s="107" t="str">
        <f t="shared" ca="1" si="1883"/>
        <v>7</v>
      </c>
      <c r="H154" s="107" t="str">
        <f t="shared" ca="1" si="1883"/>
        <v>3</v>
      </c>
      <c r="I154" s="107" t="str">
        <f t="shared" ca="1" si="1883"/>
        <v>5</v>
      </c>
      <c r="J154" s="107" t="str">
        <f t="shared" ca="1" si="1883"/>
        <v>1</v>
      </c>
      <c r="K154" s="107" t="str">
        <f t="shared" ca="1" si="1883"/>
        <v>7</v>
      </c>
      <c r="L154" s="107" t="str">
        <f t="shared" ca="1" si="1883"/>
        <v>4</v>
      </c>
      <c r="M154" s="107" t="str">
        <f t="shared" ca="1" si="1883"/>
        <v>0</v>
      </c>
      <c r="N154" s="107" t="str">
        <f t="shared" ca="1" si="1883"/>
        <v>9</v>
      </c>
      <c r="O154" s="107" t="str">
        <f t="shared" ca="1" si="1883"/>
        <v>6</v>
      </c>
      <c r="P154" s="150"/>
      <c r="Q154" s="150"/>
      <c r="R154" s="97">
        <f t="shared" ref="R154" ca="1" si="1884">IF($C153="","",VLOOKUP(A154,INDIRECT("data"&amp;$AX$3),9,FALSE))</f>
        <v>41835</v>
      </c>
      <c r="S154" s="98" t="s">
        <v>21</v>
      </c>
      <c r="T154" s="107" t="str">
        <f ca="1">IF($C153="","",VLOOKUP(T153*2,Gr,2))</f>
        <v>A+</v>
      </c>
      <c r="U154" s="107" t="str">
        <f ca="1">IF($C153="","",VLOOKUP(U153*2,Gr,2))</f>
        <v>A</v>
      </c>
      <c r="V154" s="107" t="str">
        <f ca="1">IF($C153="","",VLOOKUP(V153,Gr,2))</f>
        <v>A</v>
      </c>
      <c r="W154" s="107" t="str">
        <f ca="1">IF($C153="","",VLOOKUP(W153*2,Gr,2))</f>
        <v>A</v>
      </c>
      <c r="X154" s="107" t="str">
        <f ca="1">IF($C153="","",VLOOKUP(X153*2,Gr,2))</f>
        <v>A+</v>
      </c>
      <c r="Y154" s="107" t="str">
        <f ca="1">IF($C153="","",VLOOKUP(Y153,Gr,2))</f>
        <v>A</v>
      </c>
      <c r="Z154" s="107" t="str">
        <f ca="1">IF($C153="","",VLOOKUP(Z153*2,Gr,2))</f>
        <v>A</v>
      </c>
      <c r="AA154" s="107" t="str">
        <f ca="1">IF($C153="","",VLOOKUP(AA153*2,Gr,2))</f>
        <v>A</v>
      </c>
      <c r="AB154" s="107" t="str">
        <f ca="1">IF($C153="","",VLOOKUP(AB153,Gr,2))</f>
        <v>A</v>
      </c>
      <c r="AC154" s="107" t="str">
        <f ca="1">IF($C153="","",VLOOKUP(AC153*2,Gr,2))</f>
        <v>A</v>
      </c>
      <c r="AD154" s="107" t="str">
        <f ca="1">IF($C153="","",VLOOKUP(AD153*2,Gr,2))</f>
        <v>A</v>
      </c>
      <c r="AE154" s="107" t="str">
        <f ca="1">IF($C153="","",VLOOKUP(AE153,Gr,2))</f>
        <v>A</v>
      </c>
      <c r="AF154" s="107" t="str">
        <f ca="1">IF($C153="","",VLOOKUP(AF153*2,Gr,2))</f>
        <v>A+</v>
      </c>
      <c r="AG154" s="107" t="str">
        <f ca="1">IF($C153="","",VLOOKUP(AG153*2,Gr,2))</f>
        <v>A</v>
      </c>
      <c r="AH154" s="107" t="str">
        <f ca="1">IF($C153="","",VLOOKUP(AH153,Gr,2))</f>
        <v>A</v>
      </c>
      <c r="AI154" s="107"/>
      <c r="AJ154" s="107"/>
      <c r="AK154" s="107"/>
      <c r="AL154" s="107" t="str">
        <f ca="1">IF($C153="","",VLOOKUP(AL153*2,Gr,2))</f>
        <v>A</v>
      </c>
      <c r="AM154" s="107" t="str">
        <f ca="1">IF($C153="","",VLOOKUP(AM153*2,Gr,2))</f>
        <v>A</v>
      </c>
      <c r="AN154" s="107" t="str">
        <f ca="1">IF($C153="","",VLOOKUP(AN153,Gr,2))</f>
        <v>A</v>
      </c>
      <c r="AO154" s="107" t="str">
        <f ca="1">IF($C153="","",VLOOKUP(AO153/AO$7%,Gr,2))</f>
        <v>A</v>
      </c>
      <c r="AP154" s="107" t="str">
        <f ca="1">IF($C153="","",VLOOKUP(AP153,Gr,2))</f>
        <v>A+</v>
      </c>
      <c r="AQ154" s="107" t="str">
        <f ca="1">IF($C153="","",VLOOKUP(AQ153,Gr,2))</f>
        <v>A</v>
      </c>
      <c r="AR154" s="107" t="str">
        <f ca="1">IF($C153="","",VLOOKUP(AR153,Gr,2))</f>
        <v>A</v>
      </c>
      <c r="AS154" s="107" t="str">
        <f ca="1">IF($C153="","",VLOOKUP(AS153,Gr,2))</f>
        <v>A</v>
      </c>
      <c r="AT154" s="107" t="str">
        <f ca="1">IF($C153="","",VLOOKUP(AT153/AT$7%,Gr,2))</f>
        <v>A</v>
      </c>
      <c r="AU154" s="150"/>
      <c r="AV154" s="150"/>
      <c r="AW154" s="150"/>
      <c r="AX154" s="150"/>
    </row>
    <row r="155" spans="1:50" s="96" customFormat="1" ht="15" customHeight="1">
      <c r="A155" s="96">
        <f t="shared" ref="A155" si="1885">A154+1</f>
        <v>74</v>
      </c>
      <c r="B155" s="166">
        <f t="shared" ref="B155" si="1886">A155</f>
        <v>74</v>
      </c>
      <c r="C155" s="166">
        <f t="shared" ref="C155" ca="1" si="1887">IFERROR(VLOOKUP(A155,INDIRECT("data"&amp;$AX$3),2,FALSE),"")</f>
        <v>1198</v>
      </c>
      <c r="D155" s="168" t="str">
        <f t="shared" ref="D155" ca="1" si="1888">IF(C155="","",VLOOKUP(A155,INDIRECT("data"&amp;$AX$3),3,FALSE))</f>
        <v>Krishna Chintham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50" t="str">
        <f t="shared" ref="P155" ca="1" si="1889">IF($C155="","",VLOOKUP($A155,INDIRECT("data"&amp;$AX$3),4,FALSE))</f>
        <v>G</v>
      </c>
      <c r="Q155" s="150" t="str">
        <f t="shared" ref="Q155" ca="1" si="1890">IF($C155="","",VLOOKUP($A155,INDIRECT("data"&amp;$AX$3),5,FALSE))</f>
        <v>OC</v>
      </c>
      <c r="R155" s="97">
        <f t="shared" ref="R155" ca="1" si="1891">IF($C155="","",VLOOKUP(A155,INDIRECT("data"&amp;$AX$3),8,FALSE))</f>
        <v>38062</v>
      </c>
      <c r="S155" s="98" t="s">
        <v>20</v>
      </c>
      <c r="T155" s="107">
        <f t="shared" ref="T155:U155" ca="1" si="1892">IF($C155="","",VLOOKUP($A155,INDIRECT("data"&amp;$AX$3),T$8,FALSE))</f>
        <v>32</v>
      </c>
      <c r="U155" s="107">
        <f t="shared" ca="1" si="1892"/>
        <v>38</v>
      </c>
      <c r="V155" s="107">
        <f t="shared" ref="V155" ca="1" si="1893">IF($C155="","",SUM(T155:U155))</f>
        <v>70</v>
      </c>
      <c r="W155" s="107">
        <f t="shared" ref="W155:X155" ca="1" si="1894">IF($C155="","",VLOOKUP($A155,INDIRECT("data"&amp;$AX$3),W$8,FALSE))</f>
        <v>34</v>
      </c>
      <c r="X155" s="107">
        <f t="shared" ca="1" si="1894"/>
        <v>32</v>
      </c>
      <c r="Y155" s="107">
        <f t="shared" ref="Y155" ca="1" si="1895">IF($C155="","",SUM(W155:X155))</f>
        <v>66</v>
      </c>
      <c r="Z155" s="107">
        <f t="shared" ref="Z155:AA155" ca="1" si="1896">IF($C155="","",VLOOKUP($A155,INDIRECT("data"&amp;$AX$3),Z$8,FALSE))</f>
        <v>38</v>
      </c>
      <c r="AA155" s="107">
        <f t="shared" ca="1" si="1896"/>
        <v>34</v>
      </c>
      <c r="AB155" s="107">
        <f t="shared" ref="AB155" ca="1" si="1897">IF($C155="","",SUM(Z155:AA155))</f>
        <v>72</v>
      </c>
      <c r="AC155" s="107">
        <f t="shared" ref="AC155:AD155" ca="1" si="1898">IF($C155="","",VLOOKUP($A155,INDIRECT("data"&amp;$AX$3),AC$8,FALSE))</f>
        <v>38</v>
      </c>
      <c r="AD155" s="107">
        <f t="shared" ca="1" si="1898"/>
        <v>38</v>
      </c>
      <c r="AE155" s="107">
        <f t="shared" ref="AE155" ca="1" si="1899">IF($C155="","",SUM(AC155:AD155))</f>
        <v>76</v>
      </c>
      <c r="AF155" s="107">
        <f t="shared" ref="AF155:AG155" ca="1" si="1900">IF($C155="","",VLOOKUP($A155,INDIRECT("data"&amp;$AX$3),AF$8,FALSE))</f>
        <v>32</v>
      </c>
      <c r="AG155" s="107">
        <f t="shared" ca="1" si="1900"/>
        <v>38</v>
      </c>
      <c r="AH155" s="107">
        <f t="shared" ref="AH155" ca="1" si="1901">IF($C155="","",SUM(AF155:AG155))</f>
        <v>70</v>
      </c>
      <c r="AI155" s="107"/>
      <c r="AJ155" s="107"/>
      <c r="AK155" s="107"/>
      <c r="AL155" s="107">
        <f t="shared" ref="AL155:AM155" ca="1" si="1902">IF($C155="","",VLOOKUP($A155,INDIRECT("data"&amp;$AX$3),AL$8,FALSE))</f>
        <v>38</v>
      </c>
      <c r="AM155" s="107">
        <f t="shared" ca="1" si="1902"/>
        <v>38</v>
      </c>
      <c r="AN155" s="107">
        <f t="shared" ref="AN155" ca="1" si="1903">IF($C155="","",SUM(AL155:AM155))</f>
        <v>76</v>
      </c>
      <c r="AO155" s="95">
        <f t="shared" ref="AO155" ca="1" si="1904">IF($C155="","",V155+Y155+AB155+AE155+AH155+AK155+AN155)</f>
        <v>430</v>
      </c>
      <c r="AP155" s="107">
        <f t="shared" ref="AP155:AS155" ca="1" si="1905">IF($C155="","",VLOOKUP($A155,INDIRECT("data"&amp;$AX$3),AP$8,FALSE))</f>
        <v>64</v>
      </c>
      <c r="AQ155" s="107">
        <f t="shared" ca="1" si="1905"/>
        <v>68</v>
      </c>
      <c r="AR155" s="107">
        <f t="shared" ca="1" si="1905"/>
        <v>76</v>
      </c>
      <c r="AS155" s="107">
        <f t="shared" ca="1" si="1905"/>
        <v>76</v>
      </c>
      <c r="AT155" s="107">
        <f t="shared" ref="AT155" ca="1" si="1906">IF($C155="","",SUM(AP155:AS155))</f>
        <v>284</v>
      </c>
      <c r="AU155" s="150">
        <f t="shared" ref="AU155" ca="1" si="1907">IF($C155="","",VLOOKUP($A155,INDIRECT("data"&amp;$AX$3),AU$8,FALSE))</f>
        <v>172</v>
      </c>
      <c r="AV155" s="150">
        <f ca="1">IF($C155="","",ROUND(AU155/NoW%,0))</f>
        <v>76</v>
      </c>
      <c r="AW155" s="150" t="str">
        <f ca="1">IF($C155="","",VLOOKUP(AO156,Gc,2,FALSE))</f>
        <v>Very Good</v>
      </c>
      <c r="AX155" s="150"/>
    </row>
    <row r="156" spans="1:50" s="96" customFormat="1" ht="15" customHeight="1">
      <c r="A156" s="96">
        <f t="shared" ref="A156" si="1908">A155</f>
        <v>74</v>
      </c>
      <c r="B156" s="167"/>
      <c r="C156" s="167"/>
      <c r="D156" s="107" t="str">
        <f t="shared" ref="D156:O156" ca="1" si="1909">IF($C155="","",MID(TEXT(VLOOKUP($A156,INDIRECT("data"&amp;$AX$3),10,FALSE),"000000000000"),D$8,1))</f>
        <v>8</v>
      </c>
      <c r="E156" s="107" t="str">
        <f t="shared" ca="1" si="1909"/>
        <v>4</v>
      </c>
      <c r="F156" s="107" t="str">
        <f t="shared" ca="1" si="1909"/>
        <v>6</v>
      </c>
      <c r="G156" s="107" t="str">
        <f t="shared" ca="1" si="1909"/>
        <v>4</v>
      </c>
      <c r="H156" s="107" t="str">
        <f t="shared" ca="1" si="1909"/>
        <v>2</v>
      </c>
      <c r="I156" s="107" t="str">
        <f t="shared" ca="1" si="1909"/>
        <v>0</v>
      </c>
      <c r="J156" s="107" t="str">
        <f t="shared" ca="1" si="1909"/>
        <v>6</v>
      </c>
      <c r="K156" s="107" t="str">
        <f t="shared" ca="1" si="1909"/>
        <v>8</v>
      </c>
      <c r="L156" s="107" t="str">
        <f t="shared" ca="1" si="1909"/>
        <v>3</v>
      </c>
      <c r="M156" s="107" t="str">
        <f t="shared" ca="1" si="1909"/>
        <v>8</v>
      </c>
      <c r="N156" s="107" t="str">
        <f t="shared" ca="1" si="1909"/>
        <v>7</v>
      </c>
      <c r="O156" s="107" t="str">
        <f t="shared" ca="1" si="1909"/>
        <v>9</v>
      </c>
      <c r="P156" s="150"/>
      <c r="Q156" s="150"/>
      <c r="R156" s="97">
        <f t="shared" ref="R156" ca="1" si="1910">IF($C155="","",VLOOKUP(A156,INDIRECT("data"&amp;$AX$3),9,FALSE))</f>
        <v>41813</v>
      </c>
      <c r="S156" s="98" t="s">
        <v>21</v>
      </c>
      <c r="T156" s="107" t="str">
        <f ca="1">IF($C155="","",VLOOKUP(T155*2,Gr,2))</f>
        <v>B+</v>
      </c>
      <c r="U156" s="107" t="str">
        <f ca="1">IF($C155="","",VLOOKUP(U155*2,Gr,2))</f>
        <v>A</v>
      </c>
      <c r="V156" s="107" t="str">
        <f ca="1">IF($C155="","",VLOOKUP(V155,Gr,2))</f>
        <v>B+</v>
      </c>
      <c r="W156" s="107" t="str">
        <f ca="1">IF($C155="","",VLOOKUP(W155*2,Gr,2))</f>
        <v>B+</v>
      </c>
      <c r="X156" s="107" t="str">
        <f ca="1">IF($C155="","",VLOOKUP(X155*2,Gr,2))</f>
        <v>B+</v>
      </c>
      <c r="Y156" s="107" t="str">
        <f ca="1">IF($C155="","",VLOOKUP(Y155,Gr,2))</f>
        <v>B+</v>
      </c>
      <c r="Z156" s="107" t="str">
        <f ca="1">IF($C155="","",VLOOKUP(Z155*2,Gr,2))</f>
        <v>A</v>
      </c>
      <c r="AA156" s="107" t="str">
        <f ca="1">IF($C155="","",VLOOKUP(AA155*2,Gr,2))</f>
        <v>B+</v>
      </c>
      <c r="AB156" s="107" t="str">
        <f ca="1">IF($C155="","",VLOOKUP(AB155,Gr,2))</f>
        <v>A</v>
      </c>
      <c r="AC156" s="107" t="str">
        <f ca="1">IF($C155="","",VLOOKUP(AC155*2,Gr,2))</f>
        <v>A</v>
      </c>
      <c r="AD156" s="107" t="str">
        <f ca="1">IF($C155="","",VLOOKUP(AD155*2,Gr,2))</f>
        <v>A</v>
      </c>
      <c r="AE156" s="107" t="str">
        <f ca="1">IF($C155="","",VLOOKUP(AE155,Gr,2))</f>
        <v>A</v>
      </c>
      <c r="AF156" s="107" t="str">
        <f ca="1">IF($C155="","",VLOOKUP(AF155*2,Gr,2))</f>
        <v>B+</v>
      </c>
      <c r="AG156" s="107" t="str">
        <f ca="1">IF($C155="","",VLOOKUP(AG155*2,Gr,2))</f>
        <v>A</v>
      </c>
      <c r="AH156" s="107" t="str">
        <f ca="1">IF($C155="","",VLOOKUP(AH155,Gr,2))</f>
        <v>B+</v>
      </c>
      <c r="AI156" s="107"/>
      <c r="AJ156" s="107"/>
      <c r="AK156" s="107"/>
      <c r="AL156" s="107" t="str">
        <f ca="1">IF($C155="","",VLOOKUP(AL155*2,Gr,2))</f>
        <v>A</v>
      </c>
      <c r="AM156" s="107" t="str">
        <f ca="1">IF($C155="","",VLOOKUP(AM155*2,Gr,2))</f>
        <v>A</v>
      </c>
      <c r="AN156" s="107" t="str">
        <f ca="1">IF($C155="","",VLOOKUP(AN155,Gr,2))</f>
        <v>A</v>
      </c>
      <c r="AO156" s="107" t="str">
        <f ca="1">IF($C155="","",VLOOKUP(AO155/AO$7%,Gr,2))</f>
        <v>A</v>
      </c>
      <c r="AP156" s="107" t="str">
        <f ca="1">IF($C155="","",VLOOKUP(AP155,Gr,2))</f>
        <v>B+</v>
      </c>
      <c r="AQ156" s="107" t="str">
        <f ca="1">IF($C155="","",VLOOKUP(AQ155,Gr,2))</f>
        <v>B+</v>
      </c>
      <c r="AR156" s="107" t="str">
        <f ca="1">IF($C155="","",VLOOKUP(AR155,Gr,2))</f>
        <v>A</v>
      </c>
      <c r="AS156" s="107" t="str">
        <f ca="1">IF($C155="","",VLOOKUP(AS155,Gr,2))</f>
        <v>A</v>
      </c>
      <c r="AT156" s="107" t="str">
        <f ca="1">IF($C155="","",VLOOKUP(AT155/AT$7%,Gr,2))</f>
        <v>A</v>
      </c>
      <c r="AU156" s="150"/>
      <c r="AV156" s="150"/>
      <c r="AW156" s="150"/>
      <c r="AX156" s="150"/>
    </row>
    <row r="157" spans="1:50" s="96" customFormat="1" ht="15" customHeight="1">
      <c r="A157" s="96">
        <f t="shared" ref="A157" si="1911">A156+1</f>
        <v>75</v>
      </c>
      <c r="B157" s="166">
        <f t="shared" ref="B157" si="1912">A157</f>
        <v>75</v>
      </c>
      <c r="C157" s="166">
        <f t="shared" ref="C157" ca="1" si="1913">IFERROR(VLOOKUP(A157,INDIRECT("data"&amp;$AX$3),2,FALSE),"")</f>
        <v>1209</v>
      </c>
      <c r="D157" s="168" t="str">
        <f t="shared" ref="D157" ca="1" si="1914">IF(C157="","",VLOOKUP(A157,INDIRECT("data"&amp;$AX$3),3,FALSE))</f>
        <v>Lakshmi Srinivasa Rao Guttula</v>
      </c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50" t="str">
        <f t="shared" ref="P157" ca="1" si="1915">IF($C157="","",VLOOKUP($A157,INDIRECT("data"&amp;$AX$3),4,FALSE))</f>
        <v>G</v>
      </c>
      <c r="Q157" s="150" t="str">
        <f t="shared" ref="Q157" ca="1" si="1916">IF($C157="","",VLOOKUP($A157,INDIRECT("data"&amp;$AX$3),5,FALSE))</f>
        <v>BC</v>
      </c>
      <c r="R157" s="97">
        <f t="shared" ref="R157" ca="1" si="1917">IF($C157="","",VLOOKUP(A157,INDIRECT("data"&amp;$AX$3),8,FALSE))</f>
        <v>37958</v>
      </c>
      <c r="S157" s="98" t="s">
        <v>20</v>
      </c>
      <c r="T157" s="107">
        <f t="shared" ref="T157:U157" ca="1" si="1918">IF($C157="","",VLOOKUP($A157,INDIRECT("data"&amp;$AX$3),T$8,FALSE))</f>
        <v>22</v>
      </c>
      <c r="U157" s="107">
        <f t="shared" ca="1" si="1918"/>
        <v>46</v>
      </c>
      <c r="V157" s="107">
        <f t="shared" ref="V157" ca="1" si="1919">IF($C157="","",SUM(T157:U157))</f>
        <v>68</v>
      </c>
      <c r="W157" s="107">
        <f t="shared" ref="W157:X157" ca="1" si="1920">IF($C157="","",VLOOKUP($A157,INDIRECT("data"&amp;$AX$3),W$8,FALSE))</f>
        <v>44</v>
      </c>
      <c r="X157" s="107">
        <f t="shared" ca="1" si="1920"/>
        <v>22</v>
      </c>
      <c r="Y157" s="107">
        <f t="shared" ref="Y157" ca="1" si="1921">IF($C157="","",SUM(W157:X157))</f>
        <v>66</v>
      </c>
      <c r="Z157" s="107">
        <f t="shared" ref="Z157:AA157" ca="1" si="1922">IF($C157="","",VLOOKUP($A157,INDIRECT("data"&amp;$AX$3),Z$8,FALSE))</f>
        <v>43</v>
      </c>
      <c r="AA157" s="107">
        <f t="shared" ca="1" si="1922"/>
        <v>44</v>
      </c>
      <c r="AB157" s="107">
        <f t="shared" ref="AB157" ca="1" si="1923">IF($C157="","",SUM(Z157:AA157))</f>
        <v>87</v>
      </c>
      <c r="AC157" s="107">
        <f t="shared" ref="AC157:AD157" ca="1" si="1924">IF($C157="","",VLOOKUP($A157,INDIRECT("data"&amp;$AX$3),AC$8,FALSE))</f>
        <v>46</v>
      </c>
      <c r="AD157" s="107">
        <f t="shared" ca="1" si="1924"/>
        <v>43</v>
      </c>
      <c r="AE157" s="107">
        <f t="shared" ref="AE157" ca="1" si="1925">IF($C157="","",SUM(AC157:AD157))</f>
        <v>89</v>
      </c>
      <c r="AF157" s="107">
        <f t="shared" ref="AF157:AG157" ca="1" si="1926">IF($C157="","",VLOOKUP($A157,INDIRECT("data"&amp;$AX$3),AF$8,FALSE))</f>
        <v>22</v>
      </c>
      <c r="AG157" s="107">
        <f t="shared" ca="1" si="1926"/>
        <v>46</v>
      </c>
      <c r="AH157" s="107">
        <f t="shared" ref="AH157" ca="1" si="1927">IF($C157="","",SUM(AF157:AG157))</f>
        <v>68</v>
      </c>
      <c r="AI157" s="107"/>
      <c r="AJ157" s="107"/>
      <c r="AK157" s="107"/>
      <c r="AL157" s="107">
        <f t="shared" ref="AL157:AM157" ca="1" si="1928">IF($C157="","",VLOOKUP($A157,INDIRECT("data"&amp;$AX$3),AL$8,FALSE))</f>
        <v>43</v>
      </c>
      <c r="AM157" s="107">
        <f t="shared" ca="1" si="1928"/>
        <v>46</v>
      </c>
      <c r="AN157" s="107">
        <f t="shared" ref="AN157" ca="1" si="1929">IF($C157="","",SUM(AL157:AM157))</f>
        <v>89</v>
      </c>
      <c r="AO157" s="95">
        <f t="shared" ref="AO157" ca="1" si="1930">IF($C157="","",V157+Y157+AB157+AE157+AH157+AK157+AN157)</f>
        <v>467</v>
      </c>
      <c r="AP157" s="107">
        <f t="shared" ref="AP157:AS157" ca="1" si="1931">IF($C157="","",VLOOKUP($A157,INDIRECT("data"&amp;$AX$3),AP$8,FALSE))</f>
        <v>44</v>
      </c>
      <c r="AQ157" s="107">
        <f t="shared" ca="1" si="1931"/>
        <v>88</v>
      </c>
      <c r="AR157" s="107">
        <f t="shared" ca="1" si="1931"/>
        <v>86</v>
      </c>
      <c r="AS157" s="107">
        <f t="shared" ca="1" si="1931"/>
        <v>92</v>
      </c>
      <c r="AT157" s="107">
        <f t="shared" ref="AT157" ca="1" si="1932">IF($C157="","",SUM(AP157:AS157))</f>
        <v>310</v>
      </c>
      <c r="AU157" s="150">
        <f t="shared" ref="AU157" ca="1" si="1933">IF($C157="","",VLOOKUP($A157,INDIRECT("data"&amp;$AX$3),AU$8,FALSE))</f>
        <v>164</v>
      </c>
      <c r="AV157" s="150">
        <f ca="1">IF($C157="","",ROUND(AU157/NoW%,0))</f>
        <v>72</v>
      </c>
      <c r="AW157" s="150" t="str">
        <f ca="1">IF($C157="","",VLOOKUP(AO158,Gc,2,FALSE))</f>
        <v>Very Good</v>
      </c>
      <c r="AX157" s="150"/>
    </row>
    <row r="158" spans="1:50" s="96" customFormat="1" ht="15" customHeight="1">
      <c r="A158" s="96">
        <f t="shared" ref="A158" si="1934">A157</f>
        <v>75</v>
      </c>
      <c r="B158" s="167"/>
      <c r="C158" s="167"/>
      <c r="D158" s="107" t="str">
        <f t="shared" ref="D158:O158" ca="1" si="1935">IF($C157="","",MID(TEXT(VLOOKUP($A158,INDIRECT("data"&amp;$AX$3),10,FALSE),"000000000000"),D$8,1))</f>
        <v>7</v>
      </c>
      <c r="E158" s="107" t="str">
        <f t="shared" ca="1" si="1935"/>
        <v>3</v>
      </c>
      <c r="F158" s="107" t="str">
        <f t="shared" ca="1" si="1935"/>
        <v>2</v>
      </c>
      <c r="G158" s="107" t="str">
        <f t="shared" ca="1" si="1935"/>
        <v>6</v>
      </c>
      <c r="H158" s="107" t="str">
        <f t="shared" ca="1" si="1935"/>
        <v>1</v>
      </c>
      <c r="I158" s="107" t="str">
        <f t="shared" ca="1" si="1935"/>
        <v>2</v>
      </c>
      <c r="J158" s="107" t="str">
        <f t="shared" ca="1" si="1935"/>
        <v>0</v>
      </c>
      <c r="K158" s="107" t="str">
        <f t="shared" ca="1" si="1935"/>
        <v>8</v>
      </c>
      <c r="L158" s="107" t="str">
        <f t="shared" ca="1" si="1935"/>
        <v>8</v>
      </c>
      <c r="M158" s="107" t="str">
        <f t="shared" ca="1" si="1935"/>
        <v>4</v>
      </c>
      <c r="N158" s="107" t="str">
        <f t="shared" ca="1" si="1935"/>
        <v>9</v>
      </c>
      <c r="O158" s="107" t="str">
        <f t="shared" ca="1" si="1935"/>
        <v>2</v>
      </c>
      <c r="P158" s="150"/>
      <c r="Q158" s="150"/>
      <c r="R158" s="97">
        <f t="shared" ref="R158" ca="1" si="1936">IF($C157="","",VLOOKUP(A158,INDIRECT("data"&amp;$AX$3),9,FALSE))</f>
        <v>41820</v>
      </c>
      <c r="S158" s="98" t="s">
        <v>21</v>
      </c>
      <c r="T158" s="107" t="str">
        <f ca="1">IF($C157="","",VLOOKUP(T157*2,Gr,2))</f>
        <v>B</v>
      </c>
      <c r="U158" s="107" t="str">
        <f ca="1">IF($C157="","",VLOOKUP(U157*2,Gr,2))</f>
        <v>A+</v>
      </c>
      <c r="V158" s="107" t="str">
        <f ca="1">IF($C157="","",VLOOKUP(V157,Gr,2))</f>
        <v>B+</v>
      </c>
      <c r="W158" s="107" t="str">
        <f ca="1">IF($C157="","",VLOOKUP(W157*2,Gr,2))</f>
        <v>A</v>
      </c>
      <c r="X158" s="107" t="str">
        <f ca="1">IF($C157="","",VLOOKUP(X157*2,Gr,2))</f>
        <v>B</v>
      </c>
      <c r="Y158" s="107" t="str">
        <f ca="1">IF($C157="","",VLOOKUP(Y157,Gr,2))</f>
        <v>B+</v>
      </c>
      <c r="Z158" s="107" t="str">
        <f ca="1">IF($C157="","",VLOOKUP(Z157*2,Gr,2))</f>
        <v>A</v>
      </c>
      <c r="AA158" s="107" t="str">
        <f ca="1">IF($C157="","",VLOOKUP(AA157*2,Gr,2))</f>
        <v>A</v>
      </c>
      <c r="AB158" s="107" t="str">
        <f ca="1">IF($C157="","",VLOOKUP(AB157,Gr,2))</f>
        <v>A</v>
      </c>
      <c r="AC158" s="107" t="str">
        <f ca="1">IF($C157="","",VLOOKUP(AC157*2,Gr,2))</f>
        <v>A+</v>
      </c>
      <c r="AD158" s="107" t="str">
        <f ca="1">IF($C157="","",VLOOKUP(AD157*2,Gr,2))</f>
        <v>A</v>
      </c>
      <c r="AE158" s="107" t="str">
        <f ca="1">IF($C157="","",VLOOKUP(AE157,Gr,2))</f>
        <v>A</v>
      </c>
      <c r="AF158" s="107" t="str">
        <f ca="1">IF($C157="","",VLOOKUP(AF157*2,Gr,2))</f>
        <v>B</v>
      </c>
      <c r="AG158" s="107" t="str">
        <f ca="1">IF($C157="","",VLOOKUP(AG157*2,Gr,2))</f>
        <v>A+</v>
      </c>
      <c r="AH158" s="107" t="str">
        <f ca="1">IF($C157="","",VLOOKUP(AH157,Gr,2))</f>
        <v>B+</v>
      </c>
      <c r="AI158" s="107"/>
      <c r="AJ158" s="107"/>
      <c r="AK158" s="107"/>
      <c r="AL158" s="107" t="str">
        <f ca="1">IF($C157="","",VLOOKUP(AL157*2,Gr,2))</f>
        <v>A</v>
      </c>
      <c r="AM158" s="107" t="str">
        <f ca="1">IF($C157="","",VLOOKUP(AM157*2,Gr,2))</f>
        <v>A+</v>
      </c>
      <c r="AN158" s="107" t="str">
        <f ca="1">IF($C157="","",VLOOKUP(AN157,Gr,2))</f>
        <v>A</v>
      </c>
      <c r="AO158" s="107" t="str">
        <f ca="1">IF($C157="","",VLOOKUP(AO157/AO$7%,Gr,2))</f>
        <v>A</v>
      </c>
      <c r="AP158" s="107" t="str">
        <f ca="1">IF($C157="","",VLOOKUP(AP157,Gr,2))</f>
        <v>B</v>
      </c>
      <c r="AQ158" s="107" t="str">
        <f ca="1">IF($C157="","",VLOOKUP(AQ157,Gr,2))</f>
        <v>A</v>
      </c>
      <c r="AR158" s="107" t="str">
        <f ca="1">IF($C157="","",VLOOKUP(AR157,Gr,2))</f>
        <v>A</v>
      </c>
      <c r="AS158" s="107" t="str">
        <f ca="1">IF($C157="","",VLOOKUP(AS157,Gr,2))</f>
        <v>A+</v>
      </c>
      <c r="AT158" s="107" t="str">
        <f ca="1">IF($C157="","",VLOOKUP(AT157/AT$7%,Gr,2))</f>
        <v>A</v>
      </c>
      <c r="AU158" s="150"/>
      <c r="AV158" s="150"/>
      <c r="AW158" s="150"/>
      <c r="AX158" s="150"/>
    </row>
  </sheetData>
  <mergeCells count="704">
    <mergeCell ref="B157:B158"/>
    <mergeCell ref="C157:C158"/>
    <mergeCell ref="D157:O157"/>
    <mergeCell ref="P157:P158"/>
    <mergeCell ref="Q157:Q158"/>
    <mergeCell ref="AU157:AU158"/>
    <mergeCell ref="AV157:AV158"/>
    <mergeCell ref="AW157:AW158"/>
    <mergeCell ref="AX157:AX158"/>
    <mergeCell ref="B155:B156"/>
    <mergeCell ref="C155:C156"/>
    <mergeCell ref="D155:O155"/>
    <mergeCell ref="P155:P156"/>
    <mergeCell ref="Q155:Q156"/>
    <mergeCell ref="AU155:AU156"/>
    <mergeCell ref="AV155:AV156"/>
    <mergeCell ref="AW155:AW156"/>
    <mergeCell ref="AX155:AX156"/>
    <mergeCell ref="AV151:AV152"/>
    <mergeCell ref="AW151:AW152"/>
    <mergeCell ref="AX151:AX152"/>
    <mergeCell ref="B153:B154"/>
    <mergeCell ref="C153:C154"/>
    <mergeCell ref="D153:O153"/>
    <mergeCell ref="P153:P154"/>
    <mergeCell ref="Q153:Q154"/>
    <mergeCell ref="AU153:AU154"/>
    <mergeCell ref="AV153:AV154"/>
    <mergeCell ref="B151:B152"/>
    <mergeCell ref="C151:C152"/>
    <mergeCell ref="D151:O151"/>
    <mergeCell ref="P151:P152"/>
    <mergeCell ref="Q151:Q152"/>
    <mergeCell ref="AU151:AU152"/>
    <mergeCell ref="AW153:AW154"/>
    <mergeCell ref="AX153:AX154"/>
    <mergeCell ref="B149:B150"/>
    <mergeCell ref="C149:C150"/>
    <mergeCell ref="D149:O149"/>
    <mergeCell ref="P149:P150"/>
    <mergeCell ref="Q149:Q150"/>
    <mergeCell ref="AU149:AU150"/>
    <mergeCell ref="AV149:AV150"/>
    <mergeCell ref="AW149:AW150"/>
    <mergeCell ref="AX149:AX150"/>
    <mergeCell ref="B147:B148"/>
    <mergeCell ref="C147:C148"/>
    <mergeCell ref="D147:O147"/>
    <mergeCell ref="P147:P148"/>
    <mergeCell ref="Q147:Q148"/>
    <mergeCell ref="AU147:AU148"/>
    <mergeCell ref="AV147:AV148"/>
    <mergeCell ref="AW147:AW148"/>
    <mergeCell ref="AX147:AX148"/>
    <mergeCell ref="AV143:AV144"/>
    <mergeCell ref="AW143:AW144"/>
    <mergeCell ref="AX143:AX144"/>
    <mergeCell ref="B145:B146"/>
    <mergeCell ref="C145:C146"/>
    <mergeCell ref="D145:O145"/>
    <mergeCell ref="P145:P146"/>
    <mergeCell ref="Q145:Q146"/>
    <mergeCell ref="AU145:AU146"/>
    <mergeCell ref="AV145:AV146"/>
    <mergeCell ref="B143:B144"/>
    <mergeCell ref="C143:C144"/>
    <mergeCell ref="D143:O143"/>
    <mergeCell ref="P143:P144"/>
    <mergeCell ref="Q143:Q144"/>
    <mergeCell ref="AU143:AU144"/>
    <mergeCell ref="AW145:AW146"/>
    <mergeCell ref="AX145:AX146"/>
    <mergeCell ref="B141:B142"/>
    <mergeCell ref="C141:C142"/>
    <mergeCell ref="D141:O141"/>
    <mergeCell ref="P141:P142"/>
    <mergeCell ref="Q141:Q142"/>
    <mergeCell ref="AU141:AU142"/>
    <mergeCell ref="AV141:AV142"/>
    <mergeCell ref="AW141:AW142"/>
    <mergeCell ref="AX141:AX142"/>
    <mergeCell ref="B139:B140"/>
    <mergeCell ref="C139:C140"/>
    <mergeCell ref="D139:O139"/>
    <mergeCell ref="P139:P140"/>
    <mergeCell ref="Q139:Q140"/>
    <mergeCell ref="AU139:AU140"/>
    <mergeCell ref="AV139:AV140"/>
    <mergeCell ref="AW139:AW140"/>
    <mergeCell ref="AX139:AX140"/>
    <mergeCell ref="AV135:AV136"/>
    <mergeCell ref="AW135:AW136"/>
    <mergeCell ref="AX135:AX136"/>
    <mergeCell ref="B137:B138"/>
    <mergeCell ref="C137:C138"/>
    <mergeCell ref="D137:O137"/>
    <mergeCell ref="P137:P138"/>
    <mergeCell ref="Q137:Q138"/>
    <mergeCell ref="AU137:AU138"/>
    <mergeCell ref="AV137:AV138"/>
    <mergeCell ref="B135:B136"/>
    <mergeCell ref="C135:C136"/>
    <mergeCell ref="D135:O135"/>
    <mergeCell ref="P135:P136"/>
    <mergeCell ref="Q135:Q136"/>
    <mergeCell ref="AU135:AU136"/>
    <mergeCell ref="AW137:AW138"/>
    <mergeCell ref="AX137:AX138"/>
    <mergeCell ref="B133:B134"/>
    <mergeCell ref="C133:C134"/>
    <mergeCell ref="D133:O133"/>
    <mergeCell ref="P133:P134"/>
    <mergeCell ref="Q133:Q134"/>
    <mergeCell ref="AU133:AU134"/>
    <mergeCell ref="AV133:AV134"/>
    <mergeCell ref="AW133:AW134"/>
    <mergeCell ref="AX133:AX134"/>
    <mergeCell ref="B131:B132"/>
    <mergeCell ref="C131:C132"/>
    <mergeCell ref="D131:O131"/>
    <mergeCell ref="P131:P132"/>
    <mergeCell ref="Q131:Q132"/>
    <mergeCell ref="AU131:AU132"/>
    <mergeCell ref="AV131:AV132"/>
    <mergeCell ref="AW131:AW132"/>
    <mergeCell ref="AX131:AX132"/>
    <mergeCell ref="AV127:AV128"/>
    <mergeCell ref="AW127:AW128"/>
    <mergeCell ref="AX127:AX128"/>
    <mergeCell ref="B129:B130"/>
    <mergeCell ref="C129:C130"/>
    <mergeCell ref="D129:O129"/>
    <mergeCell ref="P129:P130"/>
    <mergeCell ref="Q129:Q130"/>
    <mergeCell ref="AU129:AU130"/>
    <mergeCell ref="AV129:AV130"/>
    <mergeCell ref="B127:B128"/>
    <mergeCell ref="C127:C128"/>
    <mergeCell ref="D127:O127"/>
    <mergeCell ref="P127:P128"/>
    <mergeCell ref="Q127:Q128"/>
    <mergeCell ref="AU127:AU128"/>
    <mergeCell ref="AW129:AW130"/>
    <mergeCell ref="AX129:AX130"/>
    <mergeCell ref="B125:B126"/>
    <mergeCell ref="C125:C126"/>
    <mergeCell ref="D125:O125"/>
    <mergeCell ref="P125:P126"/>
    <mergeCell ref="Q125:Q126"/>
    <mergeCell ref="AU125:AU126"/>
    <mergeCell ref="AV125:AV126"/>
    <mergeCell ref="AW125:AW126"/>
    <mergeCell ref="AX125:AX126"/>
    <mergeCell ref="B123:B124"/>
    <mergeCell ref="C123:C124"/>
    <mergeCell ref="D123:O123"/>
    <mergeCell ref="P123:P124"/>
    <mergeCell ref="Q123:Q124"/>
    <mergeCell ref="AU123:AU124"/>
    <mergeCell ref="AV123:AV124"/>
    <mergeCell ref="AW123:AW124"/>
    <mergeCell ref="AX123:AX124"/>
    <mergeCell ref="AV119:AV120"/>
    <mergeCell ref="AW119:AW120"/>
    <mergeCell ref="AX119:AX120"/>
    <mergeCell ref="B121:B122"/>
    <mergeCell ref="C121:C122"/>
    <mergeCell ref="D121:O121"/>
    <mergeCell ref="P121:P122"/>
    <mergeCell ref="Q121:Q122"/>
    <mergeCell ref="AU121:AU122"/>
    <mergeCell ref="AV121:AV122"/>
    <mergeCell ref="B119:B120"/>
    <mergeCell ref="C119:C120"/>
    <mergeCell ref="D119:O119"/>
    <mergeCell ref="P119:P120"/>
    <mergeCell ref="Q119:Q120"/>
    <mergeCell ref="AU119:AU120"/>
    <mergeCell ref="AW121:AW122"/>
    <mergeCell ref="AX121:AX122"/>
    <mergeCell ref="B117:B118"/>
    <mergeCell ref="C117:C118"/>
    <mergeCell ref="D117:O117"/>
    <mergeCell ref="P117:P118"/>
    <mergeCell ref="Q117:Q118"/>
    <mergeCell ref="AU117:AU118"/>
    <mergeCell ref="AV117:AV118"/>
    <mergeCell ref="AW117:AW118"/>
    <mergeCell ref="AX117:AX118"/>
    <mergeCell ref="B115:B116"/>
    <mergeCell ref="C115:C116"/>
    <mergeCell ref="D115:O115"/>
    <mergeCell ref="P115:P116"/>
    <mergeCell ref="Q115:Q116"/>
    <mergeCell ref="AU115:AU116"/>
    <mergeCell ref="AV115:AV116"/>
    <mergeCell ref="AW115:AW116"/>
    <mergeCell ref="AX115:AX116"/>
    <mergeCell ref="AV111:AV112"/>
    <mergeCell ref="AW111:AW112"/>
    <mergeCell ref="AX111:AX112"/>
    <mergeCell ref="B113:B114"/>
    <mergeCell ref="C113:C114"/>
    <mergeCell ref="D113:O113"/>
    <mergeCell ref="P113:P114"/>
    <mergeCell ref="Q113:Q114"/>
    <mergeCell ref="AU113:AU114"/>
    <mergeCell ref="AV113:AV114"/>
    <mergeCell ref="B111:B112"/>
    <mergeCell ref="C111:C112"/>
    <mergeCell ref="D111:O111"/>
    <mergeCell ref="P111:P112"/>
    <mergeCell ref="Q111:Q112"/>
    <mergeCell ref="AU111:AU112"/>
    <mergeCell ref="AW113:AW114"/>
    <mergeCell ref="AX113:AX114"/>
    <mergeCell ref="B109:B110"/>
    <mergeCell ref="C109:C110"/>
    <mergeCell ref="D109:O109"/>
    <mergeCell ref="P109:P110"/>
    <mergeCell ref="Q109:Q110"/>
    <mergeCell ref="AU109:AU110"/>
    <mergeCell ref="AV109:AV110"/>
    <mergeCell ref="AW109:AW110"/>
    <mergeCell ref="AX109:AX110"/>
    <mergeCell ref="B107:B108"/>
    <mergeCell ref="C107:C108"/>
    <mergeCell ref="D107:O107"/>
    <mergeCell ref="P107:P108"/>
    <mergeCell ref="Q107:Q108"/>
    <mergeCell ref="AU107:AU108"/>
    <mergeCell ref="AV107:AV108"/>
    <mergeCell ref="AW107:AW108"/>
    <mergeCell ref="AX107:AX108"/>
    <mergeCell ref="AV103:AV104"/>
    <mergeCell ref="AW103:AW104"/>
    <mergeCell ref="AX103:AX104"/>
    <mergeCell ref="B105:B106"/>
    <mergeCell ref="C105:C106"/>
    <mergeCell ref="D105:O105"/>
    <mergeCell ref="P105:P106"/>
    <mergeCell ref="Q105:Q106"/>
    <mergeCell ref="AU105:AU106"/>
    <mergeCell ref="AV105:AV106"/>
    <mergeCell ref="B103:B104"/>
    <mergeCell ref="C103:C104"/>
    <mergeCell ref="D103:O103"/>
    <mergeCell ref="P103:P104"/>
    <mergeCell ref="Q103:Q104"/>
    <mergeCell ref="AU103:AU104"/>
    <mergeCell ref="AW105:AW106"/>
    <mergeCell ref="AX105:AX106"/>
    <mergeCell ref="B101:B102"/>
    <mergeCell ref="C101:C102"/>
    <mergeCell ref="D101:O101"/>
    <mergeCell ref="P101:P102"/>
    <mergeCell ref="Q101:Q102"/>
    <mergeCell ref="AU101:AU102"/>
    <mergeCell ref="AV101:AV102"/>
    <mergeCell ref="AW101:AW102"/>
    <mergeCell ref="AX101:AX102"/>
    <mergeCell ref="B99:B100"/>
    <mergeCell ref="C99:C100"/>
    <mergeCell ref="D99:O99"/>
    <mergeCell ref="P99:P100"/>
    <mergeCell ref="Q99:Q100"/>
    <mergeCell ref="AU99:AU100"/>
    <mergeCell ref="AV99:AV100"/>
    <mergeCell ref="AW99:AW100"/>
    <mergeCell ref="AX99:AX100"/>
    <mergeCell ref="AV95:AV96"/>
    <mergeCell ref="AW95:AW96"/>
    <mergeCell ref="AX95:AX96"/>
    <mergeCell ref="B97:B98"/>
    <mergeCell ref="C97:C98"/>
    <mergeCell ref="D97:O97"/>
    <mergeCell ref="P97:P98"/>
    <mergeCell ref="Q97:Q98"/>
    <mergeCell ref="AU97:AU98"/>
    <mergeCell ref="AV97:AV98"/>
    <mergeCell ref="B95:B96"/>
    <mergeCell ref="C95:C96"/>
    <mergeCell ref="D95:O95"/>
    <mergeCell ref="P95:P96"/>
    <mergeCell ref="Q95:Q96"/>
    <mergeCell ref="AU95:AU96"/>
    <mergeCell ref="AW97:AW98"/>
    <mergeCell ref="AX97:AX98"/>
    <mergeCell ref="B93:B94"/>
    <mergeCell ref="C93:C94"/>
    <mergeCell ref="D93:O93"/>
    <mergeCell ref="P93:P94"/>
    <mergeCell ref="Q93:Q94"/>
    <mergeCell ref="AU93:AU94"/>
    <mergeCell ref="AV93:AV94"/>
    <mergeCell ref="AW93:AW94"/>
    <mergeCell ref="AX93:AX94"/>
    <mergeCell ref="B91:B92"/>
    <mergeCell ref="C91:C92"/>
    <mergeCell ref="D91:O91"/>
    <mergeCell ref="P91:P92"/>
    <mergeCell ref="Q91:Q92"/>
    <mergeCell ref="AU91:AU92"/>
    <mergeCell ref="AV91:AV92"/>
    <mergeCell ref="AW91:AW92"/>
    <mergeCell ref="AX91:AX92"/>
    <mergeCell ref="AV87:AV88"/>
    <mergeCell ref="AW87:AW88"/>
    <mergeCell ref="AX87:AX88"/>
    <mergeCell ref="B89:B90"/>
    <mergeCell ref="C89:C90"/>
    <mergeCell ref="D89:O89"/>
    <mergeCell ref="P89:P90"/>
    <mergeCell ref="Q89:Q90"/>
    <mergeCell ref="AU89:AU90"/>
    <mergeCell ref="AV89:AV90"/>
    <mergeCell ref="B87:B88"/>
    <mergeCell ref="C87:C88"/>
    <mergeCell ref="D87:O87"/>
    <mergeCell ref="P87:P88"/>
    <mergeCell ref="Q87:Q88"/>
    <mergeCell ref="AU87:AU88"/>
    <mergeCell ref="AW89:AW90"/>
    <mergeCell ref="AX89:AX90"/>
    <mergeCell ref="B85:B86"/>
    <mergeCell ref="C85:C86"/>
    <mergeCell ref="D85:O85"/>
    <mergeCell ref="P85:P86"/>
    <mergeCell ref="Q85:Q86"/>
    <mergeCell ref="AU85:AU86"/>
    <mergeCell ref="AV85:AV86"/>
    <mergeCell ref="AW85:AW86"/>
    <mergeCell ref="AX85:AX86"/>
    <mergeCell ref="B83:B84"/>
    <mergeCell ref="C83:C84"/>
    <mergeCell ref="D83:O83"/>
    <mergeCell ref="P83:P84"/>
    <mergeCell ref="Q83:Q84"/>
    <mergeCell ref="AU83:AU84"/>
    <mergeCell ref="AV83:AV84"/>
    <mergeCell ref="AW83:AW84"/>
    <mergeCell ref="AX83:AX84"/>
    <mergeCell ref="AV79:AV80"/>
    <mergeCell ref="AW79:AW80"/>
    <mergeCell ref="AX79:AX80"/>
    <mergeCell ref="B81:B82"/>
    <mergeCell ref="C81:C82"/>
    <mergeCell ref="D81:O81"/>
    <mergeCell ref="P81:P82"/>
    <mergeCell ref="Q81:Q82"/>
    <mergeCell ref="AU81:AU82"/>
    <mergeCell ref="AV81:AV82"/>
    <mergeCell ref="B79:B80"/>
    <mergeCell ref="C79:C80"/>
    <mergeCell ref="D79:O79"/>
    <mergeCell ref="P79:P80"/>
    <mergeCell ref="Q79:Q80"/>
    <mergeCell ref="AU79:AU80"/>
    <mergeCell ref="AW81:AW82"/>
    <mergeCell ref="AX81:AX82"/>
    <mergeCell ref="B77:B78"/>
    <mergeCell ref="C77:C78"/>
    <mergeCell ref="D77:O77"/>
    <mergeCell ref="P77:P78"/>
    <mergeCell ref="Q77:Q78"/>
    <mergeCell ref="AU77:AU78"/>
    <mergeCell ref="AV77:AV78"/>
    <mergeCell ref="AW77:AW78"/>
    <mergeCell ref="AX77:AX78"/>
    <mergeCell ref="B75:B76"/>
    <mergeCell ref="C75:C76"/>
    <mergeCell ref="D75:O75"/>
    <mergeCell ref="P75:P76"/>
    <mergeCell ref="Q75:Q76"/>
    <mergeCell ref="AU75:AU76"/>
    <mergeCell ref="AV75:AV76"/>
    <mergeCell ref="AW75:AW76"/>
    <mergeCell ref="AX75:AX76"/>
    <mergeCell ref="AV71:AV72"/>
    <mergeCell ref="AW71:AW72"/>
    <mergeCell ref="AX71:AX72"/>
    <mergeCell ref="B73:B74"/>
    <mergeCell ref="C73:C74"/>
    <mergeCell ref="D73:O73"/>
    <mergeCell ref="P73:P74"/>
    <mergeCell ref="Q73:Q74"/>
    <mergeCell ref="AU73:AU74"/>
    <mergeCell ref="AV73:AV74"/>
    <mergeCell ref="B71:B72"/>
    <mergeCell ref="C71:C72"/>
    <mergeCell ref="D71:O71"/>
    <mergeCell ref="P71:P72"/>
    <mergeCell ref="Q71:Q72"/>
    <mergeCell ref="AU71:AU72"/>
    <mergeCell ref="AW73:AW74"/>
    <mergeCell ref="AX73:AX74"/>
    <mergeCell ref="B69:B70"/>
    <mergeCell ref="C69:C70"/>
    <mergeCell ref="D69:O69"/>
    <mergeCell ref="P69:P70"/>
    <mergeCell ref="Q69:Q70"/>
    <mergeCell ref="AU69:AU70"/>
    <mergeCell ref="AV69:AV70"/>
    <mergeCell ref="AW69:AW70"/>
    <mergeCell ref="AX69:AX70"/>
    <mergeCell ref="B67:B68"/>
    <mergeCell ref="C67:C68"/>
    <mergeCell ref="D67:O67"/>
    <mergeCell ref="P67:P68"/>
    <mergeCell ref="Q67:Q68"/>
    <mergeCell ref="AU67:AU68"/>
    <mergeCell ref="AV67:AV68"/>
    <mergeCell ref="AW67:AW68"/>
    <mergeCell ref="AX67:AX68"/>
    <mergeCell ref="AV63:AV64"/>
    <mergeCell ref="AW63:AW64"/>
    <mergeCell ref="AX63:AX64"/>
    <mergeCell ref="B65:B66"/>
    <mergeCell ref="C65:C66"/>
    <mergeCell ref="D65:O65"/>
    <mergeCell ref="P65:P66"/>
    <mergeCell ref="Q65:Q66"/>
    <mergeCell ref="AU65:AU66"/>
    <mergeCell ref="AV65:AV66"/>
    <mergeCell ref="B63:B64"/>
    <mergeCell ref="C63:C64"/>
    <mergeCell ref="D63:O63"/>
    <mergeCell ref="P63:P64"/>
    <mergeCell ref="Q63:Q64"/>
    <mergeCell ref="AU63:AU64"/>
    <mergeCell ref="AW65:AW66"/>
    <mergeCell ref="AX65:AX66"/>
    <mergeCell ref="B61:B62"/>
    <mergeCell ref="C61:C62"/>
    <mergeCell ref="D61:O61"/>
    <mergeCell ref="P61:P62"/>
    <mergeCell ref="Q61:Q62"/>
    <mergeCell ref="AU61:AU62"/>
    <mergeCell ref="AV61:AV62"/>
    <mergeCell ref="AW61:AW62"/>
    <mergeCell ref="AX61:AX62"/>
    <mergeCell ref="B59:B60"/>
    <mergeCell ref="C59:C60"/>
    <mergeCell ref="D59:O59"/>
    <mergeCell ref="P59:P60"/>
    <mergeCell ref="Q59:Q60"/>
    <mergeCell ref="AU59:AU60"/>
    <mergeCell ref="AV59:AV60"/>
    <mergeCell ref="AW59:AW60"/>
    <mergeCell ref="AX59:AX60"/>
    <mergeCell ref="AV55:AV56"/>
    <mergeCell ref="AW55:AW56"/>
    <mergeCell ref="AX55:AX56"/>
    <mergeCell ref="B57:B58"/>
    <mergeCell ref="C57:C58"/>
    <mergeCell ref="D57:O57"/>
    <mergeCell ref="P57:P58"/>
    <mergeCell ref="Q57:Q58"/>
    <mergeCell ref="AU57:AU58"/>
    <mergeCell ref="AV57:AV58"/>
    <mergeCell ref="B55:B56"/>
    <mergeCell ref="C55:C56"/>
    <mergeCell ref="D55:O55"/>
    <mergeCell ref="P55:P56"/>
    <mergeCell ref="Q55:Q56"/>
    <mergeCell ref="AU55:AU56"/>
    <mergeCell ref="AW57:AW58"/>
    <mergeCell ref="AX57:AX58"/>
    <mergeCell ref="B53:B54"/>
    <mergeCell ref="C53:C54"/>
    <mergeCell ref="D53:O53"/>
    <mergeCell ref="P53:P54"/>
    <mergeCell ref="Q53:Q54"/>
    <mergeCell ref="AU53:AU54"/>
    <mergeCell ref="AV53:AV54"/>
    <mergeCell ref="AW53:AW54"/>
    <mergeCell ref="AX53:AX54"/>
    <mergeCell ref="B51:B52"/>
    <mergeCell ref="C51:C52"/>
    <mergeCell ref="D51:O51"/>
    <mergeCell ref="P51:P52"/>
    <mergeCell ref="Q51:Q52"/>
    <mergeCell ref="AU51:AU52"/>
    <mergeCell ref="AV51:AV52"/>
    <mergeCell ref="AW51:AW52"/>
    <mergeCell ref="AX51:AX52"/>
    <mergeCell ref="AV47:AV48"/>
    <mergeCell ref="AW47:AW48"/>
    <mergeCell ref="AX47:AX48"/>
    <mergeCell ref="B49:B50"/>
    <mergeCell ref="C49:C50"/>
    <mergeCell ref="D49:O49"/>
    <mergeCell ref="P49:P50"/>
    <mergeCell ref="Q49:Q50"/>
    <mergeCell ref="AU49:AU50"/>
    <mergeCell ref="AV49:AV50"/>
    <mergeCell ref="B47:B48"/>
    <mergeCell ref="C47:C48"/>
    <mergeCell ref="D47:O47"/>
    <mergeCell ref="P47:P48"/>
    <mergeCell ref="Q47:Q48"/>
    <mergeCell ref="AU47:AU48"/>
    <mergeCell ref="AW49:AW50"/>
    <mergeCell ref="AX49:AX50"/>
    <mergeCell ref="B45:B46"/>
    <mergeCell ref="C45:C46"/>
    <mergeCell ref="D45:O45"/>
    <mergeCell ref="P45:P46"/>
    <mergeCell ref="Q45:Q46"/>
    <mergeCell ref="AU45:AU46"/>
    <mergeCell ref="AV45:AV46"/>
    <mergeCell ref="AW45:AW46"/>
    <mergeCell ref="AX45:AX46"/>
    <mergeCell ref="B43:B44"/>
    <mergeCell ref="C43:C44"/>
    <mergeCell ref="D43:O43"/>
    <mergeCell ref="P43:P44"/>
    <mergeCell ref="Q43:Q44"/>
    <mergeCell ref="AU43:AU44"/>
    <mergeCell ref="AV43:AV44"/>
    <mergeCell ref="AW43:AW44"/>
    <mergeCell ref="AX43:AX44"/>
    <mergeCell ref="AV39:AV40"/>
    <mergeCell ref="AW39:AW40"/>
    <mergeCell ref="AX39:AX40"/>
    <mergeCell ref="B41:B42"/>
    <mergeCell ref="C41:C42"/>
    <mergeCell ref="D41:O41"/>
    <mergeCell ref="P41:P42"/>
    <mergeCell ref="Q41:Q42"/>
    <mergeCell ref="AU41:AU42"/>
    <mergeCell ref="AV41:AV42"/>
    <mergeCell ref="B39:B40"/>
    <mergeCell ref="C39:C40"/>
    <mergeCell ref="D39:O39"/>
    <mergeCell ref="P39:P40"/>
    <mergeCell ref="Q39:Q40"/>
    <mergeCell ref="AU39:AU40"/>
    <mergeCell ref="AW41:AW42"/>
    <mergeCell ref="AX41:AX42"/>
    <mergeCell ref="B37:B38"/>
    <mergeCell ref="C37:C38"/>
    <mergeCell ref="D37:O37"/>
    <mergeCell ref="P37:P38"/>
    <mergeCell ref="Q37:Q38"/>
    <mergeCell ref="AU37:AU38"/>
    <mergeCell ref="AV37:AV38"/>
    <mergeCell ref="AW37:AW38"/>
    <mergeCell ref="AX37:AX38"/>
    <mergeCell ref="B35:B36"/>
    <mergeCell ref="C35:C36"/>
    <mergeCell ref="D35:O35"/>
    <mergeCell ref="P35:P36"/>
    <mergeCell ref="Q35:Q36"/>
    <mergeCell ref="AU35:AU36"/>
    <mergeCell ref="AV35:AV36"/>
    <mergeCell ref="AW35:AW36"/>
    <mergeCell ref="AX35:AX36"/>
    <mergeCell ref="AV31:AV32"/>
    <mergeCell ref="AW31:AW32"/>
    <mergeCell ref="AX31:AX32"/>
    <mergeCell ref="B33:B34"/>
    <mergeCell ref="C33:C34"/>
    <mergeCell ref="D33:O33"/>
    <mergeCell ref="P33:P34"/>
    <mergeCell ref="Q33:Q34"/>
    <mergeCell ref="AU33:AU34"/>
    <mergeCell ref="AV33:AV34"/>
    <mergeCell ref="B31:B32"/>
    <mergeCell ref="C31:C32"/>
    <mergeCell ref="D31:O31"/>
    <mergeCell ref="P31:P32"/>
    <mergeCell ref="Q31:Q32"/>
    <mergeCell ref="AU31:AU32"/>
    <mergeCell ref="AW33:AW34"/>
    <mergeCell ref="AX33:AX34"/>
    <mergeCell ref="B29:B30"/>
    <mergeCell ref="C29:C30"/>
    <mergeCell ref="D29:O29"/>
    <mergeCell ref="P29:P30"/>
    <mergeCell ref="Q29:Q30"/>
    <mergeCell ref="AU29:AU30"/>
    <mergeCell ref="AV29:AV30"/>
    <mergeCell ref="AW29:AW30"/>
    <mergeCell ref="AX29:AX30"/>
    <mergeCell ref="B27:B28"/>
    <mergeCell ref="C27:C28"/>
    <mergeCell ref="D27:O27"/>
    <mergeCell ref="P27:P28"/>
    <mergeCell ref="Q27:Q28"/>
    <mergeCell ref="AU27:AU28"/>
    <mergeCell ref="AV27:AV28"/>
    <mergeCell ref="AW27:AW28"/>
    <mergeCell ref="AX27:AX28"/>
    <mergeCell ref="AV23:AV24"/>
    <mergeCell ref="AW23:AW24"/>
    <mergeCell ref="AX23:AX24"/>
    <mergeCell ref="B25:B26"/>
    <mergeCell ref="C25:C26"/>
    <mergeCell ref="D25:O25"/>
    <mergeCell ref="P25:P26"/>
    <mergeCell ref="Q25:Q26"/>
    <mergeCell ref="AU25:AU26"/>
    <mergeCell ref="AV25:AV26"/>
    <mergeCell ref="B23:B24"/>
    <mergeCell ref="C23:C24"/>
    <mergeCell ref="D23:O23"/>
    <mergeCell ref="P23:P24"/>
    <mergeCell ref="Q23:Q24"/>
    <mergeCell ref="AU23:AU24"/>
    <mergeCell ref="AW25:AW26"/>
    <mergeCell ref="AX25:AX26"/>
    <mergeCell ref="B21:B22"/>
    <mergeCell ref="C21:C22"/>
    <mergeCell ref="D21:O21"/>
    <mergeCell ref="P21:P22"/>
    <mergeCell ref="Q21:Q22"/>
    <mergeCell ref="AU21:AU22"/>
    <mergeCell ref="AV21:AV22"/>
    <mergeCell ref="AW21:AW22"/>
    <mergeCell ref="AX21:AX22"/>
    <mergeCell ref="B19:B20"/>
    <mergeCell ref="C19:C20"/>
    <mergeCell ref="D19:O19"/>
    <mergeCell ref="P19:P20"/>
    <mergeCell ref="Q19:Q20"/>
    <mergeCell ref="AU19:AU20"/>
    <mergeCell ref="AV19:AV20"/>
    <mergeCell ref="AW19:AW20"/>
    <mergeCell ref="AX19:AX20"/>
    <mergeCell ref="AV15:AV16"/>
    <mergeCell ref="AW15:AW16"/>
    <mergeCell ref="AX15:AX16"/>
    <mergeCell ref="B17:B18"/>
    <mergeCell ref="C17:C18"/>
    <mergeCell ref="D17:O17"/>
    <mergeCell ref="P17:P18"/>
    <mergeCell ref="Q17:Q18"/>
    <mergeCell ref="AU17:AU18"/>
    <mergeCell ref="AV17:AV18"/>
    <mergeCell ref="B15:B16"/>
    <mergeCell ref="C15:C16"/>
    <mergeCell ref="D15:O15"/>
    <mergeCell ref="P15:P16"/>
    <mergeCell ref="Q15:Q16"/>
    <mergeCell ref="AU15:AU16"/>
    <mergeCell ref="AW17:AW18"/>
    <mergeCell ref="AX17:AX18"/>
    <mergeCell ref="B13:B14"/>
    <mergeCell ref="C13:C14"/>
    <mergeCell ref="D13:O13"/>
    <mergeCell ref="P13:P14"/>
    <mergeCell ref="Q13:Q14"/>
    <mergeCell ref="AU13:AU14"/>
    <mergeCell ref="AV13:AV14"/>
    <mergeCell ref="AW13:AW14"/>
    <mergeCell ref="AX13:AX14"/>
    <mergeCell ref="AV5:AV7"/>
    <mergeCell ref="AL5:AN5"/>
    <mergeCell ref="AW9:AW10"/>
    <mergeCell ref="AX9:AX10"/>
    <mergeCell ref="B11:B12"/>
    <mergeCell ref="C11:C12"/>
    <mergeCell ref="D11:O11"/>
    <mergeCell ref="P11:P12"/>
    <mergeCell ref="Q11:Q12"/>
    <mergeCell ref="AU11:AU12"/>
    <mergeCell ref="AV11:AV12"/>
    <mergeCell ref="AW11:AW12"/>
    <mergeCell ref="AX11:AX12"/>
    <mergeCell ref="B9:B10"/>
    <mergeCell ref="C9:C10"/>
    <mergeCell ref="D9:O9"/>
    <mergeCell ref="P9:P10"/>
    <mergeCell ref="Q9:Q10"/>
    <mergeCell ref="AU9:AU10"/>
    <mergeCell ref="AV9:AV10"/>
    <mergeCell ref="AO5:AO6"/>
    <mergeCell ref="AP5:AP6"/>
    <mergeCell ref="AQ5:AQ6"/>
    <mergeCell ref="AR5:AR6"/>
    <mergeCell ref="AS5:AS6"/>
    <mergeCell ref="B1:AX1"/>
    <mergeCell ref="T2:Y2"/>
    <mergeCell ref="B4:B7"/>
    <mergeCell ref="C4:C7"/>
    <mergeCell ref="D4:O7"/>
    <mergeCell ref="P4:P7"/>
    <mergeCell ref="Q4:Q7"/>
    <mergeCell ref="R4:R7"/>
    <mergeCell ref="S4:S7"/>
    <mergeCell ref="T4:AO4"/>
    <mergeCell ref="AP4:AT4"/>
    <mergeCell ref="AU4:AV4"/>
    <mergeCell ref="AW4:AW7"/>
    <mergeCell ref="AX4:AX7"/>
    <mergeCell ref="T5:V5"/>
    <mergeCell ref="W5:Y5"/>
    <mergeCell ref="Z5:AB5"/>
    <mergeCell ref="AC5:AE5"/>
    <mergeCell ref="AF5:AH5"/>
    <mergeCell ref="AI5:AK5"/>
    <mergeCell ref="AT5:AT6"/>
    <mergeCell ref="AU5:AU7"/>
  </mergeCells>
  <dataValidations count="1">
    <dataValidation type="list" allowBlank="1" showInputMessage="1" showErrorMessage="1" sqref="AX3">
      <formula1>class</formula1>
    </dataValidation>
  </dataValidations>
  <printOptions horizontalCentered="1"/>
  <pageMargins left="0.33" right="0.32" top="0.28000000000000003" bottom="0.51" header="0.21" footer="0.24"/>
  <pageSetup paperSize="5" scale="88" fitToHeight="0" pageOrder="overThenDown" orientation="landscape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58"/>
  <sheetViews>
    <sheetView topLeftCell="B1" workbookViewId="0">
      <selection activeCell="AQ3" sqref="AQ3"/>
    </sheetView>
  </sheetViews>
  <sheetFormatPr defaultRowHeight="15" customHeight="1"/>
  <cols>
    <col min="1" max="1" width="4.28515625" style="58" hidden="1" customWidth="1"/>
    <col min="2" max="2" width="3.5703125" style="58" customWidth="1"/>
    <col min="3" max="3" width="5" style="58" customWidth="1"/>
    <col min="4" max="15" width="2.7109375" style="58" customWidth="1"/>
    <col min="16" max="16" width="2.85546875" style="58" customWidth="1"/>
    <col min="17" max="17" width="3.5703125" style="58" customWidth="1"/>
    <col min="18" max="18" width="8.7109375" style="58" customWidth="1"/>
    <col min="19" max="21" width="3.5703125" style="58" customWidth="1"/>
    <col min="22" max="22" width="4.28515625" style="58" customWidth="1"/>
    <col min="23" max="24" width="3.5703125" style="58" customWidth="1"/>
    <col min="25" max="25" width="4.28515625" style="58" customWidth="1"/>
    <col min="26" max="27" width="3.5703125" style="58" customWidth="1"/>
    <col min="28" max="28" width="4.28515625" style="58" customWidth="1"/>
    <col min="29" max="30" width="3.5703125" style="58" customWidth="1"/>
    <col min="31" max="31" width="4.28515625" style="58" customWidth="1"/>
    <col min="32" max="33" width="3.5703125" style="58" customWidth="1"/>
    <col min="34" max="34" width="4.28515625" style="58" customWidth="1"/>
    <col min="35" max="36" width="3.5703125" style="58" customWidth="1"/>
    <col min="37" max="37" width="4.28515625" style="58" customWidth="1"/>
    <col min="38" max="39" width="3.5703125" style="58" customWidth="1"/>
    <col min="40" max="40" width="4.28515625" style="58" customWidth="1"/>
    <col min="41" max="41" width="4.28515625" style="99" customWidth="1"/>
    <col min="42" max="48" width="4.28515625" style="58" customWidth="1"/>
    <col min="49" max="50" width="8.5703125" style="58" customWidth="1"/>
    <col min="51" max="16384" width="9.140625" style="58"/>
  </cols>
  <sheetData>
    <row r="1" spans="1:50" s="85" customFormat="1" ht="30" customHeight="1">
      <c r="B1" s="132" t="str">
        <f>Data!C2</f>
        <v>HIGH SCHOOL LEVEL PROMOTION LIST : 2014-15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</row>
    <row r="2" spans="1:50" s="86" customFormat="1" ht="18.75" customHeight="1">
      <c r="B2" s="86" t="s">
        <v>67</v>
      </c>
      <c r="F2" s="86" t="str">
        <f>": "&amp;Data!C3</f>
        <v>: ZPP High School</v>
      </c>
      <c r="R2" s="86" t="s">
        <v>68</v>
      </c>
      <c r="T2" s="157" t="str">
        <f>": "&amp;Data!C8</f>
        <v>: 28144801009</v>
      </c>
      <c r="U2" s="157"/>
      <c r="V2" s="157"/>
      <c r="W2" s="157"/>
      <c r="X2" s="157"/>
      <c r="Y2" s="157"/>
      <c r="AI2" s="86" t="s">
        <v>234</v>
      </c>
      <c r="AJ2" s="87"/>
      <c r="AM2" s="86" t="str">
        <f>": "&amp;Data!C5</f>
        <v>: Ambajipeta</v>
      </c>
      <c r="AX2" s="87" t="str">
        <f>"School working days : "&amp;Data!C9</f>
        <v>School working days : 227</v>
      </c>
    </row>
    <row r="3" spans="1:50" s="86" customFormat="1" ht="18.75" customHeight="1">
      <c r="B3" s="86" t="s">
        <v>43</v>
      </c>
      <c r="F3" s="86" t="str">
        <f>": "&amp;Data!C4</f>
        <v>: Isukapudi</v>
      </c>
      <c r="R3" s="86" t="s">
        <v>73</v>
      </c>
      <c r="T3" s="86" t="str">
        <f>": "&amp;Data!C6</f>
        <v>: Ambajipeta</v>
      </c>
      <c r="V3" s="87"/>
      <c r="AI3" s="86" t="s">
        <v>74</v>
      </c>
      <c r="AJ3" s="87"/>
      <c r="AM3" s="86" t="str">
        <f>": "&amp;Data!C7</f>
        <v>: East Godavari</v>
      </c>
      <c r="AW3" s="87" t="s">
        <v>163</v>
      </c>
      <c r="AX3" s="52">
        <v>8</v>
      </c>
    </row>
    <row r="4" spans="1:50" s="88" customFormat="1" ht="18.75" customHeight="1">
      <c r="B4" s="165" t="s">
        <v>0</v>
      </c>
      <c r="C4" s="165" t="s">
        <v>1</v>
      </c>
      <c r="D4" s="151" t="s">
        <v>24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/>
      <c r="P4" s="165" t="s">
        <v>66</v>
      </c>
      <c r="Q4" s="160" t="s">
        <v>2</v>
      </c>
      <c r="R4" s="164" t="s">
        <v>226</v>
      </c>
      <c r="S4" s="164"/>
      <c r="T4" s="164" t="s">
        <v>6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58" t="s">
        <v>230</v>
      </c>
      <c r="AQ4" s="163"/>
      <c r="AR4" s="163"/>
      <c r="AS4" s="163"/>
      <c r="AT4" s="159"/>
      <c r="AU4" s="158" t="s">
        <v>231</v>
      </c>
      <c r="AV4" s="159"/>
      <c r="AW4" s="160" t="s">
        <v>172</v>
      </c>
      <c r="AX4" s="160" t="s">
        <v>233</v>
      </c>
    </row>
    <row r="5" spans="1:50" s="88" customFormat="1" ht="18.75" customHeight="1">
      <c r="B5" s="165"/>
      <c r="C5" s="165"/>
      <c r="D5" s="154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6"/>
      <c r="P5" s="165"/>
      <c r="Q5" s="161"/>
      <c r="R5" s="164"/>
      <c r="S5" s="164"/>
      <c r="T5" s="164" t="s">
        <v>6</v>
      </c>
      <c r="U5" s="164"/>
      <c r="V5" s="164"/>
      <c r="W5" s="164" t="s">
        <v>7</v>
      </c>
      <c r="X5" s="164"/>
      <c r="Y5" s="164"/>
      <c r="Z5" s="164" t="s">
        <v>8</v>
      </c>
      <c r="AA5" s="164"/>
      <c r="AB5" s="164"/>
      <c r="AC5" s="164" t="s">
        <v>9</v>
      </c>
      <c r="AD5" s="164"/>
      <c r="AE5" s="164"/>
      <c r="AF5" s="164" t="s">
        <v>10</v>
      </c>
      <c r="AG5" s="164"/>
      <c r="AH5" s="164"/>
      <c r="AI5" s="164" t="s">
        <v>11</v>
      </c>
      <c r="AJ5" s="164"/>
      <c r="AK5" s="164"/>
      <c r="AL5" s="164" t="s">
        <v>227</v>
      </c>
      <c r="AM5" s="164"/>
      <c r="AN5" s="164"/>
      <c r="AO5" s="165" t="s">
        <v>22</v>
      </c>
      <c r="AP5" s="160" t="s">
        <v>16</v>
      </c>
      <c r="AQ5" s="160" t="s">
        <v>17</v>
      </c>
      <c r="AR5" s="160" t="s">
        <v>18</v>
      </c>
      <c r="AS5" s="160" t="s">
        <v>27</v>
      </c>
      <c r="AT5" s="160" t="s">
        <v>22</v>
      </c>
      <c r="AU5" s="160" t="s">
        <v>232</v>
      </c>
      <c r="AV5" s="160" t="s">
        <v>26</v>
      </c>
      <c r="AW5" s="161"/>
      <c r="AX5" s="161"/>
    </row>
    <row r="6" spans="1:50" s="88" customFormat="1" ht="18.75" customHeight="1">
      <c r="B6" s="165"/>
      <c r="C6" s="165"/>
      <c r="D6" s="154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6"/>
      <c r="P6" s="165"/>
      <c r="Q6" s="161"/>
      <c r="R6" s="164"/>
      <c r="S6" s="164"/>
      <c r="T6" s="103" t="s">
        <v>228</v>
      </c>
      <c r="U6" s="103" t="s">
        <v>229</v>
      </c>
      <c r="V6" s="103" t="s">
        <v>180</v>
      </c>
      <c r="W6" s="103" t="s">
        <v>228</v>
      </c>
      <c r="X6" s="103" t="s">
        <v>229</v>
      </c>
      <c r="Y6" s="103" t="s">
        <v>180</v>
      </c>
      <c r="Z6" s="103" t="s">
        <v>228</v>
      </c>
      <c r="AA6" s="103" t="s">
        <v>229</v>
      </c>
      <c r="AB6" s="103" t="s">
        <v>180</v>
      </c>
      <c r="AC6" s="103" t="s">
        <v>228</v>
      </c>
      <c r="AD6" s="103" t="s">
        <v>229</v>
      </c>
      <c r="AE6" s="103" t="s">
        <v>180</v>
      </c>
      <c r="AF6" s="103" t="s">
        <v>228</v>
      </c>
      <c r="AG6" s="103" t="s">
        <v>229</v>
      </c>
      <c r="AH6" s="103" t="s">
        <v>180</v>
      </c>
      <c r="AI6" s="103" t="s">
        <v>228</v>
      </c>
      <c r="AJ6" s="103" t="s">
        <v>229</v>
      </c>
      <c r="AK6" s="103" t="s">
        <v>180</v>
      </c>
      <c r="AL6" s="103" t="s">
        <v>228</v>
      </c>
      <c r="AM6" s="103" t="s">
        <v>229</v>
      </c>
      <c r="AN6" s="103" t="s">
        <v>180</v>
      </c>
      <c r="AO6" s="165"/>
      <c r="AP6" s="162"/>
      <c r="AQ6" s="162"/>
      <c r="AR6" s="162"/>
      <c r="AS6" s="162"/>
      <c r="AT6" s="162"/>
      <c r="AU6" s="161"/>
      <c r="AV6" s="161"/>
      <c r="AW6" s="161"/>
      <c r="AX6" s="161"/>
    </row>
    <row r="7" spans="1:50" s="88" customFormat="1" ht="18.75" customHeight="1">
      <c r="B7" s="165"/>
      <c r="C7" s="165"/>
      <c r="D7" s="154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6"/>
      <c r="P7" s="165"/>
      <c r="Q7" s="162"/>
      <c r="R7" s="164"/>
      <c r="S7" s="164"/>
      <c r="T7" s="103">
        <v>50</v>
      </c>
      <c r="U7" s="103">
        <v>50</v>
      </c>
      <c r="V7" s="103">
        <f>T7+U7</f>
        <v>100</v>
      </c>
      <c r="W7" s="103">
        <v>50</v>
      </c>
      <c r="X7" s="103">
        <v>50</v>
      </c>
      <c r="Y7" s="103">
        <f t="shared" ref="Y7" si="0">W7+X7</f>
        <v>100</v>
      </c>
      <c r="Z7" s="103">
        <v>50</v>
      </c>
      <c r="AA7" s="103">
        <v>50</v>
      </c>
      <c r="AB7" s="103">
        <f t="shared" ref="AB7" si="1">Z7+AA7</f>
        <v>100</v>
      </c>
      <c r="AC7" s="103">
        <v>50</v>
      </c>
      <c r="AD7" s="103">
        <v>50</v>
      </c>
      <c r="AE7" s="103">
        <f t="shared" ref="AE7" si="2">AC7+AD7</f>
        <v>100</v>
      </c>
      <c r="AF7" s="103">
        <v>50</v>
      </c>
      <c r="AG7" s="103">
        <v>50</v>
      </c>
      <c r="AH7" s="103">
        <f t="shared" ref="AH7" si="3">AF7+AG7</f>
        <v>100</v>
      </c>
      <c r="AI7" s="103">
        <v>0</v>
      </c>
      <c r="AJ7" s="103">
        <v>0</v>
      </c>
      <c r="AK7" s="103">
        <f t="shared" ref="AK7" si="4">AI7+AJ7</f>
        <v>0</v>
      </c>
      <c r="AL7" s="103">
        <v>50</v>
      </c>
      <c r="AM7" s="103">
        <v>50</v>
      </c>
      <c r="AN7" s="103">
        <f t="shared" ref="AN7" si="5">AL7+AM7</f>
        <v>100</v>
      </c>
      <c r="AO7" s="90">
        <f>V7+Y7+AB7+AE7+AH7+AK7+AN7</f>
        <v>600</v>
      </c>
      <c r="AP7" s="90">
        <v>100</v>
      </c>
      <c r="AQ7" s="90">
        <v>100</v>
      </c>
      <c r="AR7" s="90">
        <v>100</v>
      </c>
      <c r="AS7" s="90">
        <v>100</v>
      </c>
      <c r="AT7" s="90">
        <f>SUM(AP7:AS7)</f>
        <v>400</v>
      </c>
      <c r="AU7" s="162"/>
      <c r="AV7" s="162"/>
      <c r="AW7" s="162"/>
      <c r="AX7" s="162"/>
    </row>
    <row r="8" spans="1:50" s="88" customFormat="1" ht="17.25" hidden="1" customHeight="1">
      <c r="A8" s="88">
        <v>0</v>
      </c>
      <c r="B8" s="105"/>
      <c r="C8" s="92"/>
      <c r="D8" s="103">
        <v>1</v>
      </c>
      <c r="E8" s="103">
        <v>2</v>
      </c>
      <c r="F8" s="103">
        <v>3</v>
      </c>
      <c r="G8" s="103">
        <v>4</v>
      </c>
      <c r="H8" s="103">
        <v>5</v>
      </c>
      <c r="I8" s="103">
        <v>6</v>
      </c>
      <c r="J8" s="103">
        <v>7</v>
      </c>
      <c r="K8" s="103">
        <v>8</v>
      </c>
      <c r="L8" s="103">
        <v>9</v>
      </c>
      <c r="M8" s="103">
        <v>10</v>
      </c>
      <c r="N8" s="103">
        <v>11</v>
      </c>
      <c r="O8" s="103">
        <v>12</v>
      </c>
      <c r="P8" s="104"/>
      <c r="Q8" s="106"/>
      <c r="R8" s="103"/>
      <c r="S8" s="103"/>
      <c r="T8" s="103">
        <v>11</v>
      </c>
      <c r="U8" s="103">
        <f>T8+7</f>
        <v>18</v>
      </c>
      <c r="V8" s="103"/>
      <c r="W8" s="103">
        <f>T8+1</f>
        <v>12</v>
      </c>
      <c r="X8" s="103">
        <f>W8+7</f>
        <v>19</v>
      </c>
      <c r="Y8" s="103"/>
      <c r="Z8" s="103">
        <v>13</v>
      </c>
      <c r="AA8" s="103">
        <v>20</v>
      </c>
      <c r="AB8" s="103"/>
      <c r="AC8" s="103">
        <v>14</v>
      </c>
      <c r="AD8" s="103">
        <v>21</v>
      </c>
      <c r="AE8" s="103"/>
      <c r="AF8" s="103">
        <v>15</v>
      </c>
      <c r="AG8" s="103">
        <v>22</v>
      </c>
      <c r="AH8" s="103"/>
      <c r="AI8" s="103">
        <v>16</v>
      </c>
      <c r="AJ8" s="103">
        <f>AI8+7</f>
        <v>23</v>
      </c>
      <c r="AK8" s="103"/>
      <c r="AL8" s="103">
        <v>17</v>
      </c>
      <c r="AM8" s="103">
        <f>AL8+7</f>
        <v>24</v>
      </c>
      <c r="AN8" s="103"/>
      <c r="AO8" s="95">
        <f t="shared" ref="AO8" si="6">V8+Y8+AB8+AE8+AH8+AK8+AN8</f>
        <v>0</v>
      </c>
      <c r="AP8" s="90">
        <v>25</v>
      </c>
      <c r="AQ8" s="90">
        <v>26</v>
      </c>
      <c r="AR8" s="90">
        <v>27</v>
      </c>
      <c r="AS8" s="90">
        <v>28</v>
      </c>
      <c r="AT8" s="90"/>
      <c r="AU8" s="90">
        <v>29</v>
      </c>
      <c r="AV8" s="106"/>
      <c r="AW8" s="106"/>
      <c r="AX8" s="106"/>
    </row>
    <row r="9" spans="1:50" s="96" customFormat="1" ht="15" customHeight="1">
      <c r="A9" s="96">
        <f>A8+1</f>
        <v>1</v>
      </c>
      <c r="B9" s="166">
        <f>A9</f>
        <v>1</v>
      </c>
      <c r="C9" s="166">
        <f ca="1">IFERROR(VLOOKUP(A9,INDIRECT("data"&amp;$AX$3),2,FALSE),"")</f>
        <v>1121</v>
      </c>
      <c r="D9" s="168" t="str">
        <f ca="1">IF(C9="","",VLOOKUP(A9,INDIRECT("data"&amp;$AX$3),3,FALSE))</f>
        <v>Anvith Vara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50" t="str">
        <f ca="1">IF($C9="","",VLOOKUP($A9,INDIRECT("data"&amp;$AX$3),4,FALSE))</f>
        <v>B</v>
      </c>
      <c r="Q9" s="150" t="str">
        <f ca="1">IF($C9="","",VLOOKUP($A9,INDIRECT("data"&amp;$AX$3),5,FALSE))</f>
        <v>SC</v>
      </c>
      <c r="R9" s="97">
        <f ca="1">IF($C9="","",VLOOKUP(A9,INDIRECT("data"&amp;$AX$3),8,FALSE))</f>
        <v>41104</v>
      </c>
      <c r="S9" s="98" t="s">
        <v>20</v>
      </c>
      <c r="T9" s="107">
        <f ca="1">IF($C9="","",VLOOKUP($A9,INDIRECT("data"&amp;$AX$3),T$8,FALSE))</f>
        <v>50</v>
      </c>
      <c r="U9" s="107">
        <f ca="1">IF($C9="","",VLOOKUP($A9,INDIRECT("data"&amp;$AX$3),U$8,FALSE))</f>
        <v>39</v>
      </c>
      <c r="V9" s="107">
        <f ca="1">IF($C9="","",SUM(T9:U9))</f>
        <v>89</v>
      </c>
      <c r="W9" s="107">
        <f ca="1">IF($C9="","",VLOOKUP($A9,INDIRECT("data"&amp;$AX$3),W$8,FALSE))</f>
        <v>21</v>
      </c>
      <c r="X9" s="107">
        <f ca="1">IF($C9="","",VLOOKUP($A9,INDIRECT("data"&amp;$AX$3),X$8,FALSE))</f>
        <v>50</v>
      </c>
      <c r="Y9" s="107">
        <f t="shared" ref="Y9" ca="1" si="7">IF($C9="","",SUM(W9:X9))</f>
        <v>71</v>
      </c>
      <c r="Z9" s="107">
        <f ca="1">IF($C9="","",VLOOKUP($A9,INDIRECT("data"&amp;$AX$3),Z$8,FALSE))</f>
        <v>40</v>
      </c>
      <c r="AA9" s="107">
        <f ca="1">IF($C9="","",VLOOKUP($A9,INDIRECT("data"&amp;$AX$3),AA$8,FALSE))</f>
        <v>21</v>
      </c>
      <c r="AB9" s="107">
        <f t="shared" ref="AB9" ca="1" si="8">IF($C9="","",SUM(Z9:AA9))</f>
        <v>61</v>
      </c>
      <c r="AC9" s="107">
        <f ca="1">IF($C9="","",VLOOKUP($A9,INDIRECT("data"&amp;$AX$3),AC$8,FALSE))</f>
        <v>39</v>
      </c>
      <c r="AD9" s="107">
        <f ca="1">IF($C9="","",VLOOKUP($A9,INDIRECT("data"&amp;$AX$3),AD$8,FALSE))</f>
        <v>40</v>
      </c>
      <c r="AE9" s="107">
        <f t="shared" ref="AE9" ca="1" si="9">IF($C9="","",SUM(AC9:AD9))</f>
        <v>79</v>
      </c>
      <c r="AF9" s="107">
        <f ca="1">IF($C9="","",VLOOKUP($A9,INDIRECT("data"&amp;$AX$3),AF$8,FALSE))</f>
        <v>50</v>
      </c>
      <c r="AG9" s="107">
        <f ca="1">IF($C9="","",VLOOKUP($A9,INDIRECT("data"&amp;$AX$3),AG$8,FALSE))</f>
        <v>39</v>
      </c>
      <c r="AH9" s="107">
        <f t="shared" ref="AH9" ca="1" si="10">IF($C9="","",SUM(AF9:AG9))</f>
        <v>89</v>
      </c>
      <c r="AI9" s="107">
        <f ca="1">IF($C9="","",VLOOKUP($A9,INDIRECT("data"&amp;$AX$3),AI$8,FALSE))</f>
        <v>21</v>
      </c>
      <c r="AJ9" s="107">
        <f ca="1">IF($C9="","",VLOOKUP($A9,INDIRECT("data"&amp;$AX$3),AJ$8,FALSE))</f>
        <v>40</v>
      </c>
      <c r="AK9" s="107">
        <f t="shared" ref="AK9" ca="1" si="11">IF($C9="","",SUM(AI9:AJ9))</f>
        <v>61</v>
      </c>
      <c r="AL9" s="107">
        <f ca="1">IF($C9="","",VLOOKUP($A9,INDIRECT("data"&amp;$AX$3),AL$8,FALSE))</f>
        <v>40</v>
      </c>
      <c r="AM9" s="107">
        <f ca="1">IF($C9="","",VLOOKUP($A9,INDIRECT("data"&amp;$AX$3),AM$8,FALSE))</f>
        <v>39</v>
      </c>
      <c r="AN9" s="107">
        <f t="shared" ref="AN9" ca="1" si="12">IF($C9="","",SUM(AL9:AM9))</f>
        <v>79</v>
      </c>
      <c r="AO9" s="95">
        <f ca="1">IF($C9="","",V9+Y9+AB9+AE9+AH9+AK9+AN9)</f>
        <v>529</v>
      </c>
      <c r="AP9" s="107">
        <f ca="1">IF($C9="","",VLOOKUP($A9,INDIRECT("data"&amp;$AX$3),AP$8,FALSE))</f>
        <v>100</v>
      </c>
      <c r="AQ9" s="107">
        <f t="shared" ref="AQ9:AS9" ca="1" si="13">IF($C9="","",VLOOKUP($A9,INDIRECT("data"&amp;$AX$3),AQ$8,FALSE))</f>
        <v>42</v>
      </c>
      <c r="AR9" s="107">
        <f t="shared" ca="1" si="13"/>
        <v>80</v>
      </c>
      <c r="AS9" s="107">
        <f t="shared" ca="1" si="13"/>
        <v>78</v>
      </c>
      <c r="AT9" s="107">
        <f ca="1">IF($C9="","",SUM(AP9:AS9))</f>
        <v>300</v>
      </c>
      <c r="AU9" s="150">
        <f ca="1">IF($C9="","",VLOOKUP($A9,INDIRECT("data"&amp;$AX$3),AU$8,FALSE))</f>
        <v>164</v>
      </c>
      <c r="AV9" s="150">
        <f ca="1">IF($C9="","",ROUND(AU9/NoW%,0))</f>
        <v>72</v>
      </c>
      <c r="AW9" s="150" t="str">
        <f ca="1">IF($C9="","",VLOOKUP(AO10,Gc,2,FALSE))</f>
        <v>Very Good</v>
      </c>
      <c r="AX9" s="150"/>
    </row>
    <row r="10" spans="1:50" s="96" customFormat="1" ht="15" customHeight="1">
      <c r="A10" s="96">
        <f>A9</f>
        <v>1</v>
      </c>
      <c r="B10" s="167"/>
      <c r="C10" s="167"/>
      <c r="D10" s="107" t="str">
        <f t="shared" ref="D10:O10" ca="1" si="14">IF($C9="","",MID(TEXT(VLOOKUP($A10,INDIRECT("data"&amp;$AX$3),10,FALSE),"000000000000"),D$8,1))</f>
        <v>9</v>
      </c>
      <c r="E10" s="107" t="str">
        <f t="shared" ca="1" si="14"/>
        <v>4</v>
      </c>
      <c r="F10" s="107" t="str">
        <f t="shared" ca="1" si="14"/>
        <v>3</v>
      </c>
      <c r="G10" s="107" t="str">
        <f t="shared" ca="1" si="14"/>
        <v>9</v>
      </c>
      <c r="H10" s="107" t="str">
        <f t="shared" ca="1" si="14"/>
        <v>3</v>
      </c>
      <c r="I10" s="107" t="str">
        <f t="shared" ca="1" si="14"/>
        <v>9</v>
      </c>
      <c r="J10" s="107" t="str">
        <f t="shared" ca="1" si="14"/>
        <v>9</v>
      </c>
      <c r="K10" s="107" t="str">
        <f t="shared" ca="1" si="14"/>
        <v>2</v>
      </c>
      <c r="L10" s="107" t="str">
        <f t="shared" ca="1" si="14"/>
        <v>2</v>
      </c>
      <c r="M10" s="107" t="str">
        <f t="shared" ca="1" si="14"/>
        <v>1</v>
      </c>
      <c r="N10" s="107" t="str">
        <f t="shared" ca="1" si="14"/>
        <v>1</v>
      </c>
      <c r="O10" s="107" t="str">
        <f t="shared" ca="1" si="14"/>
        <v>5</v>
      </c>
      <c r="P10" s="150"/>
      <c r="Q10" s="150"/>
      <c r="R10" s="97">
        <f ca="1">IF($C9="","",VLOOKUP(A10,INDIRECT("data"&amp;$AX$3),9,FALSE))</f>
        <v>36894</v>
      </c>
      <c r="S10" s="98" t="s">
        <v>21</v>
      </c>
      <c r="T10" s="107" t="str">
        <f ca="1">IF($C9="","",VLOOKUP(T9*2,Gr,2))</f>
        <v>A+</v>
      </c>
      <c r="U10" s="107" t="str">
        <f ca="1">IF($C9="","",VLOOKUP(U9*2,Gr,2))</f>
        <v>A</v>
      </c>
      <c r="V10" s="107" t="str">
        <f ca="1">IF($C9="","",VLOOKUP(V9,Gr,2))</f>
        <v>A</v>
      </c>
      <c r="W10" s="107" t="str">
        <f ca="1">IF($C9="","",VLOOKUP(W9*2,Gr,2))</f>
        <v>B</v>
      </c>
      <c r="X10" s="107" t="str">
        <f ca="1">IF($C9="","",VLOOKUP(X9*2,Gr,2))</f>
        <v>A+</v>
      </c>
      <c r="Y10" s="107" t="str">
        <f ca="1">IF($C9="","",VLOOKUP(Y9,Gr,2))</f>
        <v>A</v>
      </c>
      <c r="Z10" s="107" t="str">
        <f ca="1">IF($C9="","",VLOOKUP(Z9*2,Gr,2))</f>
        <v>A</v>
      </c>
      <c r="AA10" s="107" t="str">
        <f ca="1">IF($C9="","",VLOOKUP(AA9*2,Gr,2))</f>
        <v>B</v>
      </c>
      <c r="AB10" s="107" t="str">
        <f ca="1">IF($C9="","",VLOOKUP(AB9,Gr,2))</f>
        <v>B+</v>
      </c>
      <c r="AC10" s="107" t="str">
        <f ca="1">IF($C9="","",VLOOKUP(AC9*2,Gr,2))</f>
        <v>A</v>
      </c>
      <c r="AD10" s="107" t="str">
        <f ca="1">IF($C9="","",VLOOKUP(AD9*2,Gr,2))</f>
        <v>A</v>
      </c>
      <c r="AE10" s="107" t="str">
        <f ca="1">IF($C9="","",VLOOKUP(AE9,Gr,2))</f>
        <v>A</v>
      </c>
      <c r="AF10" s="107" t="str">
        <f ca="1">IF($C9="","",VLOOKUP(AF9*2,Gr,2))</f>
        <v>A+</v>
      </c>
      <c r="AG10" s="107" t="str">
        <f ca="1">IF($C9="","",VLOOKUP(AG9*2,Gr,2))</f>
        <v>A</v>
      </c>
      <c r="AH10" s="107" t="str">
        <f ca="1">IF($C9="","",VLOOKUP(AH9,Gr,2))</f>
        <v>A</v>
      </c>
      <c r="AI10" s="107" t="str">
        <f ca="1">IF($C9="","",VLOOKUP(AI9*2,Gr,2))</f>
        <v>B</v>
      </c>
      <c r="AJ10" s="107" t="str">
        <f ca="1">IF($C9="","",VLOOKUP(AJ9*2,Gr,2))</f>
        <v>A</v>
      </c>
      <c r="AK10" s="107" t="str">
        <f ca="1">IF($C9="","",VLOOKUP(AK9,Gr,2))</f>
        <v>B+</v>
      </c>
      <c r="AL10" s="107" t="str">
        <f ca="1">IF($C9="","",VLOOKUP(AL9*2,Gr,2))</f>
        <v>A</v>
      </c>
      <c r="AM10" s="107" t="str">
        <f ca="1">IF($C9="","",VLOOKUP(AM9*2,Gr,2))</f>
        <v>A</v>
      </c>
      <c r="AN10" s="107" t="str">
        <f ca="1">IF($C9="","",VLOOKUP(AN9,Gr,2))</f>
        <v>A</v>
      </c>
      <c r="AO10" s="107" t="str">
        <f ca="1">IF($C9="","",VLOOKUP(AO9/AO$7%,Gr,2))</f>
        <v>A</v>
      </c>
      <c r="AP10" s="107" t="str">
        <f ca="1">IF($C9="","",VLOOKUP(AP9,Gr,2))</f>
        <v>A+</v>
      </c>
      <c r="AQ10" s="107" t="str">
        <f ca="1">IF($C9="","",VLOOKUP(AQ9,Gr,2))</f>
        <v>B</v>
      </c>
      <c r="AR10" s="107" t="str">
        <f ca="1">IF($C9="","",VLOOKUP(AR9,Gr,2))</f>
        <v>A</v>
      </c>
      <c r="AS10" s="107" t="str">
        <f ca="1">IF($C9="","",VLOOKUP(AS9,Gr,2))</f>
        <v>A</v>
      </c>
      <c r="AT10" s="107" t="str">
        <f ca="1">IF($C9="","",VLOOKUP(AT9/AT$7%,Gr,2))</f>
        <v>A</v>
      </c>
      <c r="AU10" s="150"/>
      <c r="AV10" s="150"/>
      <c r="AW10" s="150"/>
      <c r="AX10" s="150"/>
    </row>
    <row r="11" spans="1:50" s="96" customFormat="1" ht="15" customHeight="1">
      <c r="A11" s="96">
        <f t="shared" ref="A11" si="15">A10+1</f>
        <v>2</v>
      </c>
      <c r="B11" s="166">
        <f t="shared" ref="B11" si="16">A11</f>
        <v>2</v>
      </c>
      <c r="C11" s="166">
        <f t="shared" ref="C11" ca="1" si="17">IFERROR(VLOOKUP(A11,INDIRECT("data"&amp;$AX$3),2,FALSE),"")</f>
        <v>1076</v>
      </c>
      <c r="D11" s="168" t="str">
        <f t="shared" ref="D11" ca="1" si="18">IF(C11="","",VLOOKUP(A11,INDIRECT("data"&amp;$AX$3),3,FALSE))</f>
        <v>Bharath Vithanala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50" t="str">
        <f t="shared" ref="P11" ca="1" si="19">IF($C11="","",VLOOKUP($A11,INDIRECT("data"&amp;$AX$3),4,FALSE))</f>
        <v>B</v>
      </c>
      <c r="Q11" s="150" t="str">
        <f t="shared" ref="Q11" ca="1" si="20">IF($C11="","",VLOOKUP($A11,INDIRECT("data"&amp;$AX$3),5,FALSE))</f>
        <v>BC</v>
      </c>
      <c r="R11" s="97">
        <f t="shared" ref="R11" ca="1" si="21">IF($C11="","",VLOOKUP(A11,INDIRECT("data"&amp;$AX$3),8,FALSE))</f>
        <v>41076</v>
      </c>
      <c r="S11" s="98" t="s">
        <v>20</v>
      </c>
      <c r="T11" s="107">
        <f t="shared" ref="T11:U11" ca="1" si="22">IF($C11="","",VLOOKUP($A11,INDIRECT("data"&amp;$AX$3),T$8,FALSE))</f>
        <v>44</v>
      </c>
      <c r="U11" s="107">
        <f t="shared" ca="1" si="22"/>
        <v>48</v>
      </c>
      <c r="V11" s="107">
        <f t="shared" ref="V11" ca="1" si="23">IF($C11="","",SUM(T11:U11))</f>
        <v>92</v>
      </c>
      <c r="W11" s="107">
        <f t="shared" ref="W11:X11" ca="1" si="24">IF($C11="","",VLOOKUP($A11,INDIRECT("data"&amp;$AX$3),W$8,FALSE))</f>
        <v>43</v>
      </c>
      <c r="X11" s="107">
        <f t="shared" ca="1" si="24"/>
        <v>44</v>
      </c>
      <c r="Y11" s="107">
        <f t="shared" ref="Y11" ca="1" si="25">IF($C11="","",SUM(W11:X11))</f>
        <v>87</v>
      </c>
      <c r="Z11" s="107">
        <f t="shared" ref="Z11:AA11" ca="1" si="26">IF($C11="","",VLOOKUP($A11,INDIRECT("data"&amp;$AX$3),Z$8,FALSE))</f>
        <v>48</v>
      </c>
      <c r="AA11" s="107">
        <f t="shared" ca="1" si="26"/>
        <v>43</v>
      </c>
      <c r="AB11" s="107">
        <f t="shared" ref="AB11" ca="1" si="27">IF($C11="","",SUM(Z11:AA11))</f>
        <v>91</v>
      </c>
      <c r="AC11" s="107">
        <f t="shared" ref="AC11:AD11" ca="1" si="28">IF($C11="","",VLOOKUP($A11,INDIRECT("data"&amp;$AX$3),AC$8,FALSE))</f>
        <v>48</v>
      </c>
      <c r="AD11" s="107">
        <f t="shared" ca="1" si="28"/>
        <v>48</v>
      </c>
      <c r="AE11" s="107">
        <f t="shared" ref="AE11" ca="1" si="29">IF($C11="","",SUM(AC11:AD11))</f>
        <v>96</v>
      </c>
      <c r="AF11" s="107">
        <f t="shared" ref="AF11:AG11" ca="1" si="30">IF($C11="","",VLOOKUP($A11,INDIRECT("data"&amp;$AX$3),AF$8,FALSE))</f>
        <v>44</v>
      </c>
      <c r="AG11" s="107">
        <f t="shared" ca="1" si="30"/>
        <v>48</v>
      </c>
      <c r="AH11" s="107">
        <f t="shared" ref="AH11" ca="1" si="31">IF($C11="","",SUM(AF11:AG11))</f>
        <v>92</v>
      </c>
      <c r="AI11" s="107">
        <f t="shared" ref="AI11:AJ11" ca="1" si="32">IF($C11="","",VLOOKUP($A11,INDIRECT("data"&amp;$AX$3),AI$8,FALSE))</f>
        <v>43</v>
      </c>
      <c r="AJ11" s="107">
        <f t="shared" ca="1" si="32"/>
        <v>48</v>
      </c>
      <c r="AK11" s="107">
        <f t="shared" ref="AK11" ca="1" si="33">IF($C11="","",SUM(AI11:AJ11))</f>
        <v>91</v>
      </c>
      <c r="AL11" s="107">
        <f t="shared" ref="AL11:AM11" ca="1" si="34">IF($C11="","",VLOOKUP($A11,INDIRECT("data"&amp;$AX$3),AL$8,FALSE))</f>
        <v>48</v>
      </c>
      <c r="AM11" s="107">
        <f t="shared" ca="1" si="34"/>
        <v>48</v>
      </c>
      <c r="AN11" s="107">
        <f t="shared" ref="AN11" ca="1" si="35">IF($C11="","",SUM(AL11:AM11))</f>
        <v>96</v>
      </c>
      <c r="AO11" s="95">
        <f t="shared" ref="AO11" ca="1" si="36">IF($C11="","",V11+Y11+AB11+AE11+AH11+AK11+AN11)</f>
        <v>645</v>
      </c>
      <c r="AP11" s="107">
        <f t="shared" ref="AP11:AS11" ca="1" si="37">IF($C11="","",VLOOKUP($A11,INDIRECT("data"&amp;$AX$3),AP$8,FALSE))</f>
        <v>88</v>
      </c>
      <c r="AQ11" s="107">
        <f t="shared" ca="1" si="37"/>
        <v>86</v>
      </c>
      <c r="AR11" s="107">
        <f t="shared" ca="1" si="37"/>
        <v>96</v>
      </c>
      <c r="AS11" s="107">
        <f t="shared" ca="1" si="37"/>
        <v>96</v>
      </c>
      <c r="AT11" s="107">
        <f t="shared" ref="AT11" ca="1" si="38">IF($C11="","",SUM(AP11:AS11))</f>
        <v>366</v>
      </c>
      <c r="AU11" s="150">
        <f t="shared" ref="AU11" ca="1" si="39">IF($C11="","",VLOOKUP($A11,INDIRECT("data"&amp;$AX$3),AU$8,FALSE))</f>
        <v>188</v>
      </c>
      <c r="AV11" s="150">
        <f ca="1">IF($C11="","",ROUND(AU11/NoW%,0))</f>
        <v>83</v>
      </c>
      <c r="AW11" s="150" t="str">
        <f ca="1">IF($C11="","",VLOOKUP(AO12,Gc,2,FALSE))</f>
        <v>Excellent</v>
      </c>
      <c r="AX11" s="150"/>
    </row>
    <row r="12" spans="1:50" s="96" customFormat="1" ht="15" customHeight="1">
      <c r="A12" s="96">
        <f t="shared" ref="A12" si="40">A11</f>
        <v>2</v>
      </c>
      <c r="B12" s="167"/>
      <c r="C12" s="167"/>
      <c r="D12" s="107" t="str">
        <f t="shared" ref="D12:O12" ca="1" si="41">IF($C11="","",MID(TEXT(VLOOKUP($A12,INDIRECT("data"&amp;$AX$3),10,FALSE),"000000000000"),D$8,1))</f>
        <v>8</v>
      </c>
      <c r="E12" s="107" t="str">
        <f t="shared" ca="1" si="41"/>
        <v>9</v>
      </c>
      <c r="F12" s="107" t="str">
        <f t="shared" ca="1" si="41"/>
        <v>1</v>
      </c>
      <c r="G12" s="107" t="str">
        <f t="shared" ca="1" si="41"/>
        <v>9</v>
      </c>
      <c r="H12" s="107" t="str">
        <f t="shared" ca="1" si="41"/>
        <v>2</v>
      </c>
      <c r="I12" s="107" t="str">
        <f t="shared" ca="1" si="41"/>
        <v>9</v>
      </c>
      <c r="J12" s="107" t="str">
        <f t="shared" ca="1" si="41"/>
        <v>7</v>
      </c>
      <c r="K12" s="107" t="str">
        <f t="shared" ca="1" si="41"/>
        <v>4</v>
      </c>
      <c r="L12" s="107" t="str">
        <f t="shared" ca="1" si="41"/>
        <v>8</v>
      </c>
      <c r="M12" s="107" t="str">
        <f t="shared" ca="1" si="41"/>
        <v>2</v>
      </c>
      <c r="N12" s="107" t="str">
        <f t="shared" ca="1" si="41"/>
        <v>0</v>
      </c>
      <c r="O12" s="107" t="str">
        <f t="shared" ca="1" si="41"/>
        <v>0</v>
      </c>
      <c r="P12" s="150"/>
      <c r="Q12" s="150"/>
      <c r="R12" s="97">
        <f t="shared" ref="R12" ca="1" si="42">IF($C11="","",VLOOKUP(A12,INDIRECT("data"&amp;$AX$3),9,FALSE))</f>
        <v>37295</v>
      </c>
      <c r="S12" s="98" t="s">
        <v>21</v>
      </c>
      <c r="T12" s="107" t="str">
        <f ca="1">IF($C11="","",VLOOKUP(T11*2,Gr,2))</f>
        <v>A</v>
      </c>
      <c r="U12" s="107" t="str">
        <f ca="1">IF($C11="","",VLOOKUP(U11*2,Gr,2))</f>
        <v>A+</v>
      </c>
      <c r="V12" s="107" t="str">
        <f ca="1">IF($C11="","",VLOOKUP(V11,Gr,2))</f>
        <v>A+</v>
      </c>
      <c r="W12" s="107" t="str">
        <f ca="1">IF($C11="","",VLOOKUP(W11*2,Gr,2))</f>
        <v>A</v>
      </c>
      <c r="X12" s="107" t="str">
        <f ca="1">IF($C11="","",VLOOKUP(X11*2,Gr,2))</f>
        <v>A</v>
      </c>
      <c r="Y12" s="107" t="str">
        <f ca="1">IF($C11="","",VLOOKUP(Y11,Gr,2))</f>
        <v>A</v>
      </c>
      <c r="Z12" s="107" t="str">
        <f ca="1">IF($C11="","",VLOOKUP(Z11*2,Gr,2))</f>
        <v>A+</v>
      </c>
      <c r="AA12" s="107" t="str">
        <f ca="1">IF($C11="","",VLOOKUP(AA11*2,Gr,2))</f>
        <v>A</v>
      </c>
      <c r="AB12" s="107" t="str">
        <f ca="1">IF($C11="","",VLOOKUP(AB11,Gr,2))</f>
        <v>A+</v>
      </c>
      <c r="AC12" s="107" t="str">
        <f ca="1">IF($C11="","",VLOOKUP(AC11*2,Gr,2))</f>
        <v>A+</v>
      </c>
      <c r="AD12" s="107" t="str">
        <f ca="1">IF($C11="","",VLOOKUP(AD11*2,Gr,2))</f>
        <v>A+</v>
      </c>
      <c r="AE12" s="107" t="str">
        <f ca="1">IF($C11="","",VLOOKUP(AE11,Gr,2))</f>
        <v>A+</v>
      </c>
      <c r="AF12" s="107" t="str">
        <f ca="1">IF($C11="","",VLOOKUP(AF11*2,Gr,2))</f>
        <v>A</v>
      </c>
      <c r="AG12" s="107" t="str">
        <f ca="1">IF($C11="","",VLOOKUP(AG11*2,Gr,2))</f>
        <v>A+</v>
      </c>
      <c r="AH12" s="107" t="str">
        <f ca="1">IF($C11="","",VLOOKUP(AH11,Gr,2))</f>
        <v>A+</v>
      </c>
      <c r="AI12" s="107" t="str">
        <f ca="1">IF($C11="","",VLOOKUP(AI11*2,Gr,2))</f>
        <v>A</v>
      </c>
      <c r="AJ12" s="107" t="str">
        <f ca="1">IF($C11="","",VLOOKUP(AJ11*2,Gr,2))</f>
        <v>A+</v>
      </c>
      <c r="AK12" s="107" t="str">
        <f ca="1">IF($C11="","",VLOOKUP(AK11,Gr,2))</f>
        <v>A+</v>
      </c>
      <c r="AL12" s="107" t="str">
        <f ca="1">IF($C11="","",VLOOKUP(AL11*2,Gr,2))</f>
        <v>A+</v>
      </c>
      <c r="AM12" s="107" t="str">
        <f ca="1">IF($C11="","",VLOOKUP(AM11*2,Gr,2))</f>
        <v>A+</v>
      </c>
      <c r="AN12" s="107" t="str">
        <f ca="1">IF($C11="","",VLOOKUP(AN11,Gr,2))</f>
        <v>A+</v>
      </c>
      <c r="AO12" s="107" t="str">
        <f ca="1">IF($C11="","",VLOOKUP(AO11/AO$7%,Gr,2))</f>
        <v>A+</v>
      </c>
      <c r="AP12" s="107" t="str">
        <f ca="1">IF($C11="","",VLOOKUP(AP11,Gr,2))</f>
        <v>A</v>
      </c>
      <c r="AQ12" s="107" t="str">
        <f ca="1">IF($C11="","",VLOOKUP(AQ11,Gr,2))</f>
        <v>A</v>
      </c>
      <c r="AR12" s="107" t="str">
        <f ca="1">IF($C11="","",VLOOKUP(AR11,Gr,2))</f>
        <v>A+</v>
      </c>
      <c r="AS12" s="107" t="str">
        <f ca="1">IF($C11="","",VLOOKUP(AS11,Gr,2))</f>
        <v>A+</v>
      </c>
      <c r="AT12" s="107" t="str">
        <f ca="1">IF($C11="","",VLOOKUP(AT11/AT$7%,Gr,2))</f>
        <v>A+</v>
      </c>
      <c r="AU12" s="150"/>
      <c r="AV12" s="150"/>
      <c r="AW12" s="150"/>
      <c r="AX12" s="150"/>
    </row>
    <row r="13" spans="1:50" s="96" customFormat="1" ht="15" customHeight="1">
      <c r="A13" s="96">
        <f t="shared" ref="A13" si="43">A12+1</f>
        <v>3</v>
      </c>
      <c r="B13" s="166">
        <f t="shared" ref="B13" si="44">A13</f>
        <v>3</v>
      </c>
      <c r="C13" s="166">
        <f t="shared" ref="C13" ca="1" si="45">IFERROR(VLOOKUP(A13,INDIRECT("data"&amp;$AX$3),2,FALSE),"")</f>
        <v>1060</v>
      </c>
      <c r="D13" s="168" t="str">
        <f t="shared" ref="D13" ca="1" si="46">IF(C13="","",VLOOKUP(A13,INDIRECT("data"&amp;$AX$3),3,FALSE))</f>
        <v>China Adinarayana Manupati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50" t="str">
        <f t="shared" ref="P13" ca="1" si="47">IF($C13="","",VLOOKUP($A13,INDIRECT("data"&amp;$AX$3),4,FALSE))</f>
        <v>B</v>
      </c>
      <c r="Q13" s="150" t="str">
        <f t="shared" ref="Q13" ca="1" si="48">IF($C13="","",VLOOKUP($A13,INDIRECT("data"&amp;$AX$3),5,FALSE))</f>
        <v>ST</v>
      </c>
      <c r="R13" s="97">
        <f t="shared" ref="R13" ca="1" si="49">IF($C13="","",VLOOKUP(A13,INDIRECT("data"&amp;$AX$3),8,FALSE))</f>
        <v>41074</v>
      </c>
      <c r="S13" s="98" t="s">
        <v>20</v>
      </c>
      <c r="T13" s="107">
        <f t="shared" ref="T13:U13" ca="1" si="50">IF($C13="","",VLOOKUP($A13,INDIRECT("data"&amp;$AX$3),T$8,FALSE))</f>
        <v>46</v>
      </c>
      <c r="U13" s="107">
        <f t="shared" ca="1" si="50"/>
        <v>36</v>
      </c>
      <c r="V13" s="107">
        <f t="shared" ref="V13" ca="1" si="51">IF($C13="","",SUM(T13:U13))</f>
        <v>82</v>
      </c>
      <c r="W13" s="107">
        <f t="shared" ref="W13:X13" ca="1" si="52">IF($C13="","",VLOOKUP($A13,INDIRECT("data"&amp;$AX$3),W$8,FALSE))</f>
        <v>38</v>
      </c>
      <c r="X13" s="107">
        <f t="shared" ca="1" si="52"/>
        <v>46</v>
      </c>
      <c r="Y13" s="107">
        <f t="shared" ref="Y13" ca="1" si="53">IF($C13="","",SUM(W13:X13))</f>
        <v>84</v>
      </c>
      <c r="Z13" s="107">
        <f t="shared" ref="Z13:AA13" ca="1" si="54">IF($C13="","",VLOOKUP($A13,INDIRECT("data"&amp;$AX$3),Z$8,FALSE))</f>
        <v>45</v>
      </c>
      <c r="AA13" s="107">
        <f t="shared" ca="1" si="54"/>
        <v>38</v>
      </c>
      <c r="AB13" s="107">
        <f t="shared" ref="AB13" ca="1" si="55">IF($C13="","",SUM(Z13:AA13))</f>
        <v>83</v>
      </c>
      <c r="AC13" s="107">
        <f t="shared" ref="AC13:AD13" ca="1" si="56">IF($C13="","",VLOOKUP($A13,INDIRECT("data"&amp;$AX$3),AC$8,FALSE))</f>
        <v>36</v>
      </c>
      <c r="AD13" s="107">
        <f t="shared" ca="1" si="56"/>
        <v>45</v>
      </c>
      <c r="AE13" s="107">
        <f t="shared" ref="AE13" ca="1" si="57">IF($C13="","",SUM(AC13:AD13))</f>
        <v>81</v>
      </c>
      <c r="AF13" s="107">
        <f t="shared" ref="AF13:AG13" ca="1" si="58">IF($C13="","",VLOOKUP($A13,INDIRECT("data"&amp;$AX$3),AF$8,FALSE))</f>
        <v>46</v>
      </c>
      <c r="AG13" s="107">
        <f t="shared" ca="1" si="58"/>
        <v>36</v>
      </c>
      <c r="AH13" s="107">
        <f t="shared" ref="AH13" ca="1" si="59">IF($C13="","",SUM(AF13:AG13))</f>
        <v>82</v>
      </c>
      <c r="AI13" s="107">
        <f t="shared" ref="AI13:AJ13" ca="1" si="60">IF($C13="","",VLOOKUP($A13,INDIRECT("data"&amp;$AX$3),AI$8,FALSE))</f>
        <v>38</v>
      </c>
      <c r="AJ13" s="107">
        <f t="shared" ca="1" si="60"/>
        <v>45</v>
      </c>
      <c r="AK13" s="107">
        <f t="shared" ref="AK13" ca="1" si="61">IF($C13="","",SUM(AI13:AJ13))</f>
        <v>83</v>
      </c>
      <c r="AL13" s="107">
        <f t="shared" ref="AL13:AM13" ca="1" si="62">IF($C13="","",VLOOKUP($A13,INDIRECT("data"&amp;$AX$3),AL$8,FALSE))</f>
        <v>45</v>
      </c>
      <c r="AM13" s="107">
        <f t="shared" ca="1" si="62"/>
        <v>36</v>
      </c>
      <c r="AN13" s="107">
        <f t="shared" ref="AN13" ca="1" si="63">IF($C13="","",SUM(AL13:AM13))</f>
        <v>81</v>
      </c>
      <c r="AO13" s="95">
        <f t="shared" ref="AO13" ca="1" si="64">IF($C13="","",V13+Y13+AB13+AE13+AH13+AK13+AN13)</f>
        <v>576</v>
      </c>
      <c r="AP13" s="107">
        <f t="shared" ref="AP13:AS13" ca="1" si="65">IF($C13="","",VLOOKUP($A13,INDIRECT("data"&amp;$AX$3),AP$8,FALSE))</f>
        <v>92</v>
      </c>
      <c r="AQ13" s="107">
        <f t="shared" ca="1" si="65"/>
        <v>76</v>
      </c>
      <c r="AR13" s="107">
        <f t="shared" ca="1" si="65"/>
        <v>90</v>
      </c>
      <c r="AS13" s="107">
        <f t="shared" ca="1" si="65"/>
        <v>72</v>
      </c>
      <c r="AT13" s="107">
        <f t="shared" ref="AT13" ca="1" si="66">IF($C13="","",SUM(AP13:AS13))</f>
        <v>330</v>
      </c>
      <c r="AU13" s="150">
        <f t="shared" ref="AU13" ca="1" si="67">IF($C13="","",VLOOKUP($A13,INDIRECT("data"&amp;$AX$3),AU$8,FALSE))</f>
        <v>203</v>
      </c>
      <c r="AV13" s="150">
        <f ca="1">IF($C13="","",ROUND(AU13/NoW%,0))</f>
        <v>89</v>
      </c>
      <c r="AW13" s="150" t="str">
        <f ca="1">IF($C13="","",VLOOKUP(AO14,Gc,2,FALSE))</f>
        <v>Excellent</v>
      </c>
      <c r="AX13" s="150"/>
    </row>
    <row r="14" spans="1:50" s="96" customFormat="1" ht="15" customHeight="1">
      <c r="A14" s="96">
        <f t="shared" ref="A14" si="68">A13</f>
        <v>3</v>
      </c>
      <c r="B14" s="167"/>
      <c r="C14" s="167"/>
      <c r="D14" s="107" t="str">
        <f t="shared" ref="D14:O14" ca="1" si="69">IF($C13="","",MID(TEXT(VLOOKUP($A14,INDIRECT("data"&amp;$AX$3),10,FALSE),"000000000000"),D$8,1))</f>
        <v>4</v>
      </c>
      <c r="E14" s="107" t="str">
        <f t="shared" ca="1" si="69"/>
        <v>6</v>
      </c>
      <c r="F14" s="107" t="str">
        <f t="shared" ca="1" si="69"/>
        <v>6</v>
      </c>
      <c r="G14" s="107" t="str">
        <f t="shared" ca="1" si="69"/>
        <v>0</v>
      </c>
      <c r="H14" s="107" t="str">
        <f t="shared" ca="1" si="69"/>
        <v>3</v>
      </c>
      <c r="I14" s="107" t="str">
        <f t="shared" ca="1" si="69"/>
        <v>9</v>
      </c>
      <c r="J14" s="107" t="str">
        <f t="shared" ca="1" si="69"/>
        <v>0</v>
      </c>
      <c r="K14" s="107" t="str">
        <f t="shared" ca="1" si="69"/>
        <v>8</v>
      </c>
      <c r="L14" s="107" t="str">
        <f t="shared" ca="1" si="69"/>
        <v>0</v>
      </c>
      <c r="M14" s="107" t="str">
        <f t="shared" ca="1" si="69"/>
        <v>5</v>
      </c>
      <c r="N14" s="107" t="str">
        <f t="shared" ca="1" si="69"/>
        <v>9</v>
      </c>
      <c r="O14" s="107" t="str">
        <f t="shared" ca="1" si="69"/>
        <v>0</v>
      </c>
      <c r="P14" s="150"/>
      <c r="Q14" s="150"/>
      <c r="R14" s="97">
        <f t="shared" ref="R14" ca="1" si="70">IF($C13="","",VLOOKUP(A14,INDIRECT("data"&amp;$AX$3),9,FALSE))</f>
        <v>37436</v>
      </c>
      <c r="S14" s="98" t="s">
        <v>21</v>
      </c>
      <c r="T14" s="107" t="str">
        <f ca="1">IF($C13="","",VLOOKUP(T13*2,Gr,2))</f>
        <v>A+</v>
      </c>
      <c r="U14" s="107" t="str">
        <f ca="1">IF($C13="","",VLOOKUP(U13*2,Gr,2))</f>
        <v>A</v>
      </c>
      <c r="V14" s="107" t="str">
        <f ca="1">IF($C13="","",VLOOKUP(V13,Gr,2))</f>
        <v>A</v>
      </c>
      <c r="W14" s="107" t="str">
        <f ca="1">IF($C13="","",VLOOKUP(W13*2,Gr,2))</f>
        <v>A</v>
      </c>
      <c r="X14" s="107" t="str">
        <f ca="1">IF($C13="","",VLOOKUP(X13*2,Gr,2))</f>
        <v>A+</v>
      </c>
      <c r="Y14" s="107" t="str">
        <f ca="1">IF($C13="","",VLOOKUP(Y13,Gr,2))</f>
        <v>A</v>
      </c>
      <c r="Z14" s="107" t="str">
        <f ca="1">IF($C13="","",VLOOKUP(Z13*2,Gr,2))</f>
        <v>A</v>
      </c>
      <c r="AA14" s="107" t="str">
        <f ca="1">IF($C13="","",VLOOKUP(AA13*2,Gr,2))</f>
        <v>A</v>
      </c>
      <c r="AB14" s="107" t="str">
        <f ca="1">IF($C13="","",VLOOKUP(AB13,Gr,2))</f>
        <v>A</v>
      </c>
      <c r="AC14" s="107" t="str">
        <f ca="1">IF($C13="","",VLOOKUP(AC13*2,Gr,2))</f>
        <v>A</v>
      </c>
      <c r="AD14" s="107" t="str">
        <f ca="1">IF($C13="","",VLOOKUP(AD13*2,Gr,2))</f>
        <v>A</v>
      </c>
      <c r="AE14" s="107" t="str">
        <f ca="1">IF($C13="","",VLOOKUP(AE13,Gr,2))</f>
        <v>A</v>
      </c>
      <c r="AF14" s="107" t="str">
        <f ca="1">IF($C13="","",VLOOKUP(AF13*2,Gr,2))</f>
        <v>A+</v>
      </c>
      <c r="AG14" s="107" t="str">
        <f ca="1">IF($C13="","",VLOOKUP(AG13*2,Gr,2))</f>
        <v>A</v>
      </c>
      <c r="AH14" s="107" t="str">
        <f ca="1">IF($C13="","",VLOOKUP(AH13,Gr,2))</f>
        <v>A</v>
      </c>
      <c r="AI14" s="107" t="str">
        <f ca="1">IF($C13="","",VLOOKUP(AI13*2,Gr,2))</f>
        <v>A</v>
      </c>
      <c r="AJ14" s="107" t="str">
        <f ca="1">IF($C13="","",VLOOKUP(AJ13*2,Gr,2))</f>
        <v>A</v>
      </c>
      <c r="AK14" s="107" t="str">
        <f ca="1">IF($C13="","",VLOOKUP(AK13,Gr,2))</f>
        <v>A</v>
      </c>
      <c r="AL14" s="107" t="str">
        <f ca="1">IF($C13="","",VLOOKUP(AL13*2,Gr,2))</f>
        <v>A</v>
      </c>
      <c r="AM14" s="107" t="str">
        <f ca="1">IF($C13="","",VLOOKUP(AM13*2,Gr,2))</f>
        <v>A</v>
      </c>
      <c r="AN14" s="107" t="str">
        <f ca="1">IF($C13="","",VLOOKUP(AN13,Gr,2))</f>
        <v>A</v>
      </c>
      <c r="AO14" s="107" t="str">
        <f ca="1">IF($C13="","",VLOOKUP(AO13/AO$7%,Gr,2))</f>
        <v>A+</v>
      </c>
      <c r="AP14" s="107" t="str">
        <f ca="1">IF($C13="","",VLOOKUP(AP13,Gr,2))</f>
        <v>A+</v>
      </c>
      <c r="AQ14" s="107" t="str">
        <f ca="1">IF($C13="","",VLOOKUP(AQ13,Gr,2))</f>
        <v>A</v>
      </c>
      <c r="AR14" s="107" t="str">
        <f ca="1">IF($C13="","",VLOOKUP(AR13,Gr,2))</f>
        <v>A</v>
      </c>
      <c r="AS14" s="107" t="str">
        <f ca="1">IF($C13="","",VLOOKUP(AS13,Gr,2))</f>
        <v>A</v>
      </c>
      <c r="AT14" s="107" t="str">
        <f ca="1">IF($C13="","",VLOOKUP(AT13/AT$7%,Gr,2))</f>
        <v>A</v>
      </c>
      <c r="AU14" s="150"/>
      <c r="AV14" s="150"/>
      <c r="AW14" s="150"/>
      <c r="AX14" s="150"/>
    </row>
    <row r="15" spans="1:50" s="96" customFormat="1" ht="15" customHeight="1">
      <c r="A15" s="96">
        <f t="shared" ref="A15" si="71">A14+1</f>
        <v>4</v>
      </c>
      <c r="B15" s="166">
        <f t="shared" ref="B15" si="72">A15</f>
        <v>4</v>
      </c>
      <c r="C15" s="166">
        <f t="shared" ref="C15" ca="1" si="73">IFERROR(VLOOKUP(A15,INDIRECT("data"&amp;$AX$3),2,FALSE),"")</f>
        <v>1059</v>
      </c>
      <c r="D15" s="168" t="str">
        <f t="shared" ref="D15" ca="1" si="74">IF(C15="","",VLOOKUP(A15,INDIRECT("data"&amp;$AX$3),3,FALSE))</f>
        <v>Durga Prasad Manupati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50" t="str">
        <f t="shared" ref="P15" ca="1" si="75">IF($C15="","",VLOOKUP($A15,INDIRECT("data"&amp;$AX$3),4,FALSE))</f>
        <v>B</v>
      </c>
      <c r="Q15" s="150" t="str">
        <f t="shared" ref="Q15" ca="1" si="76">IF($C15="","",VLOOKUP($A15,INDIRECT("data"&amp;$AX$3),5,FALSE))</f>
        <v>ST</v>
      </c>
      <c r="R15" s="97">
        <f t="shared" ref="R15" ca="1" si="77">IF($C15="","",VLOOKUP(A15,INDIRECT("data"&amp;$AX$3),8,FALSE))</f>
        <v>41074</v>
      </c>
      <c r="S15" s="98" t="s">
        <v>20</v>
      </c>
      <c r="T15" s="107">
        <f t="shared" ref="T15:U15" ca="1" si="78">IF($C15="","",VLOOKUP($A15,INDIRECT("data"&amp;$AX$3),T$8,FALSE))</f>
        <v>32</v>
      </c>
      <c r="U15" s="107">
        <f t="shared" ca="1" si="78"/>
        <v>38</v>
      </c>
      <c r="V15" s="107">
        <f t="shared" ref="V15" ca="1" si="79">IF($C15="","",SUM(T15:U15))</f>
        <v>70</v>
      </c>
      <c r="W15" s="107">
        <f t="shared" ref="W15:X15" ca="1" si="80">IF($C15="","",VLOOKUP($A15,INDIRECT("data"&amp;$AX$3),W$8,FALSE))</f>
        <v>34</v>
      </c>
      <c r="X15" s="107">
        <f t="shared" ca="1" si="80"/>
        <v>32</v>
      </c>
      <c r="Y15" s="107">
        <f t="shared" ref="Y15" ca="1" si="81">IF($C15="","",SUM(W15:X15))</f>
        <v>66</v>
      </c>
      <c r="Z15" s="107">
        <f t="shared" ref="Z15:AA15" ca="1" si="82">IF($C15="","",VLOOKUP($A15,INDIRECT("data"&amp;$AX$3),Z$8,FALSE))</f>
        <v>38</v>
      </c>
      <c r="AA15" s="107">
        <f t="shared" ca="1" si="82"/>
        <v>34</v>
      </c>
      <c r="AB15" s="107">
        <f t="shared" ref="AB15" ca="1" si="83">IF($C15="","",SUM(Z15:AA15))</f>
        <v>72</v>
      </c>
      <c r="AC15" s="107">
        <f t="shared" ref="AC15:AD15" ca="1" si="84">IF($C15="","",VLOOKUP($A15,INDIRECT("data"&amp;$AX$3),AC$8,FALSE))</f>
        <v>38</v>
      </c>
      <c r="AD15" s="107">
        <f t="shared" ca="1" si="84"/>
        <v>38</v>
      </c>
      <c r="AE15" s="107">
        <f t="shared" ref="AE15" ca="1" si="85">IF($C15="","",SUM(AC15:AD15))</f>
        <v>76</v>
      </c>
      <c r="AF15" s="107">
        <f t="shared" ref="AF15:AG15" ca="1" si="86">IF($C15="","",VLOOKUP($A15,INDIRECT("data"&amp;$AX$3),AF$8,FALSE))</f>
        <v>32</v>
      </c>
      <c r="AG15" s="107">
        <f t="shared" ca="1" si="86"/>
        <v>38</v>
      </c>
      <c r="AH15" s="107">
        <f t="shared" ref="AH15" ca="1" si="87">IF($C15="","",SUM(AF15:AG15))</f>
        <v>70</v>
      </c>
      <c r="AI15" s="107">
        <f t="shared" ref="AI15:AJ15" ca="1" si="88">IF($C15="","",VLOOKUP($A15,INDIRECT("data"&amp;$AX$3),AI$8,FALSE))</f>
        <v>34</v>
      </c>
      <c r="AJ15" s="107">
        <f t="shared" ca="1" si="88"/>
        <v>38</v>
      </c>
      <c r="AK15" s="107">
        <f t="shared" ref="AK15" ca="1" si="89">IF($C15="","",SUM(AI15:AJ15))</f>
        <v>72</v>
      </c>
      <c r="AL15" s="107">
        <f t="shared" ref="AL15:AM15" ca="1" si="90">IF($C15="","",VLOOKUP($A15,INDIRECT("data"&amp;$AX$3),AL$8,FALSE))</f>
        <v>38</v>
      </c>
      <c r="AM15" s="107">
        <f t="shared" ca="1" si="90"/>
        <v>38</v>
      </c>
      <c r="AN15" s="107">
        <f t="shared" ref="AN15" ca="1" si="91">IF($C15="","",SUM(AL15:AM15))</f>
        <v>76</v>
      </c>
      <c r="AO15" s="95">
        <f t="shared" ref="AO15" ca="1" si="92">IF($C15="","",V15+Y15+AB15+AE15+AH15+AK15+AN15)</f>
        <v>502</v>
      </c>
      <c r="AP15" s="107">
        <f t="shared" ref="AP15:AS15" ca="1" si="93">IF($C15="","",VLOOKUP($A15,INDIRECT("data"&amp;$AX$3),AP$8,FALSE))</f>
        <v>64</v>
      </c>
      <c r="AQ15" s="107">
        <f t="shared" ca="1" si="93"/>
        <v>68</v>
      </c>
      <c r="AR15" s="107">
        <f t="shared" ca="1" si="93"/>
        <v>76</v>
      </c>
      <c r="AS15" s="107">
        <f t="shared" ca="1" si="93"/>
        <v>76</v>
      </c>
      <c r="AT15" s="107">
        <f t="shared" ref="AT15" ca="1" si="94">IF($C15="","",SUM(AP15:AS15))</f>
        <v>284</v>
      </c>
      <c r="AU15" s="150">
        <f t="shared" ref="AU15" ca="1" si="95">IF($C15="","",VLOOKUP($A15,INDIRECT("data"&amp;$AX$3),AU$8,FALSE))</f>
        <v>172</v>
      </c>
      <c r="AV15" s="150">
        <f ca="1">IF($C15="","",ROUND(AU15/NoW%,0))</f>
        <v>76</v>
      </c>
      <c r="AW15" s="150" t="str">
        <f ca="1">IF($C15="","",VLOOKUP(AO16,Gc,2,FALSE))</f>
        <v>Very Good</v>
      </c>
      <c r="AX15" s="150"/>
    </row>
    <row r="16" spans="1:50" s="96" customFormat="1" ht="15" customHeight="1">
      <c r="A16" s="96">
        <f t="shared" ref="A16" si="96">A15</f>
        <v>4</v>
      </c>
      <c r="B16" s="167"/>
      <c r="C16" s="167"/>
      <c r="D16" s="107" t="str">
        <f t="shared" ref="D16:O16" ca="1" si="97">IF($C15="","",MID(TEXT(VLOOKUP($A16,INDIRECT("data"&amp;$AX$3),10,FALSE),"000000000000"),D$8,1))</f>
        <v>6</v>
      </c>
      <c r="E16" s="107" t="str">
        <f t="shared" ca="1" si="97"/>
        <v>1</v>
      </c>
      <c r="F16" s="107" t="str">
        <f t="shared" ca="1" si="97"/>
        <v>7</v>
      </c>
      <c r="G16" s="107" t="str">
        <f t="shared" ca="1" si="97"/>
        <v>0</v>
      </c>
      <c r="H16" s="107" t="str">
        <f t="shared" ca="1" si="97"/>
        <v>7</v>
      </c>
      <c r="I16" s="107" t="str">
        <f t="shared" ca="1" si="97"/>
        <v>7</v>
      </c>
      <c r="J16" s="107" t="str">
        <f t="shared" ca="1" si="97"/>
        <v>3</v>
      </c>
      <c r="K16" s="107" t="str">
        <f t="shared" ca="1" si="97"/>
        <v>7</v>
      </c>
      <c r="L16" s="107" t="str">
        <f t="shared" ca="1" si="97"/>
        <v>5</v>
      </c>
      <c r="M16" s="107" t="str">
        <f t="shared" ca="1" si="97"/>
        <v>5</v>
      </c>
      <c r="N16" s="107" t="str">
        <f t="shared" ca="1" si="97"/>
        <v>4</v>
      </c>
      <c r="O16" s="107" t="str">
        <f t="shared" ca="1" si="97"/>
        <v>1</v>
      </c>
      <c r="P16" s="150"/>
      <c r="Q16" s="150"/>
      <c r="R16" s="97">
        <f t="shared" ref="R16" ca="1" si="98">IF($C15="","",VLOOKUP(A16,INDIRECT("data"&amp;$AX$3),9,FALSE))</f>
        <v>37193</v>
      </c>
      <c r="S16" s="98" t="s">
        <v>21</v>
      </c>
      <c r="T16" s="107" t="str">
        <f ca="1">IF($C15="","",VLOOKUP(T15*2,Gr,2))</f>
        <v>B+</v>
      </c>
      <c r="U16" s="107" t="str">
        <f ca="1">IF($C15="","",VLOOKUP(U15*2,Gr,2))</f>
        <v>A</v>
      </c>
      <c r="V16" s="107" t="str">
        <f ca="1">IF($C15="","",VLOOKUP(V15,Gr,2))</f>
        <v>B+</v>
      </c>
      <c r="W16" s="107" t="str">
        <f ca="1">IF($C15="","",VLOOKUP(W15*2,Gr,2))</f>
        <v>B+</v>
      </c>
      <c r="X16" s="107" t="str">
        <f ca="1">IF($C15="","",VLOOKUP(X15*2,Gr,2))</f>
        <v>B+</v>
      </c>
      <c r="Y16" s="107" t="str">
        <f ca="1">IF($C15="","",VLOOKUP(Y15,Gr,2))</f>
        <v>B+</v>
      </c>
      <c r="Z16" s="107" t="str">
        <f ca="1">IF($C15="","",VLOOKUP(Z15*2,Gr,2))</f>
        <v>A</v>
      </c>
      <c r="AA16" s="107" t="str">
        <f ca="1">IF($C15="","",VLOOKUP(AA15*2,Gr,2))</f>
        <v>B+</v>
      </c>
      <c r="AB16" s="107" t="str">
        <f ca="1">IF($C15="","",VLOOKUP(AB15,Gr,2))</f>
        <v>A</v>
      </c>
      <c r="AC16" s="107" t="str">
        <f ca="1">IF($C15="","",VLOOKUP(AC15*2,Gr,2))</f>
        <v>A</v>
      </c>
      <c r="AD16" s="107" t="str">
        <f ca="1">IF($C15="","",VLOOKUP(AD15*2,Gr,2))</f>
        <v>A</v>
      </c>
      <c r="AE16" s="107" t="str">
        <f ca="1">IF($C15="","",VLOOKUP(AE15,Gr,2))</f>
        <v>A</v>
      </c>
      <c r="AF16" s="107" t="str">
        <f ca="1">IF($C15="","",VLOOKUP(AF15*2,Gr,2))</f>
        <v>B+</v>
      </c>
      <c r="AG16" s="107" t="str">
        <f ca="1">IF($C15="","",VLOOKUP(AG15*2,Gr,2))</f>
        <v>A</v>
      </c>
      <c r="AH16" s="107" t="str">
        <f ca="1">IF($C15="","",VLOOKUP(AH15,Gr,2))</f>
        <v>B+</v>
      </c>
      <c r="AI16" s="107" t="str">
        <f ca="1">IF($C15="","",VLOOKUP(AI15*2,Gr,2))</f>
        <v>B+</v>
      </c>
      <c r="AJ16" s="107" t="str">
        <f ca="1">IF($C15="","",VLOOKUP(AJ15*2,Gr,2))</f>
        <v>A</v>
      </c>
      <c r="AK16" s="107" t="str">
        <f ca="1">IF($C15="","",VLOOKUP(AK15,Gr,2))</f>
        <v>A</v>
      </c>
      <c r="AL16" s="107" t="str">
        <f ca="1">IF($C15="","",VLOOKUP(AL15*2,Gr,2))</f>
        <v>A</v>
      </c>
      <c r="AM16" s="107" t="str">
        <f ca="1">IF($C15="","",VLOOKUP(AM15*2,Gr,2))</f>
        <v>A</v>
      </c>
      <c r="AN16" s="107" t="str">
        <f ca="1">IF($C15="","",VLOOKUP(AN15,Gr,2))</f>
        <v>A</v>
      </c>
      <c r="AO16" s="107" t="str">
        <f ca="1">IF($C15="","",VLOOKUP(AO15/AO$7%,Gr,2))</f>
        <v>A</v>
      </c>
      <c r="AP16" s="107" t="str">
        <f ca="1">IF($C15="","",VLOOKUP(AP15,Gr,2))</f>
        <v>B+</v>
      </c>
      <c r="AQ16" s="107" t="str">
        <f ca="1">IF($C15="","",VLOOKUP(AQ15,Gr,2))</f>
        <v>B+</v>
      </c>
      <c r="AR16" s="107" t="str">
        <f ca="1">IF($C15="","",VLOOKUP(AR15,Gr,2))</f>
        <v>A</v>
      </c>
      <c r="AS16" s="107" t="str">
        <f ca="1">IF($C15="","",VLOOKUP(AS15,Gr,2))</f>
        <v>A</v>
      </c>
      <c r="AT16" s="107" t="str">
        <f ca="1">IF($C15="","",VLOOKUP(AT15/AT$7%,Gr,2))</f>
        <v>A</v>
      </c>
      <c r="AU16" s="150"/>
      <c r="AV16" s="150"/>
      <c r="AW16" s="150"/>
      <c r="AX16" s="150"/>
    </row>
    <row r="17" spans="1:50" s="96" customFormat="1" ht="15" customHeight="1">
      <c r="A17" s="96">
        <f t="shared" ref="A17" si="99">A16+1</f>
        <v>5</v>
      </c>
      <c r="B17" s="166">
        <f t="shared" ref="B17" si="100">A17</f>
        <v>5</v>
      </c>
      <c r="C17" s="166">
        <f t="shared" ref="C17" ca="1" si="101">IFERROR(VLOOKUP(A17,INDIRECT("data"&amp;$AX$3),2,FALSE),"")</f>
        <v>1116</v>
      </c>
      <c r="D17" s="168" t="str">
        <f t="shared" ref="D17" ca="1" si="102">IF(C17="","",VLOOKUP(A17,INDIRECT("data"&amp;$AX$3),3,FALSE))</f>
        <v>Janaki Raman Akula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50" t="str">
        <f t="shared" ref="P17" ca="1" si="103">IF($C17="","",VLOOKUP($A17,INDIRECT("data"&amp;$AX$3),4,FALSE))</f>
        <v>B</v>
      </c>
      <c r="Q17" s="150" t="str">
        <f t="shared" ref="Q17" ca="1" si="104">IF($C17="","",VLOOKUP($A17,INDIRECT("data"&amp;$AX$3),5,FALSE))</f>
        <v>OC</v>
      </c>
      <c r="R17" s="97">
        <f t="shared" ref="R17" ca="1" si="105">IF($C17="","",VLOOKUP(A17,INDIRECT("data"&amp;$AX$3),8,FALSE))</f>
        <v>41093</v>
      </c>
      <c r="S17" s="98" t="s">
        <v>20</v>
      </c>
      <c r="T17" s="107">
        <f t="shared" ref="T17:U17" ca="1" si="106">IF($C17="","",VLOOKUP($A17,INDIRECT("data"&amp;$AX$3),T$8,FALSE))</f>
        <v>22</v>
      </c>
      <c r="U17" s="107">
        <f t="shared" ca="1" si="106"/>
        <v>46</v>
      </c>
      <c r="V17" s="107">
        <f t="shared" ref="V17" ca="1" si="107">IF($C17="","",SUM(T17:U17))</f>
        <v>68</v>
      </c>
      <c r="W17" s="107">
        <f t="shared" ref="W17:X17" ca="1" si="108">IF($C17="","",VLOOKUP($A17,INDIRECT("data"&amp;$AX$3),W$8,FALSE))</f>
        <v>44</v>
      </c>
      <c r="X17" s="107">
        <f t="shared" ca="1" si="108"/>
        <v>22</v>
      </c>
      <c r="Y17" s="107">
        <f t="shared" ref="Y17" ca="1" si="109">IF($C17="","",SUM(W17:X17))</f>
        <v>66</v>
      </c>
      <c r="Z17" s="107">
        <f t="shared" ref="Z17:AA17" ca="1" si="110">IF($C17="","",VLOOKUP($A17,INDIRECT("data"&amp;$AX$3),Z$8,FALSE))</f>
        <v>43</v>
      </c>
      <c r="AA17" s="107">
        <f t="shared" ca="1" si="110"/>
        <v>44</v>
      </c>
      <c r="AB17" s="107">
        <f t="shared" ref="AB17" ca="1" si="111">IF($C17="","",SUM(Z17:AA17))</f>
        <v>87</v>
      </c>
      <c r="AC17" s="107">
        <f t="shared" ref="AC17:AD17" ca="1" si="112">IF($C17="","",VLOOKUP($A17,INDIRECT("data"&amp;$AX$3),AC$8,FALSE))</f>
        <v>46</v>
      </c>
      <c r="AD17" s="107">
        <f t="shared" ca="1" si="112"/>
        <v>43</v>
      </c>
      <c r="AE17" s="107">
        <f t="shared" ref="AE17" ca="1" si="113">IF($C17="","",SUM(AC17:AD17))</f>
        <v>89</v>
      </c>
      <c r="AF17" s="107">
        <f t="shared" ref="AF17:AG17" ca="1" si="114">IF($C17="","",VLOOKUP($A17,INDIRECT("data"&amp;$AX$3),AF$8,FALSE))</f>
        <v>22</v>
      </c>
      <c r="AG17" s="107">
        <f t="shared" ca="1" si="114"/>
        <v>46</v>
      </c>
      <c r="AH17" s="107">
        <f t="shared" ref="AH17" ca="1" si="115">IF($C17="","",SUM(AF17:AG17))</f>
        <v>68</v>
      </c>
      <c r="AI17" s="107">
        <f t="shared" ref="AI17:AJ17" ca="1" si="116">IF($C17="","",VLOOKUP($A17,INDIRECT("data"&amp;$AX$3),AI$8,FALSE))</f>
        <v>44</v>
      </c>
      <c r="AJ17" s="107">
        <f t="shared" ca="1" si="116"/>
        <v>43</v>
      </c>
      <c r="AK17" s="107">
        <f t="shared" ref="AK17" ca="1" si="117">IF($C17="","",SUM(AI17:AJ17))</f>
        <v>87</v>
      </c>
      <c r="AL17" s="107">
        <f t="shared" ref="AL17:AM17" ca="1" si="118">IF($C17="","",VLOOKUP($A17,INDIRECT("data"&amp;$AX$3),AL$8,FALSE))</f>
        <v>43</v>
      </c>
      <c r="AM17" s="107">
        <f t="shared" ca="1" si="118"/>
        <v>46</v>
      </c>
      <c r="AN17" s="107">
        <f t="shared" ref="AN17" ca="1" si="119">IF($C17="","",SUM(AL17:AM17))</f>
        <v>89</v>
      </c>
      <c r="AO17" s="95">
        <f t="shared" ref="AO17" ca="1" si="120">IF($C17="","",V17+Y17+AB17+AE17+AH17+AK17+AN17)</f>
        <v>554</v>
      </c>
      <c r="AP17" s="107">
        <f t="shared" ref="AP17:AS17" ca="1" si="121">IF($C17="","",VLOOKUP($A17,INDIRECT("data"&amp;$AX$3),AP$8,FALSE))</f>
        <v>44</v>
      </c>
      <c r="AQ17" s="107">
        <f t="shared" ca="1" si="121"/>
        <v>88</v>
      </c>
      <c r="AR17" s="107">
        <f t="shared" ca="1" si="121"/>
        <v>86</v>
      </c>
      <c r="AS17" s="107">
        <f t="shared" ca="1" si="121"/>
        <v>92</v>
      </c>
      <c r="AT17" s="107">
        <f t="shared" ref="AT17" ca="1" si="122">IF($C17="","",SUM(AP17:AS17))</f>
        <v>310</v>
      </c>
      <c r="AU17" s="150">
        <f t="shared" ref="AU17" ca="1" si="123">IF($C17="","",VLOOKUP($A17,INDIRECT("data"&amp;$AX$3),AU$8,FALSE))</f>
        <v>164</v>
      </c>
      <c r="AV17" s="150">
        <f ca="1">IF($C17="","",ROUND(AU17/NoW%,0))</f>
        <v>72</v>
      </c>
      <c r="AW17" s="150" t="str">
        <f ca="1">IF($C17="","",VLOOKUP(AO18,Gc,2,FALSE))</f>
        <v>Excellent</v>
      </c>
      <c r="AX17" s="150"/>
    </row>
    <row r="18" spans="1:50" s="96" customFormat="1" ht="15" customHeight="1">
      <c r="A18" s="96">
        <f t="shared" ref="A18" si="124">A17</f>
        <v>5</v>
      </c>
      <c r="B18" s="167"/>
      <c r="C18" s="167"/>
      <c r="D18" s="107" t="str">
        <f t="shared" ref="D18:O18" ca="1" si="125">IF($C17="","",MID(TEXT(VLOOKUP($A18,INDIRECT("data"&amp;$AX$3),10,FALSE),"000000000000"),D$8,1))</f>
        <v>8</v>
      </c>
      <c r="E18" s="107" t="str">
        <f t="shared" ca="1" si="125"/>
        <v>0</v>
      </c>
      <c r="F18" s="107" t="str">
        <f t="shared" ca="1" si="125"/>
        <v>9</v>
      </c>
      <c r="G18" s="107" t="str">
        <f t="shared" ca="1" si="125"/>
        <v>4</v>
      </c>
      <c r="H18" s="107" t="str">
        <f t="shared" ca="1" si="125"/>
        <v>7</v>
      </c>
      <c r="I18" s="107" t="str">
        <f t="shared" ca="1" si="125"/>
        <v>1</v>
      </c>
      <c r="J18" s="107" t="str">
        <f t="shared" ca="1" si="125"/>
        <v>7</v>
      </c>
      <c r="K18" s="107" t="str">
        <f t="shared" ca="1" si="125"/>
        <v>4</v>
      </c>
      <c r="L18" s="107" t="str">
        <f t="shared" ca="1" si="125"/>
        <v>6</v>
      </c>
      <c r="M18" s="107" t="str">
        <f t="shared" ca="1" si="125"/>
        <v>3</v>
      </c>
      <c r="N18" s="107" t="str">
        <f t="shared" ca="1" si="125"/>
        <v>2</v>
      </c>
      <c r="O18" s="107" t="str">
        <f t="shared" ca="1" si="125"/>
        <v>0</v>
      </c>
      <c r="P18" s="150"/>
      <c r="Q18" s="150"/>
      <c r="R18" s="97">
        <f t="shared" ref="R18" ca="1" si="126">IF($C17="","",VLOOKUP(A18,INDIRECT("data"&amp;$AX$3),9,FALSE))</f>
        <v>37188</v>
      </c>
      <c r="S18" s="98" t="s">
        <v>21</v>
      </c>
      <c r="T18" s="107" t="str">
        <f ca="1">IF($C17="","",VLOOKUP(T17*2,Gr,2))</f>
        <v>B</v>
      </c>
      <c r="U18" s="107" t="str">
        <f ca="1">IF($C17="","",VLOOKUP(U17*2,Gr,2))</f>
        <v>A+</v>
      </c>
      <c r="V18" s="107" t="str">
        <f ca="1">IF($C17="","",VLOOKUP(V17,Gr,2))</f>
        <v>B+</v>
      </c>
      <c r="W18" s="107" t="str">
        <f ca="1">IF($C17="","",VLOOKUP(W17*2,Gr,2))</f>
        <v>A</v>
      </c>
      <c r="X18" s="107" t="str">
        <f ca="1">IF($C17="","",VLOOKUP(X17*2,Gr,2))</f>
        <v>B</v>
      </c>
      <c r="Y18" s="107" t="str">
        <f ca="1">IF($C17="","",VLOOKUP(Y17,Gr,2))</f>
        <v>B+</v>
      </c>
      <c r="Z18" s="107" t="str">
        <f ca="1">IF($C17="","",VLOOKUP(Z17*2,Gr,2))</f>
        <v>A</v>
      </c>
      <c r="AA18" s="107" t="str">
        <f ca="1">IF($C17="","",VLOOKUP(AA17*2,Gr,2))</f>
        <v>A</v>
      </c>
      <c r="AB18" s="107" t="str">
        <f ca="1">IF($C17="","",VLOOKUP(AB17,Gr,2))</f>
        <v>A</v>
      </c>
      <c r="AC18" s="107" t="str">
        <f ca="1">IF($C17="","",VLOOKUP(AC17*2,Gr,2))</f>
        <v>A+</v>
      </c>
      <c r="AD18" s="107" t="str">
        <f ca="1">IF($C17="","",VLOOKUP(AD17*2,Gr,2))</f>
        <v>A</v>
      </c>
      <c r="AE18" s="107" t="str">
        <f ca="1">IF($C17="","",VLOOKUP(AE17,Gr,2))</f>
        <v>A</v>
      </c>
      <c r="AF18" s="107" t="str">
        <f ca="1">IF($C17="","",VLOOKUP(AF17*2,Gr,2))</f>
        <v>B</v>
      </c>
      <c r="AG18" s="107" t="str">
        <f ca="1">IF($C17="","",VLOOKUP(AG17*2,Gr,2))</f>
        <v>A+</v>
      </c>
      <c r="AH18" s="107" t="str">
        <f ca="1">IF($C17="","",VLOOKUP(AH17,Gr,2))</f>
        <v>B+</v>
      </c>
      <c r="AI18" s="107" t="str">
        <f ca="1">IF($C17="","",VLOOKUP(AI17*2,Gr,2))</f>
        <v>A</v>
      </c>
      <c r="AJ18" s="107" t="str">
        <f ca="1">IF($C17="","",VLOOKUP(AJ17*2,Gr,2))</f>
        <v>A</v>
      </c>
      <c r="AK18" s="107" t="str">
        <f ca="1">IF($C17="","",VLOOKUP(AK17,Gr,2))</f>
        <v>A</v>
      </c>
      <c r="AL18" s="107" t="str">
        <f ca="1">IF($C17="","",VLOOKUP(AL17*2,Gr,2))</f>
        <v>A</v>
      </c>
      <c r="AM18" s="107" t="str">
        <f ca="1">IF($C17="","",VLOOKUP(AM17*2,Gr,2))</f>
        <v>A+</v>
      </c>
      <c r="AN18" s="107" t="str">
        <f ca="1">IF($C17="","",VLOOKUP(AN17,Gr,2))</f>
        <v>A</v>
      </c>
      <c r="AO18" s="107" t="str">
        <f ca="1">IF($C17="","",VLOOKUP(AO17/AO$7%,Gr,2))</f>
        <v>A+</v>
      </c>
      <c r="AP18" s="107" t="str">
        <f ca="1">IF($C17="","",VLOOKUP(AP17,Gr,2))</f>
        <v>B</v>
      </c>
      <c r="AQ18" s="107" t="str">
        <f ca="1">IF($C17="","",VLOOKUP(AQ17,Gr,2))</f>
        <v>A</v>
      </c>
      <c r="AR18" s="107" t="str">
        <f ca="1">IF($C17="","",VLOOKUP(AR17,Gr,2))</f>
        <v>A</v>
      </c>
      <c r="AS18" s="107" t="str">
        <f ca="1">IF($C17="","",VLOOKUP(AS17,Gr,2))</f>
        <v>A+</v>
      </c>
      <c r="AT18" s="107" t="str">
        <f ca="1">IF($C17="","",VLOOKUP(AT17/AT$7%,Gr,2))</f>
        <v>A</v>
      </c>
      <c r="AU18" s="150"/>
      <c r="AV18" s="150"/>
      <c r="AW18" s="150"/>
      <c r="AX18" s="150"/>
    </row>
    <row r="19" spans="1:50" s="96" customFormat="1" ht="15" customHeight="1">
      <c r="A19" s="96">
        <f t="shared" ref="A19" si="127">A18+1</f>
        <v>6</v>
      </c>
      <c r="B19" s="166">
        <f t="shared" ref="B19" si="128">A19</f>
        <v>6</v>
      </c>
      <c r="C19" s="166">
        <f t="shared" ref="C19" ca="1" si="129">IFERROR(VLOOKUP(A19,INDIRECT("data"&amp;$AX$3),2,FALSE),"")</f>
        <v>1174</v>
      </c>
      <c r="D19" s="168" t="str">
        <f t="shared" ref="D19" ca="1" si="130">IF(C19="","",VLOOKUP(A19,INDIRECT("data"&amp;$AX$3),3,FALSE))</f>
        <v>Joy Babu Sarella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50" t="str">
        <f t="shared" ref="P19" ca="1" si="131">IF($C19="","",VLOOKUP($A19,INDIRECT("data"&amp;$AX$3),4,FALSE))</f>
        <v>B</v>
      </c>
      <c r="Q19" s="150" t="str">
        <f t="shared" ref="Q19" ca="1" si="132">IF($C19="","",VLOOKUP($A19,INDIRECT("data"&amp;$AX$3),5,FALSE))</f>
        <v>SC</v>
      </c>
      <c r="R19" s="97">
        <f t="shared" ref="R19" ca="1" si="133">IF($C19="","",VLOOKUP(A19,INDIRECT("data"&amp;$AX$3),8,FALSE))</f>
        <v>41479</v>
      </c>
      <c r="S19" s="98" t="s">
        <v>20</v>
      </c>
      <c r="T19" s="107">
        <f t="shared" ref="T19:U19" ca="1" si="134">IF($C19="","",VLOOKUP($A19,INDIRECT("data"&amp;$AX$3),T$8,FALSE))</f>
        <v>20</v>
      </c>
      <c r="U19" s="107">
        <f t="shared" ca="1" si="134"/>
        <v>26</v>
      </c>
      <c r="V19" s="107">
        <f t="shared" ref="V19" ca="1" si="135">IF($C19="","",SUM(T19:U19))</f>
        <v>46</v>
      </c>
      <c r="W19" s="107">
        <f t="shared" ref="W19:X19" ca="1" si="136">IF($C19="","",VLOOKUP($A19,INDIRECT("data"&amp;$AX$3),W$8,FALSE))</f>
        <v>20</v>
      </c>
      <c r="X19" s="107">
        <f t="shared" ca="1" si="136"/>
        <v>20</v>
      </c>
      <c r="Y19" s="107">
        <f t="shared" ref="Y19" ca="1" si="137">IF($C19="","",SUM(W19:X19))</f>
        <v>40</v>
      </c>
      <c r="Z19" s="107">
        <f t="shared" ref="Z19:AA19" ca="1" si="138">IF($C19="","",VLOOKUP($A19,INDIRECT("data"&amp;$AX$3),Z$8,FALSE))</f>
        <v>40</v>
      </c>
      <c r="AA19" s="107">
        <f t="shared" ca="1" si="138"/>
        <v>20</v>
      </c>
      <c r="AB19" s="107">
        <f t="shared" ref="AB19" ca="1" si="139">IF($C19="","",SUM(Z19:AA19))</f>
        <v>60</v>
      </c>
      <c r="AC19" s="107">
        <f t="shared" ref="AC19:AD19" ca="1" si="140">IF($C19="","",VLOOKUP($A19,INDIRECT("data"&amp;$AX$3),AC$8,FALSE))</f>
        <v>26</v>
      </c>
      <c r="AD19" s="107">
        <f t="shared" ca="1" si="140"/>
        <v>40</v>
      </c>
      <c r="AE19" s="107">
        <f t="shared" ref="AE19" ca="1" si="141">IF($C19="","",SUM(AC19:AD19))</f>
        <v>66</v>
      </c>
      <c r="AF19" s="107">
        <f t="shared" ref="AF19:AG19" ca="1" si="142">IF($C19="","",VLOOKUP($A19,INDIRECT("data"&amp;$AX$3),AF$8,FALSE))</f>
        <v>20</v>
      </c>
      <c r="AG19" s="107">
        <f t="shared" ca="1" si="142"/>
        <v>26</v>
      </c>
      <c r="AH19" s="107">
        <f t="shared" ref="AH19" ca="1" si="143">IF($C19="","",SUM(AF19:AG19))</f>
        <v>46</v>
      </c>
      <c r="AI19" s="107">
        <f t="shared" ref="AI19:AJ19" ca="1" si="144">IF($C19="","",VLOOKUP($A19,INDIRECT("data"&amp;$AX$3),AI$8,FALSE))</f>
        <v>20</v>
      </c>
      <c r="AJ19" s="107">
        <f t="shared" ca="1" si="144"/>
        <v>40</v>
      </c>
      <c r="AK19" s="107">
        <f t="shared" ref="AK19" ca="1" si="145">IF($C19="","",SUM(AI19:AJ19))</f>
        <v>60</v>
      </c>
      <c r="AL19" s="107">
        <f t="shared" ref="AL19:AM19" ca="1" si="146">IF($C19="","",VLOOKUP($A19,INDIRECT("data"&amp;$AX$3),AL$8,FALSE))</f>
        <v>40</v>
      </c>
      <c r="AM19" s="107">
        <f t="shared" ca="1" si="146"/>
        <v>26</v>
      </c>
      <c r="AN19" s="107">
        <f t="shared" ref="AN19" ca="1" si="147">IF($C19="","",SUM(AL19:AM19))</f>
        <v>66</v>
      </c>
      <c r="AO19" s="95">
        <f t="shared" ref="AO19" ca="1" si="148">IF($C19="","",V19+Y19+AB19+AE19+AH19+AK19+AN19)</f>
        <v>384</v>
      </c>
      <c r="AP19" s="107">
        <f t="shared" ref="AP19:AS19" ca="1" si="149">IF($C19="","",VLOOKUP($A19,INDIRECT("data"&amp;$AX$3),AP$8,FALSE))</f>
        <v>40</v>
      </c>
      <c r="AQ19" s="107">
        <f t="shared" ca="1" si="149"/>
        <v>40</v>
      </c>
      <c r="AR19" s="107">
        <f t="shared" ca="1" si="149"/>
        <v>80</v>
      </c>
      <c r="AS19" s="107">
        <f t="shared" ca="1" si="149"/>
        <v>52</v>
      </c>
      <c r="AT19" s="107">
        <f t="shared" ref="AT19" ca="1" si="150">IF($C19="","",SUM(AP19:AS19))</f>
        <v>212</v>
      </c>
      <c r="AU19" s="150">
        <f t="shared" ref="AU19" ca="1" si="151">IF($C19="","",VLOOKUP($A19,INDIRECT("data"&amp;$AX$3),AU$8,FALSE))</f>
        <v>216</v>
      </c>
      <c r="AV19" s="150">
        <f ca="1">IF($C19="","",ROUND(AU19/NoW%,0))</f>
        <v>95</v>
      </c>
      <c r="AW19" s="150" t="str">
        <f ca="1">IF($C19="","",VLOOKUP(AO20,Gc,2,FALSE))</f>
        <v>Good</v>
      </c>
      <c r="AX19" s="150"/>
    </row>
    <row r="20" spans="1:50" s="96" customFormat="1" ht="15" customHeight="1">
      <c r="A20" s="96">
        <f t="shared" ref="A20" si="152">A19</f>
        <v>6</v>
      </c>
      <c r="B20" s="167"/>
      <c r="C20" s="167"/>
      <c r="D20" s="107" t="str">
        <f t="shared" ref="D20:O20" ca="1" si="153">IF($C19="","",MID(TEXT(VLOOKUP($A20,INDIRECT("data"&amp;$AX$3),10,FALSE),"000000000000"),D$8,1))</f>
        <v>7</v>
      </c>
      <c r="E20" s="107" t="str">
        <f t="shared" ca="1" si="153"/>
        <v>1</v>
      </c>
      <c r="F20" s="107" t="str">
        <f t="shared" ca="1" si="153"/>
        <v>3</v>
      </c>
      <c r="G20" s="107" t="str">
        <f t="shared" ca="1" si="153"/>
        <v>4</v>
      </c>
      <c r="H20" s="107" t="str">
        <f t="shared" ca="1" si="153"/>
        <v>8</v>
      </c>
      <c r="I20" s="107" t="str">
        <f t="shared" ca="1" si="153"/>
        <v>0</v>
      </c>
      <c r="J20" s="107" t="str">
        <f t="shared" ca="1" si="153"/>
        <v>0</v>
      </c>
      <c r="K20" s="107" t="str">
        <f t="shared" ca="1" si="153"/>
        <v>1</v>
      </c>
      <c r="L20" s="107" t="str">
        <f t="shared" ca="1" si="153"/>
        <v>7</v>
      </c>
      <c r="M20" s="107" t="str">
        <f t="shared" ca="1" si="153"/>
        <v>2</v>
      </c>
      <c r="N20" s="107" t="str">
        <f t="shared" ca="1" si="153"/>
        <v>5</v>
      </c>
      <c r="O20" s="107" t="str">
        <f t="shared" ca="1" si="153"/>
        <v>4</v>
      </c>
      <c r="P20" s="150"/>
      <c r="Q20" s="150"/>
      <c r="R20" s="97">
        <f t="shared" ref="R20" ca="1" si="154">IF($C19="","",VLOOKUP(A20,INDIRECT("data"&amp;$AX$3),9,FALSE))</f>
        <v>37431</v>
      </c>
      <c r="S20" s="98" t="s">
        <v>21</v>
      </c>
      <c r="T20" s="107" t="str">
        <f ca="1">IF($C19="","",VLOOKUP(T19*2,Gr,2))</f>
        <v>C</v>
      </c>
      <c r="U20" s="107" t="str">
        <f ca="1">IF($C19="","",VLOOKUP(U19*2,Gr,2))</f>
        <v>B+</v>
      </c>
      <c r="V20" s="107" t="str">
        <f ca="1">IF($C19="","",VLOOKUP(V19,Gr,2))</f>
        <v>B</v>
      </c>
      <c r="W20" s="107" t="str">
        <f ca="1">IF($C19="","",VLOOKUP(W19*2,Gr,2))</f>
        <v>C</v>
      </c>
      <c r="X20" s="107" t="str">
        <f ca="1">IF($C19="","",VLOOKUP(X19*2,Gr,2))</f>
        <v>C</v>
      </c>
      <c r="Y20" s="107" t="str">
        <f ca="1">IF($C19="","",VLOOKUP(Y19,Gr,2))</f>
        <v>C</v>
      </c>
      <c r="Z20" s="107" t="str">
        <f ca="1">IF($C19="","",VLOOKUP(Z19*2,Gr,2))</f>
        <v>A</v>
      </c>
      <c r="AA20" s="107" t="str">
        <f ca="1">IF($C19="","",VLOOKUP(AA19*2,Gr,2))</f>
        <v>C</v>
      </c>
      <c r="AB20" s="107" t="str">
        <f ca="1">IF($C19="","",VLOOKUP(AB19,Gr,2))</f>
        <v>B+</v>
      </c>
      <c r="AC20" s="107" t="str">
        <f ca="1">IF($C19="","",VLOOKUP(AC19*2,Gr,2))</f>
        <v>B+</v>
      </c>
      <c r="AD20" s="107" t="str">
        <f ca="1">IF($C19="","",VLOOKUP(AD19*2,Gr,2))</f>
        <v>A</v>
      </c>
      <c r="AE20" s="107" t="str">
        <f ca="1">IF($C19="","",VLOOKUP(AE19,Gr,2))</f>
        <v>B+</v>
      </c>
      <c r="AF20" s="107" t="str">
        <f ca="1">IF($C19="","",VLOOKUP(AF19*2,Gr,2))</f>
        <v>C</v>
      </c>
      <c r="AG20" s="107" t="str">
        <f ca="1">IF($C19="","",VLOOKUP(AG19*2,Gr,2))</f>
        <v>B+</v>
      </c>
      <c r="AH20" s="107" t="str">
        <f ca="1">IF($C19="","",VLOOKUP(AH19,Gr,2))</f>
        <v>B</v>
      </c>
      <c r="AI20" s="107" t="str">
        <f ca="1">IF($C19="","",VLOOKUP(AI19*2,Gr,2))</f>
        <v>C</v>
      </c>
      <c r="AJ20" s="107" t="str">
        <f ca="1">IF($C19="","",VLOOKUP(AJ19*2,Gr,2))</f>
        <v>A</v>
      </c>
      <c r="AK20" s="107" t="str">
        <f ca="1">IF($C19="","",VLOOKUP(AK19,Gr,2))</f>
        <v>B+</v>
      </c>
      <c r="AL20" s="107" t="str">
        <f ca="1">IF($C19="","",VLOOKUP(AL19*2,Gr,2))</f>
        <v>A</v>
      </c>
      <c r="AM20" s="107" t="str">
        <f ca="1">IF($C19="","",VLOOKUP(AM19*2,Gr,2))</f>
        <v>B+</v>
      </c>
      <c r="AN20" s="107" t="str">
        <f ca="1">IF($C19="","",VLOOKUP(AN19,Gr,2))</f>
        <v>B+</v>
      </c>
      <c r="AO20" s="107" t="str">
        <f ca="1">IF($C19="","",VLOOKUP(AO19/AO$7%,Gr,2))</f>
        <v>B+</v>
      </c>
      <c r="AP20" s="107" t="str">
        <f ca="1">IF($C19="","",VLOOKUP(AP19,Gr,2))</f>
        <v>C</v>
      </c>
      <c r="AQ20" s="107" t="str">
        <f ca="1">IF($C19="","",VLOOKUP(AQ19,Gr,2))</f>
        <v>C</v>
      </c>
      <c r="AR20" s="107" t="str">
        <f ca="1">IF($C19="","",VLOOKUP(AR19,Gr,2))</f>
        <v>A</v>
      </c>
      <c r="AS20" s="107" t="str">
        <f ca="1">IF($C19="","",VLOOKUP(AS19,Gr,2))</f>
        <v>B+</v>
      </c>
      <c r="AT20" s="107" t="str">
        <f ca="1">IF($C19="","",VLOOKUP(AT19/AT$7%,Gr,2))</f>
        <v>B+</v>
      </c>
      <c r="AU20" s="150"/>
      <c r="AV20" s="150"/>
      <c r="AW20" s="150"/>
      <c r="AX20" s="150"/>
    </row>
    <row r="21" spans="1:50" s="96" customFormat="1" ht="15" customHeight="1">
      <c r="A21" s="96">
        <f t="shared" ref="A21" si="155">A20+1</f>
        <v>7</v>
      </c>
      <c r="B21" s="166">
        <f t="shared" ref="B21" si="156">A21</f>
        <v>7</v>
      </c>
      <c r="C21" s="166">
        <f t="shared" ref="C21" ca="1" si="157">IFERROR(VLOOKUP(A21,INDIRECT("data"&amp;$AX$3),2,FALSE),"")</f>
        <v>1067</v>
      </c>
      <c r="D21" s="168" t="str">
        <f t="shared" ref="D21" ca="1" si="158">IF(C21="","",VLOOKUP(A21,INDIRECT("data"&amp;$AX$3),3,FALSE))</f>
        <v>Karthik Gosangi</v>
      </c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50" t="str">
        <f t="shared" ref="P21" ca="1" si="159">IF($C21="","",VLOOKUP($A21,INDIRECT("data"&amp;$AX$3),4,FALSE))</f>
        <v>B</v>
      </c>
      <c r="Q21" s="150" t="str">
        <f t="shared" ref="Q21" ca="1" si="160">IF($C21="","",VLOOKUP($A21,INDIRECT("data"&amp;$AX$3),5,FALSE))</f>
        <v>SC</v>
      </c>
      <c r="R21" s="97">
        <f t="shared" ref="R21" ca="1" si="161">IF($C21="","",VLOOKUP(A21,INDIRECT("data"&amp;$AX$3),8,FALSE))</f>
        <v>41074</v>
      </c>
      <c r="S21" s="98" t="s">
        <v>20</v>
      </c>
      <c r="T21" s="107">
        <f t="shared" ref="T21:U21" ca="1" si="162">IF($C21="","",VLOOKUP($A21,INDIRECT("data"&amp;$AX$3),T$8,FALSE))</f>
        <v>46</v>
      </c>
      <c r="U21" s="107">
        <f t="shared" ca="1" si="162"/>
        <v>28</v>
      </c>
      <c r="V21" s="107">
        <f t="shared" ref="V21" ca="1" si="163">IF($C21="","",SUM(T21:U21))</f>
        <v>74</v>
      </c>
      <c r="W21" s="107">
        <f t="shared" ref="W21:X21" ca="1" si="164">IF($C21="","",VLOOKUP($A21,INDIRECT("data"&amp;$AX$3),W$8,FALSE))</f>
        <v>23</v>
      </c>
      <c r="X21" s="107">
        <f t="shared" ca="1" si="164"/>
        <v>46</v>
      </c>
      <c r="Y21" s="107">
        <f t="shared" ref="Y21" ca="1" si="165">IF($C21="","",SUM(W21:X21))</f>
        <v>69</v>
      </c>
      <c r="Z21" s="107">
        <f t="shared" ref="Z21:AA21" ca="1" si="166">IF($C21="","",VLOOKUP($A21,INDIRECT("data"&amp;$AX$3),Z$8,FALSE))</f>
        <v>48</v>
      </c>
      <c r="AA21" s="107">
        <f t="shared" ca="1" si="166"/>
        <v>23</v>
      </c>
      <c r="AB21" s="107">
        <f t="shared" ref="AB21" ca="1" si="167">IF($C21="","",SUM(Z21:AA21))</f>
        <v>71</v>
      </c>
      <c r="AC21" s="107">
        <f t="shared" ref="AC21:AD21" ca="1" si="168">IF($C21="","",VLOOKUP($A21,INDIRECT("data"&amp;$AX$3),AC$8,FALSE))</f>
        <v>28</v>
      </c>
      <c r="AD21" s="107">
        <f t="shared" ca="1" si="168"/>
        <v>48</v>
      </c>
      <c r="AE21" s="107">
        <f t="shared" ref="AE21" ca="1" si="169">IF($C21="","",SUM(AC21:AD21))</f>
        <v>76</v>
      </c>
      <c r="AF21" s="107">
        <f t="shared" ref="AF21:AG21" ca="1" si="170">IF($C21="","",VLOOKUP($A21,INDIRECT("data"&amp;$AX$3),AF$8,FALSE))</f>
        <v>46</v>
      </c>
      <c r="AG21" s="107">
        <f t="shared" ca="1" si="170"/>
        <v>28</v>
      </c>
      <c r="AH21" s="107">
        <f t="shared" ref="AH21" ca="1" si="171">IF($C21="","",SUM(AF21:AG21))</f>
        <v>74</v>
      </c>
      <c r="AI21" s="107">
        <f t="shared" ref="AI21:AJ21" ca="1" si="172">IF($C21="","",VLOOKUP($A21,INDIRECT("data"&amp;$AX$3),AI$8,FALSE))</f>
        <v>23</v>
      </c>
      <c r="AJ21" s="107">
        <f t="shared" ca="1" si="172"/>
        <v>48</v>
      </c>
      <c r="AK21" s="107">
        <f t="shared" ref="AK21" ca="1" si="173">IF($C21="","",SUM(AI21:AJ21))</f>
        <v>71</v>
      </c>
      <c r="AL21" s="107">
        <f t="shared" ref="AL21:AM21" ca="1" si="174">IF($C21="","",VLOOKUP($A21,INDIRECT("data"&amp;$AX$3),AL$8,FALSE))</f>
        <v>48</v>
      </c>
      <c r="AM21" s="107">
        <f t="shared" ca="1" si="174"/>
        <v>28</v>
      </c>
      <c r="AN21" s="107">
        <f t="shared" ref="AN21" ca="1" si="175">IF($C21="","",SUM(AL21:AM21))</f>
        <v>76</v>
      </c>
      <c r="AO21" s="95">
        <f t="shared" ref="AO21" ca="1" si="176">IF($C21="","",V21+Y21+AB21+AE21+AH21+AK21+AN21)</f>
        <v>511</v>
      </c>
      <c r="AP21" s="107">
        <f t="shared" ref="AP21:AS21" ca="1" si="177">IF($C21="","",VLOOKUP($A21,INDIRECT("data"&amp;$AX$3),AP$8,FALSE))</f>
        <v>92</v>
      </c>
      <c r="AQ21" s="107">
        <f t="shared" ca="1" si="177"/>
        <v>46</v>
      </c>
      <c r="AR21" s="107">
        <f t="shared" ca="1" si="177"/>
        <v>96</v>
      </c>
      <c r="AS21" s="107">
        <f t="shared" ca="1" si="177"/>
        <v>56</v>
      </c>
      <c r="AT21" s="107">
        <f t="shared" ref="AT21" ca="1" si="178">IF($C21="","",SUM(AP21:AS21))</f>
        <v>290</v>
      </c>
      <c r="AU21" s="150">
        <f t="shared" ref="AU21" ca="1" si="179">IF($C21="","",VLOOKUP($A21,INDIRECT("data"&amp;$AX$3),AU$8,FALSE))</f>
        <v>190</v>
      </c>
      <c r="AV21" s="150">
        <f ca="1">IF($C21="","",ROUND(AU21/NoW%,0))</f>
        <v>84</v>
      </c>
      <c r="AW21" s="150" t="str">
        <f ca="1">IF($C21="","",VLOOKUP(AO22,Gc,2,FALSE))</f>
        <v>Very Good</v>
      </c>
      <c r="AX21" s="150"/>
    </row>
    <row r="22" spans="1:50" s="96" customFormat="1" ht="15" customHeight="1">
      <c r="A22" s="96">
        <f t="shared" ref="A22" si="180">A21</f>
        <v>7</v>
      </c>
      <c r="B22" s="167"/>
      <c r="C22" s="167"/>
      <c r="D22" s="107" t="str">
        <f t="shared" ref="D22:O22" ca="1" si="181">IF($C21="","",MID(TEXT(VLOOKUP($A22,INDIRECT("data"&amp;$AX$3),10,FALSE),"000000000000"),D$8,1))</f>
        <v>6</v>
      </c>
      <c r="E22" s="107" t="str">
        <f t="shared" ca="1" si="181"/>
        <v>1</v>
      </c>
      <c r="F22" s="107" t="str">
        <f t="shared" ca="1" si="181"/>
        <v>9</v>
      </c>
      <c r="G22" s="107" t="str">
        <f t="shared" ca="1" si="181"/>
        <v>5</v>
      </c>
      <c r="H22" s="107" t="str">
        <f t="shared" ca="1" si="181"/>
        <v>3</v>
      </c>
      <c r="I22" s="107" t="str">
        <f t="shared" ca="1" si="181"/>
        <v>1</v>
      </c>
      <c r="J22" s="107" t="str">
        <f t="shared" ca="1" si="181"/>
        <v>1</v>
      </c>
      <c r="K22" s="107" t="str">
        <f t="shared" ca="1" si="181"/>
        <v>6</v>
      </c>
      <c r="L22" s="107" t="str">
        <f t="shared" ca="1" si="181"/>
        <v>6</v>
      </c>
      <c r="M22" s="107" t="str">
        <f t="shared" ca="1" si="181"/>
        <v>0</v>
      </c>
      <c r="N22" s="107" t="str">
        <f t="shared" ca="1" si="181"/>
        <v>9</v>
      </c>
      <c r="O22" s="107" t="str">
        <f t="shared" ca="1" si="181"/>
        <v>1</v>
      </c>
      <c r="P22" s="150"/>
      <c r="Q22" s="150"/>
      <c r="R22" s="97">
        <f t="shared" ref="R22" ca="1" si="182">IF($C21="","",VLOOKUP(A22,INDIRECT("data"&amp;$AX$3),9,FALSE))</f>
        <v>36689</v>
      </c>
      <c r="S22" s="98" t="s">
        <v>21</v>
      </c>
      <c r="T22" s="107" t="str">
        <f ca="1">IF($C21="","",VLOOKUP(T21*2,Gr,2))</f>
        <v>A+</v>
      </c>
      <c r="U22" s="107" t="str">
        <f ca="1">IF($C21="","",VLOOKUP(U21*2,Gr,2))</f>
        <v>B+</v>
      </c>
      <c r="V22" s="107" t="str">
        <f ca="1">IF($C21="","",VLOOKUP(V21,Gr,2))</f>
        <v>A</v>
      </c>
      <c r="W22" s="107" t="str">
        <f ca="1">IF($C21="","",VLOOKUP(W21*2,Gr,2))</f>
        <v>B</v>
      </c>
      <c r="X22" s="107" t="str">
        <f ca="1">IF($C21="","",VLOOKUP(X21*2,Gr,2))</f>
        <v>A+</v>
      </c>
      <c r="Y22" s="107" t="str">
        <f ca="1">IF($C21="","",VLOOKUP(Y21,Gr,2))</f>
        <v>B+</v>
      </c>
      <c r="Z22" s="107" t="str">
        <f ca="1">IF($C21="","",VLOOKUP(Z21*2,Gr,2))</f>
        <v>A+</v>
      </c>
      <c r="AA22" s="107" t="str">
        <f ca="1">IF($C21="","",VLOOKUP(AA21*2,Gr,2))</f>
        <v>B</v>
      </c>
      <c r="AB22" s="107" t="str">
        <f ca="1">IF($C21="","",VLOOKUP(AB21,Gr,2))</f>
        <v>A</v>
      </c>
      <c r="AC22" s="107" t="str">
        <f ca="1">IF($C21="","",VLOOKUP(AC21*2,Gr,2))</f>
        <v>B+</v>
      </c>
      <c r="AD22" s="107" t="str">
        <f ca="1">IF($C21="","",VLOOKUP(AD21*2,Gr,2))</f>
        <v>A+</v>
      </c>
      <c r="AE22" s="107" t="str">
        <f ca="1">IF($C21="","",VLOOKUP(AE21,Gr,2))</f>
        <v>A</v>
      </c>
      <c r="AF22" s="107" t="str">
        <f ca="1">IF($C21="","",VLOOKUP(AF21*2,Gr,2))</f>
        <v>A+</v>
      </c>
      <c r="AG22" s="107" t="str">
        <f ca="1">IF($C21="","",VLOOKUP(AG21*2,Gr,2))</f>
        <v>B+</v>
      </c>
      <c r="AH22" s="107" t="str">
        <f ca="1">IF($C21="","",VLOOKUP(AH21,Gr,2))</f>
        <v>A</v>
      </c>
      <c r="AI22" s="107" t="str">
        <f ca="1">IF($C21="","",VLOOKUP(AI21*2,Gr,2))</f>
        <v>B</v>
      </c>
      <c r="AJ22" s="107" t="str">
        <f ca="1">IF($C21="","",VLOOKUP(AJ21*2,Gr,2))</f>
        <v>A+</v>
      </c>
      <c r="AK22" s="107" t="str">
        <f ca="1">IF($C21="","",VLOOKUP(AK21,Gr,2))</f>
        <v>A</v>
      </c>
      <c r="AL22" s="107" t="str">
        <f ca="1">IF($C21="","",VLOOKUP(AL21*2,Gr,2))</f>
        <v>A+</v>
      </c>
      <c r="AM22" s="107" t="str">
        <f ca="1">IF($C21="","",VLOOKUP(AM21*2,Gr,2))</f>
        <v>B+</v>
      </c>
      <c r="AN22" s="107" t="str">
        <f ca="1">IF($C21="","",VLOOKUP(AN21,Gr,2))</f>
        <v>A</v>
      </c>
      <c r="AO22" s="107" t="str">
        <f ca="1">IF($C21="","",VLOOKUP(AO21/AO$7%,Gr,2))</f>
        <v>A</v>
      </c>
      <c r="AP22" s="107" t="str">
        <f ca="1">IF($C21="","",VLOOKUP(AP21,Gr,2))</f>
        <v>A+</v>
      </c>
      <c r="AQ22" s="107" t="str">
        <f ca="1">IF($C21="","",VLOOKUP(AQ21,Gr,2))</f>
        <v>B</v>
      </c>
      <c r="AR22" s="107" t="str">
        <f ca="1">IF($C21="","",VLOOKUP(AR21,Gr,2))</f>
        <v>A+</v>
      </c>
      <c r="AS22" s="107" t="str">
        <f ca="1">IF($C21="","",VLOOKUP(AS21,Gr,2))</f>
        <v>B+</v>
      </c>
      <c r="AT22" s="107" t="str">
        <f ca="1">IF($C21="","",VLOOKUP(AT21/AT$7%,Gr,2))</f>
        <v>A</v>
      </c>
      <c r="AU22" s="150"/>
      <c r="AV22" s="150"/>
      <c r="AW22" s="150"/>
      <c r="AX22" s="150"/>
    </row>
    <row r="23" spans="1:50" s="96" customFormat="1" ht="15" customHeight="1">
      <c r="A23" s="96">
        <f t="shared" ref="A23" si="183">A22+1</f>
        <v>8</v>
      </c>
      <c r="B23" s="166">
        <f t="shared" ref="B23" si="184">A23</f>
        <v>8</v>
      </c>
      <c r="C23" s="166">
        <f t="shared" ref="C23" ca="1" si="185">IFERROR(VLOOKUP(A23,INDIRECT("data"&amp;$AX$3),2,FALSE),"")</f>
        <v>1109</v>
      </c>
      <c r="D23" s="168" t="str">
        <f t="shared" ref="D23" ca="1" si="186">IF(C23="","",VLOOKUP(A23,INDIRECT("data"&amp;$AX$3),3,FALSE))</f>
        <v>Kishore Kumar Rayi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50" t="str">
        <f t="shared" ref="P23" ca="1" si="187">IF($C23="","",VLOOKUP($A23,INDIRECT("data"&amp;$AX$3),4,FALSE))</f>
        <v>B</v>
      </c>
      <c r="Q23" s="150" t="str">
        <f t="shared" ref="Q23" ca="1" si="188">IF($C23="","",VLOOKUP($A23,INDIRECT("data"&amp;$AX$3),5,FALSE))</f>
        <v>SC</v>
      </c>
      <c r="R23" s="97">
        <f t="shared" ref="R23" ca="1" si="189">IF($C23="","",VLOOKUP(A23,INDIRECT("data"&amp;$AX$3),8,FALSE))</f>
        <v>41086</v>
      </c>
      <c r="S23" s="98" t="s">
        <v>20</v>
      </c>
      <c r="T23" s="107">
        <f t="shared" ref="T23:U23" ca="1" si="190">IF($C23="","",VLOOKUP($A23,INDIRECT("data"&amp;$AX$3),T$8,FALSE))</f>
        <v>24</v>
      </c>
      <c r="U23" s="107">
        <f t="shared" ca="1" si="190"/>
        <v>46</v>
      </c>
      <c r="V23" s="107">
        <f t="shared" ref="V23" ca="1" si="191">IF($C23="","",SUM(T23:U23))</f>
        <v>70</v>
      </c>
      <c r="W23" s="107">
        <f t="shared" ref="W23:X23" ca="1" si="192">IF($C23="","",VLOOKUP($A23,INDIRECT("data"&amp;$AX$3),W$8,FALSE))</f>
        <v>43</v>
      </c>
      <c r="X23" s="107">
        <f t="shared" ca="1" si="192"/>
        <v>24</v>
      </c>
      <c r="Y23" s="107">
        <f t="shared" ref="Y23" ca="1" si="193">IF($C23="","",SUM(W23:X23))</f>
        <v>67</v>
      </c>
      <c r="Z23" s="107">
        <f t="shared" ref="Z23:AA23" ca="1" si="194">IF($C23="","",VLOOKUP($A23,INDIRECT("data"&amp;$AX$3),Z$8,FALSE))</f>
        <v>46</v>
      </c>
      <c r="AA23" s="107">
        <f t="shared" ca="1" si="194"/>
        <v>43</v>
      </c>
      <c r="AB23" s="107">
        <f t="shared" ref="AB23" ca="1" si="195">IF($C23="","",SUM(Z23:AA23))</f>
        <v>89</v>
      </c>
      <c r="AC23" s="107">
        <f t="shared" ref="AC23:AD23" ca="1" si="196">IF($C23="","",VLOOKUP($A23,INDIRECT("data"&amp;$AX$3),AC$8,FALSE))</f>
        <v>46</v>
      </c>
      <c r="AD23" s="107">
        <f t="shared" ca="1" si="196"/>
        <v>46</v>
      </c>
      <c r="AE23" s="107">
        <f t="shared" ref="AE23" ca="1" si="197">IF($C23="","",SUM(AC23:AD23))</f>
        <v>92</v>
      </c>
      <c r="AF23" s="107">
        <f t="shared" ref="AF23:AG23" ca="1" si="198">IF($C23="","",VLOOKUP($A23,INDIRECT("data"&amp;$AX$3),AF$8,FALSE))</f>
        <v>24</v>
      </c>
      <c r="AG23" s="107">
        <f t="shared" ca="1" si="198"/>
        <v>46</v>
      </c>
      <c r="AH23" s="107">
        <f t="shared" ref="AH23" ca="1" si="199">IF($C23="","",SUM(AF23:AG23))</f>
        <v>70</v>
      </c>
      <c r="AI23" s="107">
        <f t="shared" ref="AI23:AJ23" ca="1" si="200">IF($C23="","",VLOOKUP($A23,INDIRECT("data"&amp;$AX$3),AI$8,FALSE))</f>
        <v>43</v>
      </c>
      <c r="AJ23" s="107">
        <f t="shared" ca="1" si="200"/>
        <v>46</v>
      </c>
      <c r="AK23" s="107">
        <f t="shared" ref="AK23" ca="1" si="201">IF($C23="","",SUM(AI23:AJ23))</f>
        <v>89</v>
      </c>
      <c r="AL23" s="107">
        <f t="shared" ref="AL23:AM23" ca="1" si="202">IF($C23="","",VLOOKUP($A23,INDIRECT("data"&amp;$AX$3),AL$8,FALSE))</f>
        <v>46</v>
      </c>
      <c r="AM23" s="107">
        <f t="shared" ca="1" si="202"/>
        <v>46</v>
      </c>
      <c r="AN23" s="107">
        <f t="shared" ref="AN23" ca="1" si="203">IF($C23="","",SUM(AL23:AM23))</f>
        <v>92</v>
      </c>
      <c r="AO23" s="95">
        <f t="shared" ref="AO23" ca="1" si="204">IF($C23="","",V23+Y23+AB23+AE23+AH23+AK23+AN23)</f>
        <v>569</v>
      </c>
      <c r="AP23" s="107">
        <f t="shared" ref="AP23:AS23" ca="1" si="205">IF($C23="","",VLOOKUP($A23,INDIRECT("data"&amp;$AX$3),AP$8,FALSE))</f>
        <v>48</v>
      </c>
      <c r="AQ23" s="107">
        <f t="shared" ca="1" si="205"/>
        <v>86</v>
      </c>
      <c r="AR23" s="107">
        <f t="shared" ca="1" si="205"/>
        <v>92</v>
      </c>
      <c r="AS23" s="107">
        <f t="shared" ca="1" si="205"/>
        <v>92</v>
      </c>
      <c r="AT23" s="107">
        <f t="shared" ref="AT23" ca="1" si="206">IF($C23="","",SUM(AP23:AS23))</f>
        <v>318</v>
      </c>
      <c r="AU23" s="150">
        <f t="shared" ref="AU23" ca="1" si="207">IF($C23="","",VLOOKUP($A23,INDIRECT("data"&amp;$AX$3),AU$8,FALSE))</f>
        <v>172</v>
      </c>
      <c r="AV23" s="150">
        <f ca="1">IF($C23="","",ROUND(AU23/NoW%,0))</f>
        <v>76</v>
      </c>
      <c r="AW23" s="150" t="str">
        <f ca="1">IF($C23="","",VLOOKUP(AO24,Gc,2,FALSE))</f>
        <v>Excellent</v>
      </c>
      <c r="AX23" s="150"/>
    </row>
    <row r="24" spans="1:50" s="96" customFormat="1" ht="15" customHeight="1">
      <c r="A24" s="96">
        <f t="shared" ref="A24" si="208">A23</f>
        <v>8</v>
      </c>
      <c r="B24" s="167"/>
      <c r="C24" s="167"/>
      <c r="D24" s="107" t="str">
        <f t="shared" ref="D24:O24" ca="1" si="209">IF($C23="","",MID(TEXT(VLOOKUP($A24,INDIRECT("data"&amp;$AX$3),10,FALSE),"000000000000"),D$8,1))</f>
        <v>9</v>
      </c>
      <c r="E24" s="107" t="str">
        <f t="shared" ca="1" si="209"/>
        <v>4</v>
      </c>
      <c r="F24" s="107" t="str">
        <f t="shared" ca="1" si="209"/>
        <v>7</v>
      </c>
      <c r="G24" s="107" t="str">
        <f t="shared" ca="1" si="209"/>
        <v>9</v>
      </c>
      <c r="H24" s="107" t="str">
        <f t="shared" ca="1" si="209"/>
        <v>1</v>
      </c>
      <c r="I24" s="107" t="str">
        <f t="shared" ca="1" si="209"/>
        <v>2</v>
      </c>
      <c r="J24" s="107" t="str">
        <f t="shared" ca="1" si="209"/>
        <v>2</v>
      </c>
      <c r="K24" s="107" t="str">
        <f t="shared" ca="1" si="209"/>
        <v>0</v>
      </c>
      <c r="L24" s="107" t="str">
        <f t="shared" ca="1" si="209"/>
        <v>5</v>
      </c>
      <c r="M24" s="107" t="str">
        <f t="shared" ca="1" si="209"/>
        <v>5</v>
      </c>
      <c r="N24" s="107" t="str">
        <f t="shared" ca="1" si="209"/>
        <v>1</v>
      </c>
      <c r="O24" s="107" t="str">
        <f t="shared" ca="1" si="209"/>
        <v>4</v>
      </c>
      <c r="P24" s="150"/>
      <c r="Q24" s="150"/>
      <c r="R24" s="97">
        <f t="shared" ref="R24" ca="1" si="210">IF($C23="","",VLOOKUP(A24,INDIRECT("data"&amp;$AX$3),9,FALSE))</f>
        <v>37187</v>
      </c>
      <c r="S24" s="98" t="s">
        <v>21</v>
      </c>
      <c r="T24" s="107" t="str">
        <f ca="1">IF($C23="","",VLOOKUP(T23*2,Gr,2))</f>
        <v>B</v>
      </c>
      <c r="U24" s="107" t="str">
        <f ca="1">IF($C23="","",VLOOKUP(U23*2,Gr,2))</f>
        <v>A+</v>
      </c>
      <c r="V24" s="107" t="str">
        <f ca="1">IF($C23="","",VLOOKUP(V23,Gr,2))</f>
        <v>B+</v>
      </c>
      <c r="W24" s="107" t="str">
        <f ca="1">IF($C23="","",VLOOKUP(W23*2,Gr,2))</f>
        <v>A</v>
      </c>
      <c r="X24" s="107" t="str">
        <f ca="1">IF($C23="","",VLOOKUP(X23*2,Gr,2))</f>
        <v>B</v>
      </c>
      <c r="Y24" s="107" t="str">
        <f ca="1">IF($C23="","",VLOOKUP(Y23,Gr,2))</f>
        <v>B+</v>
      </c>
      <c r="Z24" s="107" t="str">
        <f ca="1">IF($C23="","",VLOOKUP(Z23*2,Gr,2))</f>
        <v>A+</v>
      </c>
      <c r="AA24" s="107" t="str">
        <f ca="1">IF($C23="","",VLOOKUP(AA23*2,Gr,2))</f>
        <v>A</v>
      </c>
      <c r="AB24" s="107" t="str">
        <f ca="1">IF($C23="","",VLOOKUP(AB23,Gr,2))</f>
        <v>A</v>
      </c>
      <c r="AC24" s="107" t="str">
        <f ca="1">IF($C23="","",VLOOKUP(AC23*2,Gr,2))</f>
        <v>A+</v>
      </c>
      <c r="AD24" s="107" t="str">
        <f ca="1">IF($C23="","",VLOOKUP(AD23*2,Gr,2))</f>
        <v>A+</v>
      </c>
      <c r="AE24" s="107" t="str">
        <f ca="1">IF($C23="","",VLOOKUP(AE23,Gr,2))</f>
        <v>A+</v>
      </c>
      <c r="AF24" s="107" t="str">
        <f ca="1">IF($C23="","",VLOOKUP(AF23*2,Gr,2))</f>
        <v>B</v>
      </c>
      <c r="AG24" s="107" t="str">
        <f ca="1">IF($C23="","",VLOOKUP(AG23*2,Gr,2))</f>
        <v>A+</v>
      </c>
      <c r="AH24" s="107" t="str">
        <f ca="1">IF($C23="","",VLOOKUP(AH23,Gr,2))</f>
        <v>B+</v>
      </c>
      <c r="AI24" s="107" t="str">
        <f ca="1">IF($C23="","",VLOOKUP(AI23*2,Gr,2))</f>
        <v>A</v>
      </c>
      <c r="AJ24" s="107" t="str">
        <f ca="1">IF($C23="","",VLOOKUP(AJ23*2,Gr,2))</f>
        <v>A+</v>
      </c>
      <c r="AK24" s="107" t="str">
        <f ca="1">IF($C23="","",VLOOKUP(AK23,Gr,2))</f>
        <v>A</v>
      </c>
      <c r="AL24" s="107" t="str">
        <f ca="1">IF($C23="","",VLOOKUP(AL23*2,Gr,2))</f>
        <v>A+</v>
      </c>
      <c r="AM24" s="107" t="str">
        <f ca="1">IF($C23="","",VLOOKUP(AM23*2,Gr,2))</f>
        <v>A+</v>
      </c>
      <c r="AN24" s="107" t="str">
        <f ca="1">IF($C23="","",VLOOKUP(AN23,Gr,2))</f>
        <v>A+</v>
      </c>
      <c r="AO24" s="107" t="str">
        <f ca="1">IF($C23="","",VLOOKUP(AO23/AO$7%,Gr,2))</f>
        <v>A+</v>
      </c>
      <c r="AP24" s="107" t="str">
        <f ca="1">IF($C23="","",VLOOKUP(AP23,Gr,2))</f>
        <v>B</v>
      </c>
      <c r="AQ24" s="107" t="str">
        <f ca="1">IF($C23="","",VLOOKUP(AQ23,Gr,2))</f>
        <v>A</v>
      </c>
      <c r="AR24" s="107" t="str">
        <f ca="1">IF($C23="","",VLOOKUP(AR23,Gr,2))</f>
        <v>A+</v>
      </c>
      <c r="AS24" s="107" t="str">
        <f ca="1">IF($C23="","",VLOOKUP(AS23,Gr,2))</f>
        <v>A+</v>
      </c>
      <c r="AT24" s="107" t="str">
        <f ca="1">IF($C23="","",VLOOKUP(AT23/AT$7%,Gr,2))</f>
        <v>A</v>
      </c>
      <c r="AU24" s="150"/>
      <c r="AV24" s="150"/>
      <c r="AW24" s="150"/>
      <c r="AX24" s="150"/>
    </row>
    <row r="25" spans="1:50" s="96" customFormat="1" ht="15" customHeight="1">
      <c r="A25" s="96">
        <f t="shared" ref="A25" si="211">A24+1</f>
        <v>9</v>
      </c>
      <c r="B25" s="166">
        <f t="shared" ref="B25" si="212">A25</f>
        <v>9</v>
      </c>
      <c r="C25" s="166">
        <f t="shared" ref="C25" ca="1" si="213">IFERROR(VLOOKUP(A25,INDIRECT("data"&amp;$AX$3),2,FALSE),"")</f>
        <v>1064</v>
      </c>
      <c r="D25" s="168" t="str">
        <f t="shared" ref="D25" ca="1" si="214">IF(C25="","",VLOOKUP(A25,INDIRECT("data"&amp;$AX$3),3,FALSE))</f>
        <v>Lakshmanudu Rayudu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50" t="str">
        <f t="shared" ref="P25" ca="1" si="215">IF($C25="","",VLOOKUP($A25,INDIRECT("data"&amp;$AX$3),4,FALSE))</f>
        <v>B</v>
      </c>
      <c r="Q25" s="150" t="str">
        <f t="shared" ref="Q25" ca="1" si="216">IF($C25="","",VLOOKUP($A25,INDIRECT("data"&amp;$AX$3),5,FALSE))</f>
        <v>BC</v>
      </c>
      <c r="R25" s="97">
        <f t="shared" ref="R25" ca="1" si="217">IF($C25="","",VLOOKUP(A25,INDIRECT("data"&amp;$AX$3),8,FALSE))</f>
        <v>41074</v>
      </c>
      <c r="S25" s="98" t="s">
        <v>20</v>
      </c>
      <c r="T25" s="107">
        <f t="shared" ref="T25:U25" ca="1" si="218">IF($C25="","",VLOOKUP($A25,INDIRECT("data"&amp;$AX$3),T$8,FALSE))</f>
        <v>24</v>
      </c>
      <c r="U25" s="107">
        <f t="shared" ca="1" si="218"/>
        <v>44</v>
      </c>
      <c r="V25" s="107">
        <f t="shared" ref="V25" ca="1" si="219">IF($C25="","",SUM(T25:U25))</f>
        <v>68</v>
      </c>
      <c r="W25" s="107">
        <f t="shared" ref="W25:X25" ca="1" si="220">IF($C25="","",VLOOKUP($A25,INDIRECT("data"&amp;$AX$3),W$8,FALSE))</f>
        <v>41</v>
      </c>
      <c r="X25" s="107">
        <f t="shared" ca="1" si="220"/>
        <v>24</v>
      </c>
      <c r="Y25" s="107">
        <f t="shared" ref="Y25" ca="1" si="221">IF($C25="","",SUM(W25:X25))</f>
        <v>65</v>
      </c>
      <c r="Z25" s="107">
        <f t="shared" ref="Z25:AA25" ca="1" si="222">IF($C25="","",VLOOKUP($A25,INDIRECT("data"&amp;$AX$3),Z$8,FALSE))</f>
        <v>48</v>
      </c>
      <c r="AA25" s="107">
        <f t="shared" ca="1" si="222"/>
        <v>41</v>
      </c>
      <c r="AB25" s="107">
        <f t="shared" ref="AB25" ca="1" si="223">IF($C25="","",SUM(Z25:AA25))</f>
        <v>89</v>
      </c>
      <c r="AC25" s="107">
        <f t="shared" ref="AC25:AD25" ca="1" si="224">IF($C25="","",VLOOKUP($A25,INDIRECT("data"&amp;$AX$3),AC$8,FALSE))</f>
        <v>44</v>
      </c>
      <c r="AD25" s="107">
        <f t="shared" ca="1" si="224"/>
        <v>48</v>
      </c>
      <c r="AE25" s="107">
        <f t="shared" ref="AE25" ca="1" si="225">IF($C25="","",SUM(AC25:AD25))</f>
        <v>92</v>
      </c>
      <c r="AF25" s="107">
        <f t="shared" ref="AF25:AG25" ca="1" si="226">IF($C25="","",VLOOKUP($A25,INDIRECT("data"&amp;$AX$3),AF$8,FALSE))</f>
        <v>24</v>
      </c>
      <c r="AG25" s="107">
        <f t="shared" ca="1" si="226"/>
        <v>44</v>
      </c>
      <c r="AH25" s="107">
        <f t="shared" ref="AH25" ca="1" si="227">IF($C25="","",SUM(AF25:AG25))</f>
        <v>68</v>
      </c>
      <c r="AI25" s="107">
        <f t="shared" ref="AI25:AJ25" ca="1" si="228">IF($C25="","",VLOOKUP($A25,INDIRECT("data"&amp;$AX$3),AI$8,FALSE))</f>
        <v>41</v>
      </c>
      <c r="AJ25" s="107">
        <f t="shared" ca="1" si="228"/>
        <v>48</v>
      </c>
      <c r="AK25" s="107">
        <f t="shared" ref="AK25" ca="1" si="229">IF($C25="","",SUM(AI25:AJ25))</f>
        <v>89</v>
      </c>
      <c r="AL25" s="107">
        <f t="shared" ref="AL25:AM25" ca="1" si="230">IF($C25="","",VLOOKUP($A25,INDIRECT("data"&amp;$AX$3),AL$8,FALSE))</f>
        <v>48</v>
      </c>
      <c r="AM25" s="107">
        <f t="shared" ca="1" si="230"/>
        <v>44</v>
      </c>
      <c r="AN25" s="107">
        <f t="shared" ref="AN25" ca="1" si="231">IF($C25="","",SUM(AL25:AM25))</f>
        <v>92</v>
      </c>
      <c r="AO25" s="95">
        <f t="shared" ref="AO25" ca="1" si="232">IF($C25="","",V25+Y25+AB25+AE25+AH25+AK25+AN25)</f>
        <v>563</v>
      </c>
      <c r="AP25" s="107">
        <f t="shared" ref="AP25:AS25" ca="1" si="233">IF($C25="","",VLOOKUP($A25,INDIRECT("data"&amp;$AX$3),AP$8,FALSE))</f>
        <v>48</v>
      </c>
      <c r="AQ25" s="107">
        <f t="shared" ca="1" si="233"/>
        <v>82</v>
      </c>
      <c r="AR25" s="107">
        <f t="shared" ca="1" si="233"/>
        <v>96</v>
      </c>
      <c r="AS25" s="107">
        <f t="shared" ca="1" si="233"/>
        <v>88</v>
      </c>
      <c r="AT25" s="107">
        <f t="shared" ref="AT25" ca="1" si="234">IF($C25="","",SUM(AP25:AS25))</f>
        <v>314</v>
      </c>
      <c r="AU25" s="150">
        <f t="shared" ref="AU25" ca="1" si="235">IF($C25="","",VLOOKUP($A25,INDIRECT("data"&amp;$AX$3),AU$8,FALSE))</f>
        <v>194</v>
      </c>
      <c r="AV25" s="150">
        <f ca="1">IF($C25="","",ROUND(AU25/NoW%,0))</f>
        <v>85</v>
      </c>
      <c r="AW25" s="150" t="str">
        <f ca="1">IF($C25="","",VLOOKUP(AO26,Gc,2,FALSE))</f>
        <v>Excellent</v>
      </c>
      <c r="AX25" s="150"/>
    </row>
    <row r="26" spans="1:50" s="96" customFormat="1" ht="15" customHeight="1">
      <c r="A26" s="96">
        <f t="shared" ref="A26" si="236">A25</f>
        <v>9</v>
      </c>
      <c r="B26" s="167"/>
      <c r="C26" s="167"/>
      <c r="D26" s="107" t="str">
        <f t="shared" ref="D26:O26" ca="1" si="237">IF($C25="","",MID(TEXT(VLOOKUP($A26,INDIRECT("data"&amp;$AX$3),10,FALSE),"000000000000"),D$8,1))</f>
        <v>8</v>
      </c>
      <c r="E26" s="107" t="str">
        <f t="shared" ca="1" si="237"/>
        <v>5</v>
      </c>
      <c r="F26" s="107" t="str">
        <f t="shared" ca="1" si="237"/>
        <v>9</v>
      </c>
      <c r="G26" s="107" t="str">
        <f t="shared" ca="1" si="237"/>
        <v>3</v>
      </c>
      <c r="H26" s="107" t="str">
        <f t="shared" ca="1" si="237"/>
        <v>6</v>
      </c>
      <c r="I26" s="107" t="str">
        <f t="shared" ca="1" si="237"/>
        <v>6</v>
      </c>
      <c r="J26" s="107" t="str">
        <f t="shared" ca="1" si="237"/>
        <v>1</v>
      </c>
      <c r="K26" s="107" t="str">
        <f t="shared" ca="1" si="237"/>
        <v>5</v>
      </c>
      <c r="L26" s="107" t="str">
        <f t="shared" ca="1" si="237"/>
        <v>3</v>
      </c>
      <c r="M26" s="107" t="str">
        <f t="shared" ca="1" si="237"/>
        <v>4</v>
      </c>
      <c r="N26" s="107" t="str">
        <f t="shared" ca="1" si="237"/>
        <v>1</v>
      </c>
      <c r="O26" s="107" t="str">
        <f t="shared" ca="1" si="237"/>
        <v>6</v>
      </c>
      <c r="P26" s="150"/>
      <c r="Q26" s="150"/>
      <c r="R26" s="97">
        <f t="shared" ref="R26" ca="1" si="238">IF($C25="","",VLOOKUP(A26,INDIRECT("data"&amp;$AX$3),9,FALSE))</f>
        <v>37229</v>
      </c>
      <c r="S26" s="98" t="s">
        <v>21</v>
      </c>
      <c r="T26" s="107" t="str">
        <f ca="1">IF($C25="","",VLOOKUP(T25*2,Gr,2))</f>
        <v>B</v>
      </c>
      <c r="U26" s="107" t="str">
        <f ca="1">IF($C25="","",VLOOKUP(U25*2,Gr,2))</f>
        <v>A</v>
      </c>
      <c r="V26" s="107" t="str">
        <f ca="1">IF($C25="","",VLOOKUP(V25,Gr,2))</f>
        <v>B+</v>
      </c>
      <c r="W26" s="107" t="str">
        <f ca="1">IF($C25="","",VLOOKUP(W25*2,Gr,2))</f>
        <v>A</v>
      </c>
      <c r="X26" s="107" t="str">
        <f ca="1">IF($C25="","",VLOOKUP(X25*2,Gr,2))</f>
        <v>B</v>
      </c>
      <c r="Y26" s="107" t="str">
        <f ca="1">IF($C25="","",VLOOKUP(Y25,Gr,2))</f>
        <v>B+</v>
      </c>
      <c r="Z26" s="107" t="str">
        <f ca="1">IF($C25="","",VLOOKUP(Z25*2,Gr,2))</f>
        <v>A+</v>
      </c>
      <c r="AA26" s="107" t="str">
        <f ca="1">IF($C25="","",VLOOKUP(AA25*2,Gr,2))</f>
        <v>A</v>
      </c>
      <c r="AB26" s="107" t="str">
        <f ca="1">IF($C25="","",VLOOKUP(AB25,Gr,2))</f>
        <v>A</v>
      </c>
      <c r="AC26" s="107" t="str">
        <f ca="1">IF($C25="","",VLOOKUP(AC25*2,Gr,2))</f>
        <v>A</v>
      </c>
      <c r="AD26" s="107" t="str">
        <f ca="1">IF($C25="","",VLOOKUP(AD25*2,Gr,2))</f>
        <v>A+</v>
      </c>
      <c r="AE26" s="107" t="str">
        <f ca="1">IF($C25="","",VLOOKUP(AE25,Gr,2))</f>
        <v>A+</v>
      </c>
      <c r="AF26" s="107" t="str">
        <f ca="1">IF($C25="","",VLOOKUP(AF25*2,Gr,2))</f>
        <v>B</v>
      </c>
      <c r="AG26" s="107" t="str">
        <f ca="1">IF($C25="","",VLOOKUP(AG25*2,Gr,2))</f>
        <v>A</v>
      </c>
      <c r="AH26" s="107" t="str">
        <f ca="1">IF($C25="","",VLOOKUP(AH25,Gr,2))</f>
        <v>B+</v>
      </c>
      <c r="AI26" s="107" t="str">
        <f ca="1">IF($C25="","",VLOOKUP(AI25*2,Gr,2))</f>
        <v>A</v>
      </c>
      <c r="AJ26" s="107" t="str">
        <f ca="1">IF($C25="","",VLOOKUP(AJ25*2,Gr,2))</f>
        <v>A+</v>
      </c>
      <c r="AK26" s="107" t="str">
        <f ca="1">IF($C25="","",VLOOKUP(AK25,Gr,2))</f>
        <v>A</v>
      </c>
      <c r="AL26" s="107" t="str">
        <f ca="1">IF($C25="","",VLOOKUP(AL25*2,Gr,2))</f>
        <v>A+</v>
      </c>
      <c r="AM26" s="107" t="str">
        <f ca="1">IF($C25="","",VLOOKUP(AM25*2,Gr,2))</f>
        <v>A</v>
      </c>
      <c r="AN26" s="107" t="str">
        <f ca="1">IF($C25="","",VLOOKUP(AN25,Gr,2))</f>
        <v>A+</v>
      </c>
      <c r="AO26" s="107" t="str">
        <f ca="1">IF($C25="","",VLOOKUP(AO25/AO$7%,Gr,2))</f>
        <v>A+</v>
      </c>
      <c r="AP26" s="107" t="str">
        <f ca="1">IF($C25="","",VLOOKUP(AP25,Gr,2))</f>
        <v>B</v>
      </c>
      <c r="AQ26" s="107" t="str">
        <f ca="1">IF($C25="","",VLOOKUP(AQ25,Gr,2))</f>
        <v>A</v>
      </c>
      <c r="AR26" s="107" t="str">
        <f ca="1">IF($C25="","",VLOOKUP(AR25,Gr,2))</f>
        <v>A+</v>
      </c>
      <c r="AS26" s="107" t="str">
        <f ca="1">IF($C25="","",VLOOKUP(AS25,Gr,2))</f>
        <v>A</v>
      </c>
      <c r="AT26" s="107" t="str">
        <f ca="1">IF($C25="","",VLOOKUP(AT25/AT$7%,Gr,2))</f>
        <v>A</v>
      </c>
      <c r="AU26" s="150"/>
      <c r="AV26" s="150"/>
      <c r="AW26" s="150"/>
      <c r="AX26" s="150"/>
    </row>
    <row r="27" spans="1:50" s="96" customFormat="1" ht="15" customHeight="1">
      <c r="A27" s="96">
        <f t="shared" ref="A27" si="239">A26+1</f>
        <v>10</v>
      </c>
      <c r="B27" s="166">
        <f t="shared" ref="B27" si="240">A27</f>
        <v>10</v>
      </c>
      <c r="C27" s="166">
        <f t="shared" ref="C27" ca="1" si="241">IFERROR(VLOOKUP(A27,INDIRECT("data"&amp;$AX$3),2,FALSE),"")</f>
        <v>1096</v>
      </c>
      <c r="D27" s="168" t="str">
        <f t="shared" ref="D27" ca="1" si="242">IF(C27="","",VLOOKUP(A27,INDIRECT("data"&amp;$AX$3),3,FALSE))</f>
        <v>Naga Raju Palla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50" t="str">
        <f t="shared" ref="P27" ca="1" si="243">IF($C27="","",VLOOKUP($A27,INDIRECT("data"&amp;$AX$3),4,FALSE))</f>
        <v>B</v>
      </c>
      <c r="Q27" s="150" t="str">
        <f t="shared" ref="Q27" ca="1" si="244">IF($C27="","",VLOOKUP($A27,INDIRECT("data"&amp;$AX$3),5,FALSE))</f>
        <v>OC</v>
      </c>
      <c r="R27" s="97">
        <f t="shared" ref="R27" ca="1" si="245">IF($C27="","",VLOOKUP(A27,INDIRECT("data"&amp;$AX$3),8,FALSE))</f>
        <v>41081</v>
      </c>
      <c r="S27" s="98" t="s">
        <v>20</v>
      </c>
      <c r="T27" s="107">
        <f t="shared" ref="T27:U27" ca="1" si="246">IF($C27="","",VLOOKUP($A27,INDIRECT("data"&amp;$AX$3),T$8,FALSE))</f>
        <v>27</v>
      </c>
      <c r="U27" s="107">
        <f t="shared" ca="1" si="246"/>
        <v>28</v>
      </c>
      <c r="V27" s="107">
        <f t="shared" ref="V27" ca="1" si="247">IF($C27="","",SUM(T27:U27))</f>
        <v>55</v>
      </c>
      <c r="W27" s="107">
        <f t="shared" ref="W27:X27" ca="1" si="248">IF($C27="","",VLOOKUP($A27,INDIRECT("data"&amp;$AX$3),W$8,FALSE))</f>
        <v>33</v>
      </c>
      <c r="X27" s="107">
        <f t="shared" ca="1" si="248"/>
        <v>27</v>
      </c>
      <c r="Y27" s="107">
        <f t="shared" ref="Y27" ca="1" si="249">IF($C27="","",SUM(W27:X27))</f>
        <v>60</v>
      </c>
      <c r="Z27" s="107">
        <f t="shared" ref="Z27:AA27" ca="1" si="250">IF($C27="","",VLOOKUP($A27,INDIRECT("data"&amp;$AX$3),Z$8,FALSE))</f>
        <v>40</v>
      </c>
      <c r="AA27" s="107">
        <f t="shared" ca="1" si="250"/>
        <v>33</v>
      </c>
      <c r="AB27" s="107">
        <f t="shared" ref="AB27" ca="1" si="251">IF($C27="","",SUM(Z27:AA27))</f>
        <v>73</v>
      </c>
      <c r="AC27" s="107">
        <f t="shared" ref="AC27:AD27" ca="1" si="252">IF($C27="","",VLOOKUP($A27,INDIRECT("data"&amp;$AX$3),AC$8,FALSE))</f>
        <v>28</v>
      </c>
      <c r="AD27" s="107">
        <f t="shared" ca="1" si="252"/>
        <v>40</v>
      </c>
      <c r="AE27" s="107">
        <f t="shared" ref="AE27" ca="1" si="253">IF($C27="","",SUM(AC27:AD27))</f>
        <v>68</v>
      </c>
      <c r="AF27" s="107">
        <f t="shared" ref="AF27:AG27" ca="1" si="254">IF($C27="","",VLOOKUP($A27,INDIRECT("data"&amp;$AX$3),AF$8,FALSE))</f>
        <v>27</v>
      </c>
      <c r="AG27" s="107">
        <f t="shared" ca="1" si="254"/>
        <v>28</v>
      </c>
      <c r="AH27" s="107">
        <f t="shared" ref="AH27" ca="1" si="255">IF($C27="","",SUM(AF27:AG27))</f>
        <v>55</v>
      </c>
      <c r="AI27" s="107">
        <f t="shared" ref="AI27:AJ27" ca="1" si="256">IF($C27="","",VLOOKUP($A27,INDIRECT("data"&amp;$AX$3),AI$8,FALSE))</f>
        <v>33</v>
      </c>
      <c r="AJ27" s="107">
        <f t="shared" ca="1" si="256"/>
        <v>40</v>
      </c>
      <c r="AK27" s="107">
        <f t="shared" ref="AK27" ca="1" si="257">IF($C27="","",SUM(AI27:AJ27))</f>
        <v>73</v>
      </c>
      <c r="AL27" s="107">
        <f t="shared" ref="AL27:AM27" ca="1" si="258">IF($C27="","",VLOOKUP($A27,INDIRECT("data"&amp;$AX$3),AL$8,FALSE))</f>
        <v>40</v>
      </c>
      <c r="AM27" s="107">
        <f t="shared" ca="1" si="258"/>
        <v>28</v>
      </c>
      <c r="AN27" s="107">
        <f t="shared" ref="AN27" ca="1" si="259">IF($C27="","",SUM(AL27:AM27))</f>
        <v>68</v>
      </c>
      <c r="AO27" s="95">
        <f t="shared" ref="AO27" ca="1" si="260">IF($C27="","",V27+Y27+AB27+AE27+AH27+AK27+AN27)</f>
        <v>452</v>
      </c>
      <c r="AP27" s="107">
        <f t="shared" ref="AP27:AS27" ca="1" si="261">IF($C27="","",VLOOKUP($A27,INDIRECT("data"&amp;$AX$3),AP$8,FALSE))</f>
        <v>54</v>
      </c>
      <c r="AQ27" s="107">
        <f t="shared" ca="1" si="261"/>
        <v>66</v>
      </c>
      <c r="AR27" s="107">
        <f t="shared" ca="1" si="261"/>
        <v>80</v>
      </c>
      <c r="AS27" s="107">
        <f t="shared" ca="1" si="261"/>
        <v>56</v>
      </c>
      <c r="AT27" s="107">
        <f t="shared" ref="AT27" ca="1" si="262">IF($C27="","",SUM(AP27:AS27))</f>
        <v>256</v>
      </c>
      <c r="AU27" s="150">
        <f t="shared" ref="AU27" ca="1" si="263">IF($C27="","",VLOOKUP($A27,INDIRECT("data"&amp;$AX$3),AU$8,FALSE))</f>
        <v>193</v>
      </c>
      <c r="AV27" s="150">
        <f ca="1">IF($C27="","",ROUND(AU27/NoW%,0))</f>
        <v>85</v>
      </c>
      <c r="AW27" s="150" t="str">
        <f ca="1">IF($C27="","",VLOOKUP(AO28,Gc,2,FALSE))</f>
        <v>Very Good</v>
      </c>
      <c r="AX27" s="150"/>
    </row>
    <row r="28" spans="1:50" s="96" customFormat="1" ht="15" customHeight="1">
      <c r="A28" s="96">
        <f t="shared" ref="A28" si="264">A27</f>
        <v>10</v>
      </c>
      <c r="B28" s="167"/>
      <c r="C28" s="167"/>
      <c r="D28" s="107" t="str">
        <f t="shared" ref="D28:O28" ca="1" si="265">IF($C27="","",MID(TEXT(VLOOKUP($A28,INDIRECT("data"&amp;$AX$3),10,FALSE),"000000000000"),D$8,1))</f>
        <v>8</v>
      </c>
      <c r="E28" s="107" t="str">
        <f t="shared" ca="1" si="265"/>
        <v>2</v>
      </c>
      <c r="F28" s="107" t="str">
        <f t="shared" ca="1" si="265"/>
        <v>4</v>
      </c>
      <c r="G28" s="107" t="str">
        <f t="shared" ca="1" si="265"/>
        <v>5</v>
      </c>
      <c r="H28" s="107" t="str">
        <f t="shared" ca="1" si="265"/>
        <v>4</v>
      </c>
      <c r="I28" s="107" t="str">
        <f t="shared" ca="1" si="265"/>
        <v>1</v>
      </c>
      <c r="J28" s="107" t="str">
        <f t="shared" ca="1" si="265"/>
        <v>1</v>
      </c>
      <c r="K28" s="107" t="str">
        <f t="shared" ca="1" si="265"/>
        <v>8</v>
      </c>
      <c r="L28" s="107" t="str">
        <f t="shared" ca="1" si="265"/>
        <v>9</v>
      </c>
      <c r="M28" s="107" t="str">
        <f t="shared" ca="1" si="265"/>
        <v>3</v>
      </c>
      <c r="N28" s="107" t="str">
        <f t="shared" ca="1" si="265"/>
        <v>0</v>
      </c>
      <c r="O28" s="107" t="str">
        <f t="shared" ca="1" si="265"/>
        <v>5</v>
      </c>
      <c r="P28" s="150"/>
      <c r="Q28" s="150"/>
      <c r="R28" s="97">
        <f t="shared" ref="R28" ca="1" si="266">IF($C27="","",VLOOKUP(A28,INDIRECT("data"&amp;$AX$3),9,FALSE))</f>
        <v>37337</v>
      </c>
      <c r="S28" s="98" t="s">
        <v>21</v>
      </c>
      <c r="T28" s="107" t="str">
        <f ca="1">IF($C27="","",VLOOKUP(T27*2,Gr,2))</f>
        <v>B+</v>
      </c>
      <c r="U28" s="107" t="str">
        <f ca="1">IF($C27="","",VLOOKUP(U27*2,Gr,2))</f>
        <v>B+</v>
      </c>
      <c r="V28" s="107" t="str">
        <f ca="1">IF($C27="","",VLOOKUP(V27,Gr,2))</f>
        <v>B+</v>
      </c>
      <c r="W28" s="107" t="str">
        <f ca="1">IF($C27="","",VLOOKUP(W27*2,Gr,2))</f>
        <v>B+</v>
      </c>
      <c r="X28" s="107" t="str">
        <f ca="1">IF($C27="","",VLOOKUP(X27*2,Gr,2))</f>
        <v>B+</v>
      </c>
      <c r="Y28" s="107" t="str">
        <f ca="1">IF($C27="","",VLOOKUP(Y27,Gr,2))</f>
        <v>B+</v>
      </c>
      <c r="Z28" s="107" t="str">
        <f ca="1">IF($C27="","",VLOOKUP(Z27*2,Gr,2))</f>
        <v>A</v>
      </c>
      <c r="AA28" s="107" t="str">
        <f ca="1">IF($C27="","",VLOOKUP(AA27*2,Gr,2))</f>
        <v>B+</v>
      </c>
      <c r="AB28" s="107" t="str">
        <f ca="1">IF($C27="","",VLOOKUP(AB27,Gr,2))</f>
        <v>A</v>
      </c>
      <c r="AC28" s="107" t="str">
        <f ca="1">IF($C27="","",VLOOKUP(AC27*2,Gr,2))</f>
        <v>B+</v>
      </c>
      <c r="AD28" s="107" t="str">
        <f ca="1">IF($C27="","",VLOOKUP(AD27*2,Gr,2))</f>
        <v>A</v>
      </c>
      <c r="AE28" s="107" t="str">
        <f ca="1">IF($C27="","",VLOOKUP(AE27,Gr,2))</f>
        <v>B+</v>
      </c>
      <c r="AF28" s="107" t="str">
        <f ca="1">IF($C27="","",VLOOKUP(AF27*2,Gr,2))</f>
        <v>B+</v>
      </c>
      <c r="AG28" s="107" t="str">
        <f ca="1">IF($C27="","",VLOOKUP(AG27*2,Gr,2))</f>
        <v>B+</v>
      </c>
      <c r="AH28" s="107" t="str">
        <f ca="1">IF($C27="","",VLOOKUP(AH27,Gr,2))</f>
        <v>B+</v>
      </c>
      <c r="AI28" s="107" t="str">
        <f ca="1">IF($C27="","",VLOOKUP(AI27*2,Gr,2))</f>
        <v>B+</v>
      </c>
      <c r="AJ28" s="107" t="str">
        <f ca="1">IF($C27="","",VLOOKUP(AJ27*2,Gr,2))</f>
        <v>A</v>
      </c>
      <c r="AK28" s="107" t="str">
        <f ca="1">IF($C27="","",VLOOKUP(AK27,Gr,2))</f>
        <v>A</v>
      </c>
      <c r="AL28" s="107" t="str">
        <f ca="1">IF($C27="","",VLOOKUP(AL27*2,Gr,2))</f>
        <v>A</v>
      </c>
      <c r="AM28" s="107" t="str">
        <f ca="1">IF($C27="","",VLOOKUP(AM27*2,Gr,2))</f>
        <v>B+</v>
      </c>
      <c r="AN28" s="107" t="str">
        <f ca="1">IF($C27="","",VLOOKUP(AN27,Gr,2))</f>
        <v>B+</v>
      </c>
      <c r="AO28" s="107" t="str">
        <f ca="1">IF($C27="","",VLOOKUP(AO27/AO$7%,Gr,2))</f>
        <v>A</v>
      </c>
      <c r="AP28" s="107" t="str">
        <f ca="1">IF($C27="","",VLOOKUP(AP27,Gr,2))</f>
        <v>B+</v>
      </c>
      <c r="AQ28" s="107" t="str">
        <f ca="1">IF($C27="","",VLOOKUP(AQ27,Gr,2))</f>
        <v>B+</v>
      </c>
      <c r="AR28" s="107" t="str">
        <f ca="1">IF($C27="","",VLOOKUP(AR27,Gr,2))</f>
        <v>A</v>
      </c>
      <c r="AS28" s="107" t="str">
        <f ca="1">IF($C27="","",VLOOKUP(AS27,Gr,2))</f>
        <v>B+</v>
      </c>
      <c r="AT28" s="107" t="str">
        <f ca="1">IF($C27="","",VLOOKUP(AT27/AT$7%,Gr,2))</f>
        <v>B+</v>
      </c>
      <c r="AU28" s="150"/>
      <c r="AV28" s="150"/>
      <c r="AW28" s="150"/>
      <c r="AX28" s="150"/>
    </row>
    <row r="29" spans="1:50" s="96" customFormat="1" ht="15" customHeight="1">
      <c r="A29" s="96">
        <f t="shared" ref="A29" si="267">A28+1</f>
        <v>11</v>
      </c>
      <c r="B29" s="166">
        <f t="shared" ref="B29" si="268">A29</f>
        <v>11</v>
      </c>
      <c r="C29" s="166">
        <f t="shared" ref="C29" ca="1" si="269">IFERROR(VLOOKUP(A29,INDIRECT("data"&amp;$AX$3),2,FALSE),"")</f>
        <v>1121</v>
      </c>
      <c r="D29" s="168" t="str">
        <f t="shared" ref="D29" ca="1" si="270">IF(C29="","",VLOOKUP(A29,INDIRECT("data"&amp;$AX$3),3,FALSE))</f>
        <v>Anvith Vara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50" t="str">
        <f t="shared" ref="P29" ca="1" si="271">IF($C29="","",VLOOKUP($A29,INDIRECT("data"&amp;$AX$3),4,FALSE))</f>
        <v>B</v>
      </c>
      <c r="Q29" s="150" t="str">
        <f t="shared" ref="Q29" ca="1" si="272">IF($C29="","",VLOOKUP($A29,INDIRECT("data"&amp;$AX$3),5,FALSE))</f>
        <v>SC</v>
      </c>
      <c r="R29" s="97">
        <f t="shared" ref="R29" ca="1" si="273">IF($C29="","",VLOOKUP(A29,INDIRECT("data"&amp;$AX$3),8,FALSE))</f>
        <v>41104</v>
      </c>
      <c r="S29" s="98" t="s">
        <v>20</v>
      </c>
      <c r="T29" s="107">
        <f t="shared" ref="T29:U29" ca="1" si="274">IF($C29="","",VLOOKUP($A29,INDIRECT("data"&amp;$AX$3),T$8,FALSE))</f>
        <v>50</v>
      </c>
      <c r="U29" s="107">
        <f t="shared" ca="1" si="274"/>
        <v>39</v>
      </c>
      <c r="V29" s="107">
        <f t="shared" ref="V29" ca="1" si="275">IF($C29="","",SUM(T29:U29))</f>
        <v>89</v>
      </c>
      <c r="W29" s="107">
        <f t="shared" ref="W29:X29" ca="1" si="276">IF($C29="","",VLOOKUP($A29,INDIRECT("data"&amp;$AX$3),W$8,FALSE))</f>
        <v>21</v>
      </c>
      <c r="X29" s="107">
        <f t="shared" ca="1" si="276"/>
        <v>50</v>
      </c>
      <c r="Y29" s="107">
        <f t="shared" ref="Y29" ca="1" si="277">IF($C29="","",SUM(W29:X29))</f>
        <v>71</v>
      </c>
      <c r="Z29" s="107">
        <f t="shared" ref="Z29:AA29" ca="1" si="278">IF($C29="","",VLOOKUP($A29,INDIRECT("data"&amp;$AX$3),Z$8,FALSE))</f>
        <v>40</v>
      </c>
      <c r="AA29" s="107">
        <f t="shared" ca="1" si="278"/>
        <v>21</v>
      </c>
      <c r="AB29" s="107">
        <f t="shared" ref="AB29" ca="1" si="279">IF($C29="","",SUM(Z29:AA29))</f>
        <v>61</v>
      </c>
      <c r="AC29" s="107">
        <f t="shared" ref="AC29:AD29" ca="1" si="280">IF($C29="","",VLOOKUP($A29,INDIRECT("data"&amp;$AX$3),AC$8,FALSE))</f>
        <v>39</v>
      </c>
      <c r="AD29" s="107">
        <f t="shared" ca="1" si="280"/>
        <v>40</v>
      </c>
      <c r="AE29" s="107">
        <f t="shared" ref="AE29" ca="1" si="281">IF($C29="","",SUM(AC29:AD29))</f>
        <v>79</v>
      </c>
      <c r="AF29" s="107">
        <f t="shared" ref="AF29:AG29" ca="1" si="282">IF($C29="","",VLOOKUP($A29,INDIRECT("data"&amp;$AX$3),AF$8,FALSE))</f>
        <v>50</v>
      </c>
      <c r="AG29" s="107">
        <f t="shared" ca="1" si="282"/>
        <v>39</v>
      </c>
      <c r="AH29" s="107">
        <f t="shared" ref="AH29" ca="1" si="283">IF($C29="","",SUM(AF29:AG29))</f>
        <v>89</v>
      </c>
      <c r="AI29" s="107">
        <f t="shared" ref="AI29:AJ29" ca="1" si="284">IF($C29="","",VLOOKUP($A29,INDIRECT("data"&amp;$AX$3),AI$8,FALSE))</f>
        <v>21</v>
      </c>
      <c r="AJ29" s="107">
        <f t="shared" ca="1" si="284"/>
        <v>40</v>
      </c>
      <c r="AK29" s="107">
        <f t="shared" ref="AK29" ca="1" si="285">IF($C29="","",SUM(AI29:AJ29))</f>
        <v>61</v>
      </c>
      <c r="AL29" s="107">
        <f t="shared" ref="AL29:AM29" ca="1" si="286">IF($C29="","",VLOOKUP($A29,INDIRECT("data"&amp;$AX$3),AL$8,FALSE))</f>
        <v>40</v>
      </c>
      <c r="AM29" s="107">
        <f t="shared" ca="1" si="286"/>
        <v>39</v>
      </c>
      <c r="AN29" s="107">
        <f t="shared" ref="AN29" ca="1" si="287">IF($C29="","",SUM(AL29:AM29))</f>
        <v>79</v>
      </c>
      <c r="AO29" s="95">
        <f t="shared" ref="AO29" ca="1" si="288">IF($C29="","",V29+Y29+AB29+AE29+AH29+AK29+AN29)</f>
        <v>529</v>
      </c>
      <c r="AP29" s="107">
        <f t="shared" ref="AP29:AS29" ca="1" si="289">IF($C29="","",VLOOKUP($A29,INDIRECT("data"&amp;$AX$3),AP$8,FALSE))</f>
        <v>100</v>
      </c>
      <c r="AQ29" s="107">
        <f t="shared" ca="1" si="289"/>
        <v>42</v>
      </c>
      <c r="AR29" s="107">
        <f t="shared" ca="1" si="289"/>
        <v>80</v>
      </c>
      <c r="AS29" s="107">
        <f t="shared" ca="1" si="289"/>
        <v>78</v>
      </c>
      <c r="AT29" s="107">
        <f t="shared" ref="AT29" ca="1" si="290">IF($C29="","",SUM(AP29:AS29))</f>
        <v>300</v>
      </c>
      <c r="AU29" s="150">
        <f t="shared" ref="AU29" ca="1" si="291">IF($C29="","",VLOOKUP($A29,INDIRECT("data"&amp;$AX$3),AU$8,FALSE))</f>
        <v>164</v>
      </c>
      <c r="AV29" s="150">
        <f ca="1">IF($C29="","",ROUND(AU29/NoW%,0))</f>
        <v>72</v>
      </c>
      <c r="AW29" s="150" t="str">
        <f ca="1">IF($C29="","",VLOOKUP(AO30,Gc,2,FALSE))</f>
        <v>Very Good</v>
      </c>
      <c r="AX29" s="150"/>
    </row>
    <row r="30" spans="1:50" s="96" customFormat="1" ht="15" customHeight="1">
      <c r="A30" s="96">
        <f t="shared" ref="A30" si="292">A29</f>
        <v>11</v>
      </c>
      <c r="B30" s="167"/>
      <c r="C30" s="167"/>
      <c r="D30" s="107" t="str">
        <f t="shared" ref="D30:O30" ca="1" si="293">IF($C29="","",MID(TEXT(VLOOKUP($A30,INDIRECT("data"&amp;$AX$3),10,FALSE),"000000000000"),D$8,1))</f>
        <v>9</v>
      </c>
      <c r="E30" s="107" t="str">
        <f t="shared" ca="1" si="293"/>
        <v>4</v>
      </c>
      <c r="F30" s="107" t="str">
        <f t="shared" ca="1" si="293"/>
        <v>3</v>
      </c>
      <c r="G30" s="107" t="str">
        <f t="shared" ca="1" si="293"/>
        <v>9</v>
      </c>
      <c r="H30" s="107" t="str">
        <f t="shared" ca="1" si="293"/>
        <v>3</v>
      </c>
      <c r="I30" s="107" t="str">
        <f t="shared" ca="1" si="293"/>
        <v>9</v>
      </c>
      <c r="J30" s="107" t="str">
        <f t="shared" ca="1" si="293"/>
        <v>9</v>
      </c>
      <c r="K30" s="107" t="str">
        <f t="shared" ca="1" si="293"/>
        <v>2</v>
      </c>
      <c r="L30" s="107" t="str">
        <f t="shared" ca="1" si="293"/>
        <v>2</v>
      </c>
      <c r="M30" s="107" t="str">
        <f t="shared" ca="1" si="293"/>
        <v>1</v>
      </c>
      <c r="N30" s="107" t="str">
        <f t="shared" ca="1" si="293"/>
        <v>1</v>
      </c>
      <c r="O30" s="107" t="str">
        <f t="shared" ca="1" si="293"/>
        <v>5</v>
      </c>
      <c r="P30" s="150"/>
      <c r="Q30" s="150"/>
      <c r="R30" s="97">
        <f t="shared" ref="R30" ca="1" si="294">IF($C29="","",VLOOKUP(A30,INDIRECT("data"&amp;$AX$3),9,FALSE))</f>
        <v>36894</v>
      </c>
      <c r="S30" s="98" t="s">
        <v>21</v>
      </c>
      <c r="T30" s="107" t="str">
        <f ca="1">IF($C29="","",VLOOKUP(T29*2,Gr,2))</f>
        <v>A+</v>
      </c>
      <c r="U30" s="107" t="str">
        <f ca="1">IF($C29="","",VLOOKUP(U29*2,Gr,2))</f>
        <v>A</v>
      </c>
      <c r="V30" s="107" t="str">
        <f ca="1">IF($C29="","",VLOOKUP(V29,Gr,2))</f>
        <v>A</v>
      </c>
      <c r="W30" s="107" t="str">
        <f ca="1">IF($C29="","",VLOOKUP(W29*2,Gr,2))</f>
        <v>B</v>
      </c>
      <c r="X30" s="107" t="str">
        <f ca="1">IF($C29="","",VLOOKUP(X29*2,Gr,2))</f>
        <v>A+</v>
      </c>
      <c r="Y30" s="107" t="str">
        <f ca="1">IF($C29="","",VLOOKUP(Y29,Gr,2))</f>
        <v>A</v>
      </c>
      <c r="Z30" s="107" t="str">
        <f ca="1">IF($C29="","",VLOOKUP(Z29*2,Gr,2))</f>
        <v>A</v>
      </c>
      <c r="AA30" s="107" t="str">
        <f ca="1">IF($C29="","",VLOOKUP(AA29*2,Gr,2))</f>
        <v>B</v>
      </c>
      <c r="AB30" s="107" t="str">
        <f ca="1">IF($C29="","",VLOOKUP(AB29,Gr,2))</f>
        <v>B+</v>
      </c>
      <c r="AC30" s="107" t="str">
        <f ca="1">IF($C29="","",VLOOKUP(AC29*2,Gr,2))</f>
        <v>A</v>
      </c>
      <c r="AD30" s="107" t="str">
        <f ca="1">IF($C29="","",VLOOKUP(AD29*2,Gr,2))</f>
        <v>A</v>
      </c>
      <c r="AE30" s="107" t="str">
        <f ca="1">IF($C29="","",VLOOKUP(AE29,Gr,2))</f>
        <v>A</v>
      </c>
      <c r="AF30" s="107" t="str">
        <f ca="1">IF($C29="","",VLOOKUP(AF29*2,Gr,2))</f>
        <v>A+</v>
      </c>
      <c r="AG30" s="107" t="str">
        <f ca="1">IF($C29="","",VLOOKUP(AG29*2,Gr,2))</f>
        <v>A</v>
      </c>
      <c r="AH30" s="107" t="str">
        <f ca="1">IF($C29="","",VLOOKUP(AH29,Gr,2))</f>
        <v>A</v>
      </c>
      <c r="AI30" s="107" t="str">
        <f ca="1">IF($C29="","",VLOOKUP(AI29*2,Gr,2))</f>
        <v>B</v>
      </c>
      <c r="AJ30" s="107" t="str">
        <f ca="1">IF($C29="","",VLOOKUP(AJ29*2,Gr,2))</f>
        <v>A</v>
      </c>
      <c r="AK30" s="107" t="str">
        <f ca="1">IF($C29="","",VLOOKUP(AK29,Gr,2))</f>
        <v>B+</v>
      </c>
      <c r="AL30" s="107" t="str">
        <f ca="1">IF($C29="","",VLOOKUP(AL29*2,Gr,2))</f>
        <v>A</v>
      </c>
      <c r="AM30" s="107" t="str">
        <f ca="1">IF($C29="","",VLOOKUP(AM29*2,Gr,2))</f>
        <v>A</v>
      </c>
      <c r="AN30" s="107" t="str">
        <f ca="1">IF($C29="","",VLOOKUP(AN29,Gr,2))</f>
        <v>A</v>
      </c>
      <c r="AO30" s="107" t="str">
        <f ca="1">IF($C29="","",VLOOKUP(AO29/AO$7%,Gr,2))</f>
        <v>A</v>
      </c>
      <c r="AP30" s="107" t="str">
        <f ca="1">IF($C29="","",VLOOKUP(AP29,Gr,2))</f>
        <v>A+</v>
      </c>
      <c r="AQ30" s="107" t="str">
        <f ca="1">IF($C29="","",VLOOKUP(AQ29,Gr,2))</f>
        <v>B</v>
      </c>
      <c r="AR30" s="107" t="str">
        <f ca="1">IF($C29="","",VLOOKUP(AR29,Gr,2))</f>
        <v>A</v>
      </c>
      <c r="AS30" s="107" t="str">
        <f ca="1">IF($C29="","",VLOOKUP(AS29,Gr,2))</f>
        <v>A</v>
      </c>
      <c r="AT30" s="107" t="str">
        <f ca="1">IF($C29="","",VLOOKUP(AT29/AT$7%,Gr,2))</f>
        <v>A</v>
      </c>
      <c r="AU30" s="150"/>
      <c r="AV30" s="150"/>
      <c r="AW30" s="150"/>
      <c r="AX30" s="150"/>
    </row>
    <row r="31" spans="1:50" s="96" customFormat="1" ht="15" customHeight="1">
      <c r="A31" s="96">
        <f t="shared" ref="A31" si="295">A30+1</f>
        <v>12</v>
      </c>
      <c r="B31" s="166">
        <f t="shared" ref="B31" si="296">A31</f>
        <v>12</v>
      </c>
      <c r="C31" s="166">
        <f t="shared" ref="C31" ca="1" si="297">IFERROR(VLOOKUP(A31,INDIRECT("data"&amp;$AX$3),2,FALSE),"")</f>
        <v>1076</v>
      </c>
      <c r="D31" s="168" t="str">
        <f t="shared" ref="D31" ca="1" si="298">IF(C31="","",VLOOKUP(A31,INDIRECT("data"&amp;$AX$3),3,FALSE))</f>
        <v>Bharath Vithanala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50" t="str">
        <f t="shared" ref="P31" ca="1" si="299">IF($C31="","",VLOOKUP($A31,INDIRECT("data"&amp;$AX$3),4,FALSE))</f>
        <v>B</v>
      </c>
      <c r="Q31" s="150" t="str">
        <f t="shared" ref="Q31" ca="1" si="300">IF($C31="","",VLOOKUP($A31,INDIRECT("data"&amp;$AX$3),5,FALSE))</f>
        <v>BC</v>
      </c>
      <c r="R31" s="97">
        <f t="shared" ref="R31" ca="1" si="301">IF($C31="","",VLOOKUP(A31,INDIRECT("data"&amp;$AX$3),8,FALSE))</f>
        <v>41076</v>
      </c>
      <c r="S31" s="98" t="s">
        <v>20</v>
      </c>
      <c r="T31" s="107">
        <f t="shared" ref="T31:U31" ca="1" si="302">IF($C31="","",VLOOKUP($A31,INDIRECT("data"&amp;$AX$3),T$8,FALSE))</f>
        <v>44</v>
      </c>
      <c r="U31" s="107">
        <f t="shared" ca="1" si="302"/>
        <v>48</v>
      </c>
      <c r="V31" s="107">
        <f t="shared" ref="V31" ca="1" si="303">IF($C31="","",SUM(T31:U31))</f>
        <v>92</v>
      </c>
      <c r="W31" s="107">
        <f t="shared" ref="W31:X31" ca="1" si="304">IF($C31="","",VLOOKUP($A31,INDIRECT("data"&amp;$AX$3),W$8,FALSE))</f>
        <v>43</v>
      </c>
      <c r="X31" s="107">
        <f t="shared" ca="1" si="304"/>
        <v>44</v>
      </c>
      <c r="Y31" s="107">
        <f t="shared" ref="Y31" ca="1" si="305">IF($C31="","",SUM(W31:X31))</f>
        <v>87</v>
      </c>
      <c r="Z31" s="107">
        <f t="shared" ref="Z31:AA31" ca="1" si="306">IF($C31="","",VLOOKUP($A31,INDIRECT("data"&amp;$AX$3),Z$8,FALSE))</f>
        <v>48</v>
      </c>
      <c r="AA31" s="107">
        <f t="shared" ca="1" si="306"/>
        <v>43</v>
      </c>
      <c r="AB31" s="107">
        <f t="shared" ref="AB31" ca="1" si="307">IF($C31="","",SUM(Z31:AA31))</f>
        <v>91</v>
      </c>
      <c r="AC31" s="107">
        <f t="shared" ref="AC31:AD31" ca="1" si="308">IF($C31="","",VLOOKUP($A31,INDIRECT("data"&amp;$AX$3),AC$8,FALSE))</f>
        <v>48</v>
      </c>
      <c r="AD31" s="107">
        <f t="shared" ca="1" si="308"/>
        <v>48</v>
      </c>
      <c r="AE31" s="107">
        <f t="shared" ref="AE31" ca="1" si="309">IF($C31="","",SUM(AC31:AD31))</f>
        <v>96</v>
      </c>
      <c r="AF31" s="107">
        <f t="shared" ref="AF31:AG31" ca="1" si="310">IF($C31="","",VLOOKUP($A31,INDIRECT("data"&amp;$AX$3),AF$8,FALSE))</f>
        <v>44</v>
      </c>
      <c r="AG31" s="107">
        <f t="shared" ca="1" si="310"/>
        <v>48</v>
      </c>
      <c r="AH31" s="107">
        <f t="shared" ref="AH31" ca="1" si="311">IF($C31="","",SUM(AF31:AG31))</f>
        <v>92</v>
      </c>
      <c r="AI31" s="107">
        <f t="shared" ref="AI31:AJ31" ca="1" si="312">IF($C31="","",VLOOKUP($A31,INDIRECT("data"&amp;$AX$3),AI$8,FALSE))</f>
        <v>43</v>
      </c>
      <c r="AJ31" s="107">
        <f t="shared" ca="1" si="312"/>
        <v>48</v>
      </c>
      <c r="AK31" s="107">
        <f t="shared" ref="AK31" ca="1" si="313">IF($C31="","",SUM(AI31:AJ31))</f>
        <v>91</v>
      </c>
      <c r="AL31" s="107">
        <f t="shared" ref="AL31:AM31" ca="1" si="314">IF($C31="","",VLOOKUP($A31,INDIRECT("data"&amp;$AX$3),AL$8,FALSE))</f>
        <v>48</v>
      </c>
      <c r="AM31" s="107">
        <f t="shared" ca="1" si="314"/>
        <v>48</v>
      </c>
      <c r="AN31" s="107">
        <f t="shared" ref="AN31" ca="1" si="315">IF($C31="","",SUM(AL31:AM31))</f>
        <v>96</v>
      </c>
      <c r="AO31" s="95">
        <f t="shared" ref="AO31" ca="1" si="316">IF($C31="","",V31+Y31+AB31+AE31+AH31+AK31+AN31)</f>
        <v>645</v>
      </c>
      <c r="AP31" s="107">
        <f t="shared" ref="AP31:AS31" ca="1" si="317">IF($C31="","",VLOOKUP($A31,INDIRECT("data"&amp;$AX$3),AP$8,FALSE))</f>
        <v>88</v>
      </c>
      <c r="AQ31" s="107">
        <f t="shared" ca="1" si="317"/>
        <v>86</v>
      </c>
      <c r="AR31" s="107">
        <f t="shared" ca="1" si="317"/>
        <v>96</v>
      </c>
      <c r="AS31" s="107">
        <f t="shared" ca="1" si="317"/>
        <v>96</v>
      </c>
      <c r="AT31" s="107">
        <f t="shared" ref="AT31" ca="1" si="318">IF($C31="","",SUM(AP31:AS31))</f>
        <v>366</v>
      </c>
      <c r="AU31" s="150">
        <f t="shared" ref="AU31" ca="1" si="319">IF($C31="","",VLOOKUP($A31,INDIRECT("data"&amp;$AX$3),AU$8,FALSE))</f>
        <v>188</v>
      </c>
      <c r="AV31" s="150">
        <f ca="1">IF($C31="","",ROUND(AU31/NoW%,0))</f>
        <v>83</v>
      </c>
      <c r="AW31" s="150" t="str">
        <f ca="1">IF($C31="","",VLOOKUP(AO32,Gc,2,FALSE))</f>
        <v>Excellent</v>
      </c>
      <c r="AX31" s="150"/>
    </row>
    <row r="32" spans="1:50" s="96" customFormat="1" ht="15" customHeight="1">
      <c r="A32" s="96">
        <f t="shared" ref="A32" si="320">A31</f>
        <v>12</v>
      </c>
      <c r="B32" s="167"/>
      <c r="C32" s="167"/>
      <c r="D32" s="107" t="str">
        <f t="shared" ref="D32:O32" ca="1" si="321">IF($C31="","",MID(TEXT(VLOOKUP($A32,INDIRECT("data"&amp;$AX$3),10,FALSE),"000000000000"),D$8,1))</f>
        <v>8</v>
      </c>
      <c r="E32" s="107" t="str">
        <f t="shared" ca="1" si="321"/>
        <v>9</v>
      </c>
      <c r="F32" s="107" t="str">
        <f t="shared" ca="1" si="321"/>
        <v>1</v>
      </c>
      <c r="G32" s="107" t="str">
        <f t="shared" ca="1" si="321"/>
        <v>9</v>
      </c>
      <c r="H32" s="107" t="str">
        <f t="shared" ca="1" si="321"/>
        <v>2</v>
      </c>
      <c r="I32" s="107" t="str">
        <f t="shared" ca="1" si="321"/>
        <v>9</v>
      </c>
      <c r="J32" s="107" t="str">
        <f t="shared" ca="1" si="321"/>
        <v>7</v>
      </c>
      <c r="K32" s="107" t="str">
        <f t="shared" ca="1" si="321"/>
        <v>4</v>
      </c>
      <c r="L32" s="107" t="str">
        <f t="shared" ca="1" si="321"/>
        <v>8</v>
      </c>
      <c r="M32" s="107" t="str">
        <f t="shared" ca="1" si="321"/>
        <v>2</v>
      </c>
      <c r="N32" s="107" t="str">
        <f t="shared" ca="1" si="321"/>
        <v>0</v>
      </c>
      <c r="O32" s="107" t="str">
        <f t="shared" ca="1" si="321"/>
        <v>0</v>
      </c>
      <c r="P32" s="150"/>
      <c r="Q32" s="150"/>
      <c r="R32" s="97">
        <f t="shared" ref="R32" ca="1" si="322">IF($C31="","",VLOOKUP(A32,INDIRECT("data"&amp;$AX$3),9,FALSE))</f>
        <v>37295</v>
      </c>
      <c r="S32" s="98" t="s">
        <v>21</v>
      </c>
      <c r="T32" s="107" t="str">
        <f ca="1">IF($C31="","",VLOOKUP(T31*2,Gr,2))</f>
        <v>A</v>
      </c>
      <c r="U32" s="107" t="str">
        <f ca="1">IF($C31="","",VLOOKUP(U31*2,Gr,2))</f>
        <v>A+</v>
      </c>
      <c r="V32" s="107" t="str">
        <f ca="1">IF($C31="","",VLOOKUP(V31,Gr,2))</f>
        <v>A+</v>
      </c>
      <c r="W32" s="107" t="str">
        <f ca="1">IF($C31="","",VLOOKUP(W31*2,Gr,2))</f>
        <v>A</v>
      </c>
      <c r="X32" s="107" t="str">
        <f ca="1">IF($C31="","",VLOOKUP(X31*2,Gr,2))</f>
        <v>A</v>
      </c>
      <c r="Y32" s="107" t="str">
        <f ca="1">IF($C31="","",VLOOKUP(Y31,Gr,2))</f>
        <v>A</v>
      </c>
      <c r="Z32" s="107" t="str">
        <f ca="1">IF($C31="","",VLOOKUP(Z31*2,Gr,2))</f>
        <v>A+</v>
      </c>
      <c r="AA32" s="107" t="str">
        <f ca="1">IF($C31="","",VLOOKUP(AA31*2,Gr,2))</f>
        <v>A</v>
      </c>
      <c r="AB32" s="107" t="str">
        <f ca="1">IF($C31="","",VLOOKUP(AB31,Gr,2))</f>
        <v>A+</v>
      </c>
      <c r="AC32" s="107" t="str">
        <f ca="1">IF($C31="","",VLOOKUP(AC31*2,Gr,2))</f>
        <v>A+</v>
      </c>
      <c r="AD32" s="107" t="str">
        <f ca="1">IF($C31="","",VLOOKUP(AD31*2,Gr,2))</f>
        <v>A+</v>
      </c>
      <c r="AE32" s="107" t="str">
        <f ca="1">IF($C31="","",VLOOKUP(AE31,Gr,2))</f>
        <v>A+</v>
      </c>
      <c r="AF32" s="107" t="str">
        <f ca="1">IF($C31="","",VLOOKUP(AF31*2,Gr,2))</f>
        <v>A</v>
      </c>
      <c r="AG32" s="107" t="str">
        <f ca="1">IF($C31="","",VLOOKUP(AG31*2,Gr,2))</f>
        <v>A+</v>
      </c>
      <c r="AH32" s="107" t="str">
        <f ca="1">IF($C31="","",VLOOKUP(AH31,Gr,2))</f>
        <v>A+</v>
      </c>
      <c r="AI32" s="107" t="str">
        <f ca="1">IF($C31="","",VLOOKUP(AI31*2,Gr,2))</f>
        <v>A</v>
      </c>
      <c r="AJ32" s="107" t="str">
        <f ca="1">IF($C31="","",VLOOKUP(AJ31*2,Gr,2))</f>
        <v>A+</v>
      </c>
      <c r="AK32" s="107" t="str">
        <f ca="1">IF($C31="","",VLOOKUP(AK31,Gr,2))</f>
        <v>A+</v>
      </c>
      <c r="AL32" s="107" t="str">
        <f ca="1">IF($C31="","",VLOOKUP(AL31*2,Gr,2))</f>
        <v>A+</v>
      </c>
      <c r="AM32" s="107" t="str">
        <f ca="1">IF($C31="","",VLOOKUP(AM31*2,Gr,2))</f>
        <v>A+</v>
      </c>
      <c r="AN32" s="107" t="str">
        <f ca="1">IF($C31="","",VLOOKUP(AN31,Gr,2))</f>
        <v>A+</v>
      </c>
      <c r="AO32" s="107" t="str">
        <f ca="1">IF($C31="","",VLOOKUP(AO31/AO$7%,Gr,2))</f>
        <v>A+</v>
      </c>
      <c r="AP32" s="107" t="str">
        <f ca="1">IF($C31="","",VLOOKUP(AP31,Gr,2))</f>
        <v>A</v>
      </c>
      <c r="AQ32" s="107" t="str">
        <f ca="1">IF($C31="","",VLOOKUP(AQ31,Gr,2))</f>
        <v>A</v>
      </c>
      <c r="AR32" s="107" t="str">
        <f ca="1">IF($C31="","",VLOOKUP(AR31,Gr,2))</f>
        <v>A+</v>
      </c>
      <c r="AS32" s="107" t="str">
        <f ca="1">IF($C31="","",VLOOKUP(AS31,Gr,2))</f>
        <v>A+</v>
      </c>
      <c r="AT32" s="107" t="str">
        <f ca="1">IF($C31="","",VLOOKUP(AT31/AT$7%,Gr,2))</f>
        <v>A+</v>
      </c>
      <c r="AU32" s="150"/>
      <c r="AV32" s="150"/>
      <c r="AW32" s="150"/>
      <c r="AX32" s="150"/>
    </row>
    <row r="33" spans="1:50" s="96" customFormat="1" ht="15" customHeight="1">
      <c r="A33" s="96">
        <f t="shared" ref="A33" si="323">A32+1</f>
        <v>13</v>
      </c>
      <c r="B33" s="166">
        <f t="shared" ref="B33" si="324">A33</f>
        <v>13</v>
      </c>
      <c r="C33" s="166">
        <f t="shared" ref="C33" ca="1" si="325">IFERROR(VLOOKUP(A33,INDIRECT("data"&amp;$AX$3),2,FALSE),"")</f>
        <v>1060</v>
      </c>
      <c r="D33" s="168" t="str">
        <f t="shared" ref="D33" ca="1" si="326">IF(C33="","",VLOOKUP(A33,INDIRECT("data"&amp;$AX$3),3,FALSE))</f>
        <v>China Adinarayana Manupati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50" t="str">
        <f t="shared" ref="P33" ca="1" si="327">IF($C33="","",VLOOKUP($A33,INDIRECT("data"&amp;$AX$3),4,FALSE))</f>
        <v>B</v>
      </c>
      <c r="Q33" s="150" t="str">
        <f t="shared" ref="Q33" ca="1" si="328">IF($C33="","",VLOOKUP($A33,INDIRECT("data"&amp;$AX$3),5,FALSE))</f>
        <v>ST</v>
      </c>
      <c r="R33" s="97">
        <f t="shared" ref="R33" ca="1" si="329">IF($C33="","",VLOOKUP(A33,INDIRECT("data"&amp;$AX$3),8,FALSE))</f>
        <v>41074</v>
      </c>
      <c r="S33" s="98" t="s">
        <v>20</v>
      </c>
      <c r="T33" s="107">
        <f t="shared" ref="T33:U33" ca="1" si="330">IF($C33="","",VLOOKUP($A33,INDIRECT("data"&amp;$AX$3),T$8,FALSE))</f>
        <v>46</v>
      </c>
      <c r="U33" s="107">
        <f t="shared" ca="1" si="330"/>
        <v>36</v>
      </c>
      <c r="V33" s="107">
        <f t="shared" ref="V33" ca="1" si="331">IF($C33="","",SUM(T33:U33))</f>
        <v>82</v>
      </c>
      <c r="W33" s="107">
        <f t="shared" ref="W33:X33" ca="1" si="332">IF($C33="","",VLOOKUP($A33,INDIRECT("data"&amp;$AX$3),W$8,FALSE))</f>
        <v>38</v>
      </c>
      <c r="X33" s="107">
        <f t="shared" ca="1" si="332"/>
        <v>46</v>
      </c>
      <c r="Y33" s="107">
        <f t="shared" ref="Y33" ca="1" si="333">IF($C33="","",SUM(W33:X33))</f>
        <v>84</v>
      </c>
      <c r="Z33" s="107">
        <f t="shared" ref="Z33:AA33" ca="1" si="334">IF($C33="","",VLOOKUP($A33,INDIRECT("data"&amp;$AX$3),Z$8,FALSE))</f>
        <v>45</v>
      </c>
      <c r="AA33" s="107">
        <f t="shared" ca="1" si="334"/>
        <v>38</v>
      </c>
      <c r="AB33" s="107">
        <f t="shared" ref="AB33" ca="1" si="335">IF($C33="","",SUM(Z33:AA33))</f>
        <v>83</v>
      </c>
      <c r="AC33" s="107">
        <f t="shared" ref="AC33:AD33" ca="1" si="336">IF($C33="","",VLOOKUP($A33,INDIRECT("data"&amp;$AX$3),AC$8,FALSE))</f>
        <v>36</v>
      </c>
      <c r="AD33" s="107">
        <f t="shared" ca="1" si="336"/>
        <v>45</v>
      </c>
      <c r="AE33" s="107">
        <f t="shared" ref="AE33" ca="1" si="337">IF($C33="","",SUM(AC33:AD33))</f>
        <v>81</v>
      </c>
      <c r="AF33" s="107">
        <f t="shared" ref="AF33:AG33" ca="1" si="338">IF($C33="","",VLOOKUP($A33,INDIRECT("data"&amp;$AX$3),AF$8,FALSE))</f>
        <v>46</v>
      </c>
      <c r="AG33" s="107">
        <f t="shared" ca="1" si="338"/>
        <v>36</v>
      </c>
      <c r="AH33" s="107">
        <f t="shared" ref="AH33" ca="1" si="339">IF($C33="","",SUM(AF33:AG33))</f>
        <v>82</v>
      </c>
      <c r="AI33" s="107">
        <f t="shared" ref="AI33:AJ33" ca="1" si="340">IF($C33="","",VLOOKUP($A33,INDIRECT("data"&amp;$AX$3),AI$8,FALSE))</f>
        <v>38</v>
      </c>
      <c r="AJ33" s="107">
        <f t="shared" ca="1" si="340"/>
        <v>45</v>
      </c>
      <c r="AK33" s="107">
        <f t="shared" ref="AK33" ca="1" si="341">IF($C33="","",SUM(AI33:AJ33))</f>
        <v>83</v>
      </c>
      <c r="AL33" s="107">
        <f t="shared" ref="AL33:AM33" ca="1" si="342">IF($C33="","",VLOOKUP($A33,INDIRECT("data"&amp;$AX$3),AL$8,FALSE))</f>
        <v>45</v>
      </c>
      <c r="AM33" s="107">
        <f t="shared" ca="1" si="342"/>
        <v>36</v>
      </c>
      <c r="AN33" s="107">
        <f t="shared" ref="AN33" ca="1" si="343">IF($C33="","",SUM(AL33:AM33))</f>
        <v>81</v>
      </c>
      <c r="AO33" s="95">
        <f t="shared" ref="AO33" ca="1" si="344">IF($C33="","",V33+Y33+AB33+AE33+AH33+AK33+AN33)</f>
        <v>576</v>
      </c>
      <c r="AP33" s="107">
        <f t="shared" ref="AP33:AS33" ca="1" si="345">IF($C33="","",VLOOKUP($A33,INDIRECT("data"&amp;$AX$3),AP$8,FALSE))</f>
        <v>92</v>
      </c>
      <c r="AQ33" s="107">
        <f t="shared" ca="1" si="345"/>
        <v>76</v>
      </c>
      <c r="AR33" s="107">
        <f t="shared" ca="1" si="345"/>
        <v>90</v>
      </c>
      <c r="AS33" s="107">
        <f t="shared" ca="1" si="345"/>
        <v>72</v>
      </c>
      <c r="AT33" s="107">
        <f t="shared" ref="AT33" ca="1" si="346">IF($C33="","",SUM(AP33:AS33))</f>
        <v>330</v>
      </c>
      <c r="AU33" s="150">
        <f t="shared" ref="AU33" ca="1" si="347">IF($C33="","",VLOOKUP($A33,INDIRECT("data"&amp;$AX$3),AU$8,FALSE))</f>
        <v>203</v>
      </c>
      <c r="AV33" s="150">
        <f ca="1">IF($C33="","",ROUND(AU33/NoW%,0))</f>
        <v>89</v>
      </c>
      <c r="AW33" s="150" t="str">
        <f ca="1">IF($C33="","",VLOOKUP(AO34,Gc,2,FALSE))</f>
        <v>Excellent</v>
      </c>
      <c r="AX33" s="150"/>
    </row>
    <row r="34" spans="1:50" s="96" customFormat="1" ht="15" customHeight="1">
      <c r="A34" s="96">
        <f t="shared" ref="A34" si="348">A33</f>
        <v>13</v>
      </c>
      <c r="B34" s="167"/>
      <c r="C34" s="167"/>
      <c r="D34" s="107" t="str">
        <f t="shared" ref="D34:O34" ca="1" si="349">IF($C33="","",MID(TEXT(VLOOKUP($A34,INDIRECT("data"&amp;$AX$3),10,FALSE),"000000000000"),D$8,1))</f>
        <v>4</v>
      </c>
      <c r="E34" s="107" t="str">
        <f t="shared" ca="1" si="349"/>
        <v>6</v>
      </c>
      <c r="F34" s="107" t="str">
        <f t="shared" ca="1" si="349"/>
        <v>6</v>
      </c>
      <c r="G34" s="107" t="str">
        <f t="shared" ca="1" si="349"/>
        <v>0</v>
      </c>
      <c r="H34" s="107" t="str">
        <f t="shared" ca="1" si="349"/>
        <v>3</v>
      </c>
      <c r="I34" s="107" t="str">
        <f t="shared" ca="1" si="349"/>
        <v>9</v>
      </c>
      <c r="J34" s="107" t="str">
        <f t="shared" ca="1" si="349"/>
        <v>0</v>
      </c>
      <c r="K34" s="107" t="str">
        <f t="shared" ca="1" si="349"/>
        <v>8</v>
      </c>
      <c r="L34" s="107" t="str">
        <f t="shared" ca="1" si="349"/>
        <v>0</v>
      </c>
      <c r="M34" s="107" t="str">
        <f t="shared" ca="1" si="349"/>
        <v>5</v>
      </c>
      <c r="N34" s="107" t="str">
        <f t="shared" ca="1" si="349"/>
        <v>9</v>
      </c>
      <c r="O34" s="107" t="str">
        <f t="shared" ca="1" si="349"/>
        <v>0</v>
      </c>
      <c r="P34" s="150"/>
      <c r="Q34" s="150"/>
      <c r="R34" s="97">
        <f t="shared" ref="R34" ca="1" si="350">IF($C33="","",VLOOKUP(A34,INDIRECT("data"&amp;$AX$3),9,FALSE))</f>
        <v>37436</v>
      </c>
      <c r="S34" s="98" t="s">
        <v>21</v>
      </c>
      <c r="T34" s="107" t="str">
        <f ca="1">IF($C33="","",VLOOKUP(T33*2,Gr,2))</f>
        <v>A+</v>
      </c>
      <c r="U34" s="107" t="str">
        <f ca="1">IF($C33="","",VLOOKUP(U33*2,Gr,2))</f>
        <v>A</v>
      </c>
      <c r="V34" s="107" t="str">
        <f ca="1">IF($C33="","",VLOOKUP(V33,Gr,2))</f>
        <v>A</v>
      </c>
      <c r="W34" s="107" t="str">
        <f ca="1">IF($C33="","",VLOOKUP(W33*2,Gr,2))</f>
        <v>A</v>
      </c>
      <c r="X34" s="107" t="str">
        <f ca="1">IF($C33="","",VLOOKUP(X33*2,Gr,2))</f>
        <v>A+</v>
      </c>
      <c r="Y34" s="107" t="str">
        <f ca="1">IF($C33="","",VLOOKUP(Y33,Gr,2))</f>
        <v>A</v>
      </c>
      <c r="Z34" s="107" t="str">
        <f ca="1">IF($C33="","",VLOOKUP(Z33*2,Gr,2))</f>
        <v>A</v>
      </c>
      <c r="AA34" s="107" t="str">
        <f ca="1">IF($C33="","",VLOOKUP(AA33*2,Gr,2))</f>
        <v>A</v>
      </c>
      <c r="AB34" s="107" t="str">
        <f ca="1">IF($C33="","",VLOOKUP(AB33,Gr,2))</f>
        <v>A</v>
      </c>
      <c r="AC34" s="107" t="str">
        <f ca="1">IF($C33="","",VLOOKUP(AC33*2,Gr,2))</f>
        <v>A</v>
      </c>
      <c r="AD34" s="107" t="str">
        <f ca="1">IF($C33="","",VLOOKUP(AD33*2,Gr,2))</f>
        <v>A</v>
      </c>
      <c r="AE34" s="107" t="str">
        <f ca="1">IF($C33="","",VLOOKUP(AE33,Gr,2))</f>
        <v>A</v>
      </c>
      <c r="AF34" s="107" t="str">
        <f ca="1">IF($C33="","",VLOOKUP(AF33*2,Gr,2))</f>
        <v>A+</v>
      </c>
      <c r="AG34" s="107" t="str">
        <f ca="1">IF($C33="","",VLOOKUP(AG33*2,Gr,2))</f>
        <v>A</v>
      </c>
      <c r="AH34" s="107" t="str">
        <f ca="1">IF($C33="","",VLOOKUP(AH33,Gr,2))</f>
        <v>A</v>
      </c>
      <c r="AI34" s="107" t="str">
        <f ca="1">IF($C33="","",VLOOKUP(AI33*2,Gr,2))</f>
        <v>A</v>
      </c>
      <c r="AJ34" s="107" t="str">
        <f ca="1">IF($C33="","",VLOOKUP(AJ33*2,Gr,2))</f>
        <v>A</v>
      </c>
      <c r="AK34" s="107" t="str">
        <f ca="1">IF($C33="","",VLOOKUP(AK33,Gr,2))</f>
        <v>A</v>
      </c>
      <c r="AL34" s="107" t="str">
        <f ca="1">IF($C33="","",VLOOKUP(AL33*2,Gr,2))</f>
        <v>A</v>
      </c>
      <c r="AM34" s="107" t="str">
        <f ca="1">IF($C33="","",VLOOKUP(AM33*2,Gr,2))</f>
        <v>A</v>
      </c>
      <c r="AN34" s="107" t="str">
        <f ca="1">IF($C33="","",VLOOKUP(AN33,Gr,2))</f>
        <v>A</v>
      </c>
      <c r="AO34" s="107" t="str">
        <f ca="1">IF($C33="","",VLOOKUP(AO33/AO$7%,Gr,2))</f>
        <v>A+</v>
      </c>
      <c r="AP34" s="107" t="str">
        <f ca="1">IF($C33="","",VLOOKUP(AP33,Gr,2))</f>
        <v>A+</v>
      </c>
      <c r="AQ34" s="107" t="str">
        <f ca="1">IF($C33="","",VLOOKUP(AQ33,Gr,2))</f>
        <v>A</v>
      </c>
      <c r="AR34" s="107" t="str">
        <f ca="1">IF($C33="","",VLOOKUP(AR33,Gr,2))</f>
        <v>A</v>
      </c>
      <c r="AS34" s="107" t="str">
        <f ca="1">IF($C33="","",VLOOKUP(AS33,Gr,2))</f>
        <v>A</v>
      </c>
      <c r="AT34" s="107" t="str">
        <f ca="1">IF($C33="","",VLOOKUP(AT33/AT$7%,Gr,2))</f>
        <v>A</v>
      </c>
      <c r="AU34" s="150"/>
      <c r="AV34" s="150"/>
      <c r="AW34" s="150"/>
      <c r="AX34" s="150"/>
    </row>
    <row r="35" spans="1:50" s="96" customFormat="1" ht="15" customHeight="1">
      <c r="A35" s="96">
        <f t="shared" ref="A35" si="351">A34+1</f>
        <v>14</v>
      </c>
      <c r="B35" s="166">
        <f t="shared" ref="B35" si="352">A35</f>
        <v>14</v>
      </c>
      <c r="C35" s="166">
        <f t="shared" ref="C35" ca="1" si="353">IFERROR(VLOOKUP(A35,INDIRECT("data"&amp;$AX$3),2,FALSE),"")</f>
        <v>1059</v>
      </c>
      <c r="D35" s="168" t="str">
        <f t="shared" ref="D35" ca="1" si="354">IF(C35="","",VLOOKUP(A35,INDIRECT("data"&amp;$AX$3),3,FALSE))</f>
        <v>Durga Prasad Manupati</v>
      </c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50" t="str">
        <f t="shared" ref="P35" ca="1" si="355">IF($C35="","",VLOOKUP($A35,INDIRECT("data"&amp;$AX$3),4,FALSE))</f>
        <v>B</v>
      </c>
      <c r="Q35" s="150" t="str">
        <f t="shared" ref="Q35" ca="1" si="356">IF($C35="","",VLOOKUP($A35,INDIRECT("data"&amp;$AX$3),5,FALSE))</f>
        <v>ST</v>
      </c>
      <c r="R35" s="97">
        <f t="shared" ref="R35" ca="1" si="357">IF($C35="","",VLOOKUP(A35,INDIRECT("data"&amp;$AX$3),8,FALSE))</f>
        <v>41074</v>
      </c>
      <c r="S35" s="98" t="s">
        <v>20</v>
      </c>
      <c r="T35" s="107">
        <f t="shared" ref="T35:U35" ca="1" si="358">IF($C35="","",VLOOKUP($A35,INDIRECT("data"&amp;$AX$3),T$8,FALSE))</f>
        <v>32</v>
      </c>
      <c r="U35" s="107">
        <f t="shared" ca="1" si="358"/>
        <v>38</v>
      </c>
      <c r="V35" s="107">
        <f t="shared" ref="V35" ca="1" si="359">IF($C35="","",SUM(T35:U35))</f>
        <v>70</v>
      </c>
      <c r="W35" s="107">
        <f t="shared" ref="W35:X35" ca="1" si="360">IF($C35="","",VLOOKUP($A35,INDIRECT("data"&amp;$AX$3),W$8,FALSE))</f>
        <v>34</v>
      </c>
      <c r="X35" s="107">
        <f t="shared" ca="1" si="360"/>
        <v>32</v>
      </c>
      <c r="Y35" s="107">
        <f t="shared" ref="Y35" ca="1" si="361">IF($C35="","",SUM(W35:X35))</f>
        <v>66</v>
      </c>
      <c r="Z35" s="107">
        <f t="shared" ref="Z35:AA35" ca="1" si="362">IF($C35="","",VLOOKUP($A35,INDIRECT("data"&amp;$AX$3),Z$8,FALSE))</f>
        <v>38</v>
      </c>
      <c r="AA35" s="107">
        <f t="shared" ca="1" si="362"/>
        <v>34</v>
      </c>
      <c r="AB35" s="107">
        <f t="shared" ref="AB35" ca="1" si="363">IF($C35="","",SUM(Z35:AA35))</f>
        <v>72</v>
      </c>
      <c r="AC35" s="107">
        <f t="shared" ref="AC35:AD35" ca="1" si="364">IF($C35="","",VLOOKUP($A35,INDIRECT("data"&amp;$AX$3),AC$8,FALSE))</f>
        <v>38</v>
      </c>
      <c r="AD35" s="107">
        <f t="shared" ca="1" si="364"/>
        <v>38</v>
      </c>
      <c r="AE35" s="107">
        <f t="shared" ref="AE35" ca="1" si="365">IF($C35="","",SUM(AC35:AD35))</f>
        <v>76</v>
      </c>
      <c r="AF35" s="107">
        <f t="shared" ref="AF35:AG35" ca="1" si="366">IF($C35="","",VLOOKUP($A35,INDIRECT("data"&amp;$AX$3),AF$8,FALSE))</f>
        <v>32</v>
      </c>
      <c r="AG35" s="107">
        <f t="shared" ca="1" si="366"/>
        <v>38</v>
      </c>
      <c r="AH35" s="107">
        <f t="shared" ref="AH35" ca="1" si="367">IF($C35="","",SUM(AF35:AG35))</f>
        <v>70</v>
      </c>
      <c r="AI35" s="107">
        <f t="shared" ref="AI35:AJ35" ca="1" si="368">IF($C35="","",VLOOKUP($A35,INDIRECT("data"&amp;$AX$3),AI$8,FALSE))</f>
        <v>34</v>
      </c>
      <c r="AJ35" s="107">
        <f t="shared" ca="1" si="368"/>
        <v>38</v>
      </c>
      <c r="AK35" s="107">
        <f t="shared" ref="AK35" ca="1" si="369">IF($C35="","",SUM(AI35:AJ35))</f>
        <v>72</v>
      </c>
      <c r="AL35" s="107">
        <f t="shared" ref="AL35:AM35" ca="1" si="370">IF($C35="","",VLOOKUP($A35,INDIRECT("data"&amp;$AX$3),AL$8,FALSE))</f>
        <v>38</v>
      </c>
      <c r="AM35" s="107">
        <f t="shared" ca="1" si="370"/>
        <v>38</v>
      </c>
      <c r="AN35" s="107">
        <f t="shared" ref="AN35" ca="1" si="371">IF($C35="","",SUM(AL35:AM35))</f>
        <v>76</v>
      </c>
      <c r="AO35" s="95">
        <f t="shared" ref="AO35" ca="1" si="372">IF($C35="","",V35+Y35+AB35+AE35+AH35+AK35+AN35)</f>
        <v>502</v>
      </c>
      <c r="AP35" s="107">
        <f t="shared" ref="AP35:AS35" ca="1" si="373">IF($C35="","",VLOOKUP($A35,INDIRECT("data"&amp;$AX$3),AP$8,FALSE))</f>
        <v>64</v>
      </c>
      <c r="AQ35" s="107">
        <f t="shared" ca="1" si="373"/>
        <v>68</v>
      </c>
      <c r="AR35" s="107">
        <f t="shared" ca="1" si="373"/>
        <v>76</v>
      </c>
      <c r="AS35" s="107">
        <f t="shared" ca="1" si="373"/>
        <v>76</v>
      </c>
      <c r="AT35" s="107">
        <f t="shared" ref="AT35" ca="1" si="374">IF($C35="","",SUM(AP35:AS35))</f>
        <v>284</v>
      </c>
      <c r="AU35" s="150">
        <f t="shared" ref="AU35" ca="1" si="375">IF($C35="","",VLOOKUP($A35,INDIRECT("data"&amp;$AX$3),AU$8,FALSE))</f>
        <v>172</v>
      </c>
      <c r="AV35" s="150">
        <f ca="1">IF($C35="","",ROUND(AU35/NoW%,0))</f>
        <v>76</v>
      </c>
      <c r="AW35" s="150" t="str">
        <f ca="1">IF($C35="","",VLOOKUP(AO36,Gc,2,FALSE))</f>
        <v>Very Good</v>
      </c>
      <c r="AX35" s="150"/>
    </row>
    <row r="36" spans="1:50" s="96" customFormat="1" ht="15" customHeight="1">
      <c r="A36" s="96">
        <f t="shared" ref="A36" si="376">A35</f>
        <v>14</v>
      </c>
      <c r="B36" s="167"/>
      <c r="C36" s="167"/>
      <c r="D36" s="107" t="str">
        <f t="shared" ref="D36:O36" ca="1" si="377">IF($C35="","",MID(TEXT(VLOOKUP($A36,INDIRECT("data"&amp;$AX$3),10,FALSE),"000000000000"),D$8,1))</f>
        <v>6</v>
      </c>
      <c r="E36" s="107" t="str">
        <f t="shared" ca="1" si="377"/>
        <v>1</v>
      </c>
      <c r="F36" s="107" t="str">
        <f t="shared" ca="1" si="377"/>
        <v>7</v>
      </c>
      <c r="G36" s="107" t="str">
        <f t="shared" ca="1" si="377"/>
        <v>0</v>
      </c>
      <c r="H36" s="107" t="str">
        <f t="shared" ca="1" si="377"/>
        <v>7</v>
      </c>
      <c r="I36" s="107" t="str">
        <f t="shared" ca="1" si="377"/>
        <v>7</v>
      </c>
      <c r="J36" s="107" t="str">
        <f t="shared" ca="1" si="377"/>
        <v>3</v>
      </c>
      <c r="K36" s="107" t="str">
        <f t="shared" ca="1" si="377"/>
        <v>7</v>
      </c>
      <c r="L36" s="107" t="str">
        <f t="shared" ca="1" si="377"/>
        <v>5</v>
      </c>
      <c r="M36" s="107" t="str">
        <f t="shared" ca="1" si="377"/>
        <v>5</v>
      </c>
      <c r="N36" s="107" t="str">
        <f t="shared" ca="1" si="377"/>
        <v>4</v>
      </c>
      <c r="O36" s="107" t="str">
        <f t="shared" ca="1" si="377"/>
        <v>1</v>
      </c>
      <c r="P36" s="150"/>
      <c r="Q36" s="150"/>
      <c r="R36" s="97">
        <f t="shared" ref="R36" ca="1" si="378">IF($C35="","",VLOOKUP(A36,INDIRECT("data"&amp;$AX$3),9,FALSE))</f>
        <v>37193</v>
      </c>
      <c r="S36" s="98" t="s">
        <v>21</v>
      </c>
      <c r="T36" s="107" t="str">
        <f ca="1">IF($C35="","",VLOOKUP(T35*2,Gr,2))</f>
        <v>B+</v>
      </c>
      <c r="U36" s="107" t="str">
        <f ca="1">IF($C35="","",VLOOKUP(U35*2,Gr,2))</f>
        <v>A</v>
      </c>
      <c r="V36" s="107" t="str">
        <f ca="1">IF($C35="","",VLOOKUP(V35,Gr,2))</f>
        <v>B+</v>
      </c>
      <c r="W36" s="107" t="str">
        <f ca="1">IF($C35="","",VLOOKUP(W35*2,Gr,2))</f>
        <v>B+</v>
      </c>
      <c r="X36" s="107" t="str">
        <f ca="1">IF($C35="","",VLOOKUP(X35*2,Gr,2))</f>
        <v>B+</v>
      </c>
      <c r="Y36" s="107" t="str">
        <f ca="1">IF($C35="","",VLOOKUP(Y35,Gr,2))</f>
        <v>B+</v>
      </c>
      <c r="Z36" s="107" t="str">
        <f ca="1">IF($C35="","",VLOOKUP(Z35*2,Gr,2))</f>
        <v>A</v>
      </c>
      <c r="AA36" s="107" t="str">
        <f ca="1">IF($C35="","",VLOOKUP(AA35*2,Gr,2))</f>
        <v>B+</v>
      </c>
      <c r="AB36" s="107" t="str">
        <f ca="1">IF($C35="","",VLOOKUP(AB35,Gr,2))</f>
        <v>A</v>
      </c>
      <c r="AC36" s="107" t="str">
        <f ca="1">IF($C35="","",VLOOKUP(AC35*2,Gr,2))</f>
        <v>A</v>
      </c>
      <c r="AD36" s="107" t="str">
        <f ca="1">IF($C35="","",VLOOKUP(AD35*2,Gr,2))</f>
        <v>A</v>
      </c>
      <c r="AE36" s="107" t="str">
        <f ca="1">IF($C35="","",VLOOKUP(AE35,Gr,2))</f>
        <v>A</v>
      </c>
      <c r="AF36" s="107" t="str">
        <f ca="1">IF($C35="","",VLOOKUP(AF35*2,Gr,2))</f>
        <v>B+</v>
      </c>
      <c r="AG36" s="107" t="str">
        <f ca="1">IF($C35="","",VLOOKUP(AG35*2,Gr,2))</f>
        <v>A</v>
      </c>
      <c r="AH36" s="107" t="str">
        <f ca="1">IF($C35="","",VLOOKUP(AH35,Gr,2))</f>
        <v>B+</v>
      </c>
      <c r="AI36" s="107" t="str">
        <f ca="1">IF($C35="","",VLOOKUP(AI35*2,Gr,2))</f>
        <v>B+</v>
      </c>
      <c r="AJ36" s="107" t="str">
        <f ca="1">IF($C35="","",VLOOKUP(AJ35*2,Gr,2))</f>
        <v>A</v>
      </c>
      <c r="AK36" s="107" t="str">
        <f ca="1">IF($C35="","",VLOOKUP(AK35,Gr,2))</f>
        <v>A</v>
      </c>
      <c r="AL36" s="107" t="str">
        <f ca="1">IF($C35="","",VLOOKUP(AL35*2,Gr,2))</f>
        <v>A</v>
      </c>
      <c r="AM36" s="107" t="str">
        <f ca="1">IF($C35="","",VLOOKUP(AM35*2,Gr,2))</f>
        <v>A</v>
      </c>
      <c r="AN36" s="107" t="str">
        <f ca="1">IF($C35="","",VLOOKUP(AN35,Gr,2))</f>
        <v>A</v>
      </c>
      <c r="AO36" s="107" t="str">
        <f ca="1">IF($C35="","",VLOOKUP(AO35/AO$7%,Gr,2))</f>
        <v>A</v>
      </c>
      <c r="AP36" s="107" t="str">
        <f ca="1">IF($C35="","",VLOOKUP(AP35,Gr,2))</f>
        <v>B+</v>
      </c>
      <c r="AQ36" s="107" t="str">
        <f ca="1">IF($C35="","",VLOOKUP(AQ35,Gr,2))</f>
        <v>B+</v>
      </c>
      <c r="AR36" s="107" t="str">
        <f ca="1">IF($C35="","",VLOOKUP(AR35,Gr,2))</f>
        <v>A</v>
      </c>
      <c r="AS36" s="107" t="str">
        <f ca="1">IF($C35="","",VLOOKUP(AS35,Gr,2))</f>
        <v>A</v>
      </c>
      <c r="AT36" s="107" t="str">
        <f ca="1">IF($C35="","",VLOOKUP(AT35/AT$7%,Gr,2))</f>
        <v>A</v>
      </c>
      <c r="AU36" s="150"/>
      <c r="AV36" s="150"/>
      <c r="AW36" s="150"/>
      <c r="AX36" s="150"/>
    </row>
    <row r="37" spans="1:50" s="96" customFormat="1" ht="15" customHeight="1">
      <c r="A37" s="96">
        <f t="shared" ref="A37" si="379">A36+1</f>
        <v>15</v>
      </c>
      <c r="B37" s="166">
        <f t="shared" ref="B37" si="380">A37</f>
        <v>15</v>
      </c>
      <c r="C37" s="166">
        <f t="shared" ref="C37" ca="1" si="381">IFERROR(VLOOKUP(A37,INDIRECT("data"&amp;$AX$3),2,FALSE),"")</f>
        <v>1116</v>
      </c>
      <c r="D37" s="168" t="str">
        <f t="shared" ref="D37" ca="1" si="382">IF(C37="","",VLOOKUP(A37,INDIRECT("data"&amp;$AX$3),3,FALSE))</f>
        <v>Janaki Raman Akula</v>
      </c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50" t="str">
        <f t="shared" ref="P37" ca="1" si="383">IF($C37="","",VLOOKUP($A37,INDIRECT("data"&amp;$AX$3),4,FALSE))</f>
        <v>B</v>
      </c>
      <c r="Q37" s="150" t="str">
        <f t="shared" ref="Q37" ca="1" si="384">IF($C37="","",VLOOKUP($A37,INDIRECT("data"&amp;$AX$3),5,FALSE))</f>
        <v>OC</v>
      </c>
      <c r="R37" s="97">
        <f t="shared" ref="R37" ca="1" si="385">IF($C37="","",VLOOKUP(A37,INDIRECT("data"&amp;$AX$3),8,FALSE))</f>
        <v>41093</v>
      </c>
      <c r="S37" s="98" t="s">
        <v>20</v>
      </c>
      <c r="T37" s="107">
        <f t="shared" ref="T37:U37" ca="1" si="386">IF($C37="","",VLOOKUP($A37,INDIRECT("data"&amp;$AX$3),T$8,FALSE))</f>
        <v>22</v>
      </c>
      <c r="U37" s="107">
        <f t="shared" ca="1" si="386"/>
        <v>46</v>
      </c>
      <c r="V37" s="107">
        <f t="shared" ref="V37" ca="1" si="387">IF($C37="","",SUM(T37:U37))</f>
        <v>68</v>
      </c>
      <c r="W37" s="107">
        <f t="shared" ref="W37:X37" ca="1" si="388">IF($C37="","",VLOOKUP($A37,INDIRECT("data"&amp;$AX$3),W$8,FALSE))</f>
        <v>44</v>
      </c>
      <c r="X37" s="107">
        <f t="shared" ca="1" si="388"/>
        <v>22</v>
      </c>
      <c r="Y37" s="107">
        <f t="shared" ref="Y37" ca="1" si="389">IF($C37="","",SUM(W37:X37))</f>
        <v>66</v>
      </c>
      <c r="Z37" s="107">
        <f t="shared" ref="Z37:AA37" ca="1" si="390">IF($C37="","",VLOOKUP($A37,INDIRECT("data"&amp;$AX$3),Z$8,FALSE))</f>
        <v>43</v>
      </c>
      <c r="AA37" s="107">
        <f t="shared" ca="1" si="390"/>
        <v>44</v>
      </c>
      <c r="AB37" s="107">
        <f t="shared" ref="AB37" ca="1" si="391">IF($C37="","",SUM(Z37:AA37))</f>
        <v>87</v>
      </c>
      <c r="AC37" s="107">
        <f t="shared" ref="AC37:AD37" ca="1" si="392">IF($C37="","",VLOOKUP($A37,INDIRECT("data"&amp;$AX$3),AC$8,FALSE))</f>
        <v>46</v>
      </c>
      <c r="AD37" s="107">
        <f t="shared" ca="1" si="392"/>
        <v>43</v>
      </c>
      <c r="AE37" s="107">
        <f t="shared" ref="AE37" ca="1" si="393">IF($C37="","",SUM(AC37:AD37))</f>
        <v>89</v>
      </c>
      <c r="AF37" s="107">
        <f t="shared" ref="AF37:AG37" ca="1" si="394">IF($C37="","",VLOOKUP($A37,INDIRECT("data"&amp;$AX$3),AF$8,FALSE))</f>
        <v>22</v>
      </c>
      <c r="AG37" s="107">
        <f t="shared" ca="1" si="394"/>
        <v>46</v>
      </c>
      <c r="AH37" s="107">
        <f t="shared" ref="AH37" ca="1" si="395">IF($C37="","",SUM(AF37:AG37))</f>
        <v>68</v>
      </c>
      <c r="AI37" s="107">
        <f t="shared" ref="AI37:AJ37" ca="1" si="396">IF($C37="","",VLOOKUP($A37,INDIRECT("data"&amp;$AX$3),AI$8,FALSE))</f>
        <v>44</v>
      </c>
      <c r="AJ37" s="107">
        <f t="shared" ca="1" si="396"/>
        <v>43</v>
      </c>
      <c r="AK37" s="107">
        <f t="shared" ref="AK37" ca="1" si="397">IF($C37="","",SUM(AI37:AJ37))</f>
        <v>87</v>
      </c>
      <c r="AL37" s="107">
        <f t="shared" ref="AL37:AM37" ca="1" si="398">IF($C37="","",VLOOKUP($A37,INDIRECT("data"&amp;$AX$3),AL$8,FALSE))</f>
        <v>43</v>
      </c>
      <c r="AM37" s="107">
        <f t="shared" ca="1" si="398"/>
        <v>46</v>
      </c>
      <c r="AN37" s="107">
        <f t="shared" ref="AN37" ca="1" si="399">IF($C37="","",SUM(AL37:AM37))</f>
        <v>89</v>
      </c>
      <c r="AO37" s="95">
        <f t="shared" ref="AO37" ca="1" si="400">IF($C37="","",V37+Y37+AB37+AE37+AH37+AK37+AN37)</f>
        <v>554</v>
      </c>
      <c r="AP37" s="107">
        <f t="shared" ref="AP37:AS37" ca="1" si="401">IF($C37="","",VLOOKUP($A37,INDIRECT("data"&amp;$AX$3),AP$8,FALSE))</f>
        <v>44</v>
      </c>
      <c r="AQ37" s="107">
        <f t="shared" ca="1" si="401"/>
        <v>88</v>
      </c>
      <c r="AR37" s="107">
        <f t="shared" ca="1" si="401"/>
        <v>86</v>
      </c>
      <c r="AS37" s="107">
        <f t="shared" ca="1" si="401"/>
        <v>92</v>
      </c>
      <c r="AT37" s="107">
        <f t="shared" ref="AT37" ca="1" si="402">IF($C37="","",SUM(AP37:AS37))</f>
        <v>310</v>
      </c>
      <c r="AU37" s="150">
        <f t="shared" ref="AU37" ca="1" si="403">IF($C37="","",VLOOKUP($A37,INDIRECT("data"&amp;$AX$3),AU$8,FALSE))</f>
        <v>164</v>
      </c>
      <c r="AV37" s="150">
        <f ca="1">IF($C37="","",ROUND(AU37/NoW%,0))</f>
        <v>72</v>
      </c>
      <c r="AW37" s="150" t="str">
        <f ca="1">IF($C37="","",VLOOKUP(AO38,Gc,2,FALSE))</f>
        <v>Excellent</v>
      </c>
      <c r="AX37" s="150"/>
    </row>
    <row r="38" spans="1:50" s="96" customFormat="1" ht="15" customHeight="1">
      <c r="A38" s="96">
        <f t="shared" ref="A38" si="404">A37</f>
        <v>15</v>
      </c>
      <c r="B38" s="167"/>
      <c r="C38" s="167"/>
      <c r="D38" s="107" t="str">
        <f t="shared" ref="D38:O38" ca="1" si="405">IF($C37="","",MID(TEXT(VLOOKUP($A38,INDIRECT("data"&amp;$AX$3),10,FALSE),"000000000000"),D$8,1))</f>
        <v>8</v>
      </c>
      <c r="E38" s="107" t="str">
        <f t="shared" ca="1" si="405"/>
        <v>0</v>
      </c>
      <c r="F38" s="107" t="str">
        <f t="shared" ca="1" si="405"/>
        <v>9</v>
      </c>
      <c r="G38" s="107" t="str">
        <f t="shared" ca="1" si="405"/>
        <v>4</v>
      </c>
      <c r="H38" s="107" t="str">
        <f t="shared" ca="1" si="405"/>
        <v>7</v>
      </c>
      <c r="I38" s="107" t="str">
        <f t="shared" ca="1" si="405"/>
        <v>1</v>
      </c>
      <c r="J38" s="107" t="str">
        <f t="shared" ca="1" si="405"/>
        <v>7</v>
      </c>
      <c r="K38" s="107" t="str">
        <f t="shared" ca="1" si="405"/>
        <v>4</v>
      </c>
      <c r="L38" s="107" t="str">
        <f t="shared" ca="1" si="405"/>
        <v>6</v>
      </c>
      <c r="M38" s="107" t="str">
        <f t="shared" ca="1" si="405"/>
        <v>3</v>
      </c>
      <c r="N38" s="107" t="str">
        <f t="shared" ca="1" si="405"/>
        <v>2</v>
      </c>
      <c r="O38" s="107" t="str">
        <f t="shared" ca="1" si="405"/>
        <v>0</v>
      </c>
      <c r="P38" s="150"/>
      <c r="Q38" s="150"/>
      <c r="R38" s="97">
        <f t="shared" ref="R38" ca="1" si="406">IF($C37="","",VLOOKUP(A38,INDIRECT("data"&amp;$AX$3),9,FALSE))</f>
        <v>37188</v>
      </c>
      <c r="S38" s="98" t="s">
        <v>21</v>
      </c>
      <c r="T38" s="107" t="str">
        <f ca="1">IF($C37="","",VLOOKUP(T37*2,Gr,2))</f>
        <v>B</v>
      </c>
      <c r="U38" s="107" t="str">
        <f ca="1">IF($C37="","",VLOOKUP(U37*2,Gr,2))</f>
        <v>A+</v>
      </c>
      <c r="V38" s="107" t="str">
        <f ca="1">IF($C37="","",VLOOKUP(V37,Gr,2))</f>
        <v>B+</v>
      </c>
      <c r="W38" s="107" t="str">
        <f ca="1">IF($C37="","",VLOOKUP(W37*2,Gr,2))</f>
        <v>A</v>
      </c>
      <c r="X38" s="107" t="str">
        <f ca="1">IF($C37="","",VLOOKUP(X37*2,Gr,2))</f>
        <v>B</v>
      </c>
      <c r="Y38" s="107" t="str">
        <f ca="1">IF($C37="","",VLOOKUP(Y37,Gr,2))</f>
        <v>B+</v>
      </c>
      <c r="Z38" s="107" t="str">
        <f ca="1">IF($C37="","",VLOOKUP(Z37*2,Gr,2))</f>
        <v>A</v>
      </c>
      <c r="AA38" s="107" t="str">
        <f ca="1">IF($C37="","",VLOOKUP(AA37*2,Gr,2))</f>
        <v>A</v>
      </c>
      <c r="AB38" s="107" t="str">
        <f ca="1">IF($C37="","",VLOOKUP(AB37,Gr,2))</f>
        <v>A</v>
      </c>
      <c r="AC38" s="107" t="str">
        <f ca="1">IF($C37="","",VLOOKUP(AC37*2,Gr,2))</f>
        <v>A+</v>
      </c>
      <c r="AD38" s="107" t="str">
        <f ca="1">IF($C37="","",VLOOKUP(AD37*2,Gr,2))</f>
        <v>A</v>
      </c>
      <c r="AE38" s="107" t="str">
        <f ca="1">IF($C37="","",VLOOKUP(AE37,Gr,2))</f>
        <v>A</v>
      </c>
      <c r="AF38" s="107" t="str">
        <f ca="1">IF($C37="","",VLOOKUP(AF37*2,Gr,2))</f>
        <v>B</v>
      </c>
      <c r="AG38" s="107" t="str">
        <f ca="1">IF($C37="","",VLOOKUP(AG37*2,Gr,2))</f>
        <v>A+</v>
      </c>
      <c r="AH38" s="107" t="str">
        <f ca="1">IF($C37="","",VLOOKUP(AH37,Gr,2))</f>
        <v>B+</v>
      </c>
      <c r="AI38" s="107" t="str">
        <f ca="1">IF($C37="","",VLOOKUP(AI37*2,Gr,2))</f>
        <v>A</v>
      </c>
      <c r="AJ38" s="107" t="str">
        <f ca="1">IF($C37="","",VLOOKUP(AJ37*2,Gr,2))</f>
        <v>A</v>
      </c>
      <c r="AK38" s="107" t="str">
        <f ca="1">IF($C37="","",VLOOKUP(AK37,Gr,2))</f>
        <v>A</v>
      </c>
      <c r="AL38" s="107" t="str">
        <f ca="1">IF($C37="","",VLOOKUP(AL37*2,Gr,2))</f>
        <v>A</v>
      </c>
      <c r="AM38" s="107" t="str">
        <f ca="1">IF($C37="","",VLOOKUP(AM37*2,Gr,2))</f>
        <v>A+</v>
      </c>
      <c r="AN38" s="107" t="str">
        <f ca="1">IF($C37="","",VLOOKUP(AN37,Gr,2))</f>
        <v>A</v>
      </c>
      <c r="AO38" s="107" t="str">
        <f ca="1">IF($C37="","",VLOOKUP(AO37/AO$7%,Gr,2))</f>
        <v>A+</v>
      </c>
      <c r="AP38" s="107" t="str">
        <f ca="1">IF($C37="","",VLOOKUP(AP37,Gr,2))</f>
        <v>B</v>
      </c>
      <c r="AQ38" s="107" t="str">
        <f ca="1">IF($C37="","",VLOOKUP(AQ37,Gr,2))</f>
        <v>A</v>
      </c>
      <c r="AR38" s="107" t="str">
        <f ca="1">IF($C37="","",VLOOKUP(AR37,Gr,2))</f>
        <v>A</v>
      </c>
      <c r="AS38" s="107" t="str">
        <f ca="1">IF($C37="","",VLOOKUP(AS37,Gr,2))</f>
        <v>A+</v>
      </c>
      <c r="AT38" s="107" t="str">
        <f ca="1">IF($C37="","",VLOOKUP(AT37/AT$7%,Gr,2))</f>
        <v>A</v>
      </c>
      <c r="AU38" s="150"/>
      <c r="AV38" s="150"/>
      <c r="AW38" s="150"/>
      <c r="AX38" s="150"/>
    </row>
    <row r="39" spans="1:50" s="96" customFormat="1" ht="15" customHeight="1">
      <c r="A39" s="96">
        <f t="shared" ref="A39" si="407">A38+1</f>
        <v>16</v>
      </c>
      <c r="B39" s="166">
        <f t="shared" ref="B39" si="408">A39</f>
        <v>16</v>
      </c>
      <c r="C39" s="166">
        <f t="shared" ref="C39" ca="1" si="409">IFERROR(VLOOKUP(A39,INDIRECT("data"&amp;$AX$3),2,FALSE),"")</f>
        <v>1174</v>
      </c>
      <c r="D39" s="168" t="str">
        <f t="shared" ref="D39" ca="1" si="410">IF(C39="","",VLOOKUP(A39,INDIRECT("data"&amp;$AX$3),3,FALSE))</f>
        <v>Joy Babu Sarella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50" t="str">
        <f t="shared" ref="P39" ca="1" si="411">IF($C39="","",VLOOKUP($A39,INDIRECT("data"&amp;$AX$3),4,FALSE))</f>
        <v>B</v>
      </c>
      <c r="Q39" s="150" t="str">
        <f t="shared" ref="Q39" ca="1" si="412">IF($C39="","",VLOOKUP($A39,INDIRECT("data"&amp;$AX$3),5,FALSE))</f>
        <v>SC</v>
      </c>
      <c r="R39" s="97">
        <f t="shared" ref="R39" ca="1" si="413">IF($C39="","",VLOOKUP(A39,INDIRECT("data"&amp;$AX$3),8,FALSE))</f>
        <v>41479</v>
      </c>
      <c r="S39" s="98" t="s">
        <v>20</v>
      </c>
      <c r="T39" s="107">
        <f t="shared" ref="T39:U39" ca="1" si="414">IF($C39="","",VLOOKUP($A39,INDIRECT("data"&amp;$AX$3),T$8,FALSE))</f>
        <v>20</v>
      </c>
      <c r="U39" s="107">
        <f t="shared" ca="1" si="414"/>
        <v>26</v>
      </c>
      <c r="V39" s="107">
        <f t="shared" ref="V39" ca="1" si="415">IF($C39="","",SUM(T39:U39))</f>
        <v>46</v>
      </c>
      <c r="W39" s="107">
        <f t="shared" ref="W39:X39" ca="1" si="416">IF($C39="","",VLOOKUP($A39,INDIRECT("data"&amp;$AX$3),W$8,FALSE))</f>
        <v>20</v>
      </c>
      <c r="X39" s="107">
        <f t="shared" ca="1" si="416"/>
        <v>20</v>
      </c>
      <c r="Y39" s="107">
        <f t="shared" ref="Y39" ca="1" si="417">IF($C39="","",SUM(W39:X39))</f>
        <v>40</v>
      </c>
      <c r="Z39" s="107">
        <f t="shared" ref="Z39:AA39" ca="1" si="418">IF($C39="","",VLOOKUP($A39,INDIRECT("data"&amp;$AX$3),Z$8,FALSE))</f>
        <v>40</v>
      </c>
      <c r="AA39" s="107">
        <f t="shared" ca="1" si="418"/>
        <v>20</v>
      </c>
      <c r="AB39" s="107">
        <f t="shared" ref="AB39" ca="1" si="419">IF($C39="","",SUM(Z39:AA39))</f>
        <v>60</v>
      </c>
      <c r="AC39" s="107">
        <f t="shared" ref="AC39:AD39" ca="1" si="420">IF($C39="","",VLOOKUP($A39,INDIRECT("data"&amp;$AX$3),AC$8,FALSE))</f>
        <v>26</v>
      </c>
      <c r="AD39" s="107">
        <f t="shared" ca="1" si="420"/>
        <v>40</v>
      </c>
      <c r="AE39" s="107">
        <f t="shared" ref="AE39" ca="1" si="421">IF($C39="","",SUM(AC39:AD39))</f>
        <v>66</v>
      </c>
      <c r="AF39" s="107">
        <f t="shared" ref="AF39:AG39" ca="1" si="422">IF($C39="","",VLOOKUP($A39,INDIRECT("data"&amp;$AX$3),AF$8,FALSE))</f>
        <v>20</v>
      </c>
      <c r="AG39" s="107">
        <f t="shared" ca="1" si="422"/>
        <v>26</v>
      </c>
      <c r="AH39" s="107">
        <f t="shared" ref="AH39" ca="1" si="423">IF($C39="","",SUM(AF39:AG39))</f>
        <v>46</v>
      </c>
      <c r="AI39" s="107">
        <f t="shared" ref="AI39:AJ39" ca="1" si="424">IF($C39="","",VLOOKUP($A39,INDIRECT("data"&amp;$AX$3),AI$8,FALSE))</f>
        <v>20</v>
      </c>
      <c r="AJ39" s="107">
        <f t="shared" ca="1" si="424"/>
        <v>40</v>
      </c>
      <c r="AK39" s="107">
        <f t="shared" ref="AK39" ca="1" si="425">IF($C39="","",SUM(AI39:AJ39))</f>
        <v>60</v>
      </c>
      <c r="AL39" s="107">
        <f t="shared" ref="AL39:AM39" ca="1" si="426">IF($C39="","",VLOOKUP($A39,INDIRECT("data"&amp;$AX$3),AL$8,FALSE))</f>
        <v>40</v>
      </c>
      <c r="AM39" s="107">
        <f t="shared" ca="1" si="426"/>
        <v>26</v>
      </c>
      <c r="AN39" s="107">
        <f t="shared" ref="AN39" ca="1" si="427">IF($C39="","",SUM(AL39:AM39))</f>
        <v>66</v>
      </c>
      <c r="AO39" s="95">
        <f t="shared" ref="AO39" ca="1" si="428">IF($C39="","",V39+Y39+AB39+AE39+AH39+AK39+AN39)</f>
        <v>384</v>
      </c>
      <c r="AP39" s="107">
        <f t="shared" ref="AP39:AS39" ca="1" si="429">IF($C39="","",VLOOKUP($A39,INDIRECT("data"&amp;$AX$3),AP$8,FALSE))</f>
        <v>40</v>
      </c>
      <c r="AQ39" s="107">
        <f t="shared" ca="1" si="429"/>
        <v>40</v>
      </c>
      <c r="AR39" s="107">
        <f t="shared" ca="1" si="429"/>
        <v>80</v>
      </c>
      <c r="AS39" s="107">
        <f t="shared" ca="1" si="429"/>
        <v>52</v>
      </c>
      <c r="AT39" s="107">
        <f t="shared" ref="AT39" ca="1" si="430">IF($C39="","",SUM(AP39:AS39))</f>
        <v>212</v>
      </c>
      <c r="AU39" s="150">
        <f t="shared" ref="AU39" ca="1" si="431">IF($C39="","",VLOOKUP($A39,INDIRECT("data"&amp;$AX$3),AU$8,FALSE))</f>
        <v>216</v>
      </c>
      <c r="AV39" s="150">
        <f ca="1">IF($C39="","",ROUND(AU39/NoW%,0))</f>
        <v>95</v>
      </c>
      <c r="AW39" s="150" t="str">
        <f ca="1">IF($C39="","",VLOOKUP(AO40,Gc,2,FALSE))</f>
        <v>Good</v>
      </c>
      <c r="AX39" s="150"/>
    </row>
    <row r="40" spans="1:50" s="96" customFormat="1" ht="15" customHeight="1">
      <c r="A40" s="96">
        <f t="shared" ref="A40" si="432">A39</f>
        <v>16</v>
      </c>
      <c r="B40" s="167"/>
      <c r="C40" s="167"/>
      <c r="D40" s="107" t="str">
        <f t="shared" ref="D40:O40" ca="1" si="433">IF($C39="","",MID(TEXT(VLOOKUP($A40,INDIRECT("data"&amp;$AX$3),10,FALSE),"000000000000"),D$8,1))</f>
        <v>7</v>
      </c>
      <c r="E40" s="107" t="str">
        <f t="shared" ca="1" si="433"/>
        <v>1</v>
      </c>
      <c r="F40" s="107" t="str">
        <f t="shared" ca="1" si="433"/>
        <v>3</v>
      </c>
      <c r="G40" s="107" t="str">
        <f t="shared" ca="1" si="433"/>
        <v>4</v>
      </c>
      <c r="H40" s="107" t="str">
        <f t="shared" ca="1" si="433"/>
        <v>8</v>
      </c>
      <c r="I40" s="107" t="str">
        <f t="shared" ca="1" si="433"/>
        <v>0</v>
      </c>
      <c r="J40" s="107" t="str">
        <f t="shared" ca="1" si="433"/>
        <v>0</v>
      </c>
      <c r="K40" s="107" t="str">
        <f t="shared" ca="1" si="433"/>
        <v>1</v>
      </c>
      <c r="L40" s="107" t="str">
        <f t="shared" ca="1" si="433"/>
        <v>7</v>
      </c>
      <c r="M40" s="107" t="str">
        <f t="shared" ca="1" si="433"/>
        <v>2</v>
      </c>
      <c r="N40" s="107" t="str">
        <f t="shared" ca="1" si="433"/>
        <v>5</v>
      </c>
      <c r="O40" s="107" t="str">
        <f t="shared" ca="1" si="433"/>
        <v>4</v>
      </c>
      <c r="P40" s="150"/>
      <c r="Q40" s="150"/>
      <c r="R40" s="97">
        <f t="shared" ref="R40" ca="1" si="434">IF($C39="","",VLOOKUP(A40,INDIRECT("data"&amp;$AX$3),9,FALSE))</f>
        <v>37431</v>
      </c>
      <c r="S40" s="98" t="s">
        <v>21</v>
      </c>
      <c r="T40" s="107" t="str">
        <f ca="1">IF($C39="","",VLOOKUP(T39*2,Gr,2))</f>
        <v>C</v>
      </c>
      <c r="U40" s="107" t="str">
        <f ca="1">IF($C39="","",VLOOKUP(U39*2,Gr,2))</f>
        <v>B+</v>
      </c>
      <c r="V40" s="107" t="str">
        <f ca="1">IF($C39="","",VLOOKUP(V39,Gr,2))</f>
        <v>B</v>
      </c>
      <c r="W40" s="107" t="str">
        <f ca="1">IF($C39="","",VLOOKUP(W39*2,Gr,2))</f>
        <v>C</v>
      </c>
      <c r="X40" s="107" t="str">
        <f ca="1">IF($C39="","",VLOOKUP(X39*2,Gr,2))</f>
        <v>C</v>
      </c>
      <c r="Y40" s="107" t="str">
        <f ca="1">IF($C39="","",VLOOKUP(Y39,Gr,2))</f>
        <v>C</v>
      </c>
      <c r="Z40" s="107" t="str">
        <f ca="1">IF($C39="","",VLOOKUP(Z39*2,Gr,2))</f>
        <v>A</v>
      </c>
      <c r="AA40" s="107" t="str">
        <f ca="1">IF($C39="","",VLOOKUP(AA39*2,Gr,2))</f>
        <v>C</v>
      </c>
      <c r="AB40" s="107" t="str">
        <f ca="1">IF($C39="","",VLOOKUP(AB39,Gr,2))</f>
        <v>B+</v>
      </c>
      <c r="AC40" s="107" t="str">
        <f ca="1">IF($C39="","",VLOOKUP(AC39*2,Gr,2))</f>
        <v>B+</v>
      </c>
      <c r="AD40" s="107" t="str">
        <f ca="1">IF($C39="","",VLOOKUP(AD39*2,Gr,2))</f>
        <v>A</v>
      </c>
      <c r="AE40" s="107" t="str">
        <f ca="1">IF($C39="","",VLOOKUP(AE39,Gr,2))</f>
        <v>B+</v>
      </c>
      <c r="AF40" s="107" t="str">
        <f ca="1">IF($C39="","",VLOOKUP(AF39*2,Gr,2))</f>
        <v>C</v>
      </c>
      <c r="AG40" s="107" t="str">
        <f ca="1">IF($C39="","",VLOOKUP(AG39*2,Gr,2))</f>
        <v>B+</v>
      </c>
      <c r="AH40" s="107" t="str">
        <f ca="1">IF($C39="","",VLOOKUP(AH39,Gr,2))</f>
        <v>B</v>
      </c>
      <c r="AI40" s="107" t="str">
        <f ca="1">IF($C39="","",VLOOKUP(AI39*2,Gr,2))</f>
        <v>C</v>
      </c>
      <c r="AJ40" s="107" t="str">
        <f ca="1">IF($C39="","",VLOOKUP(AJ39*2,Gr,2))</f>
        <v>A</v>
      </c>
      <c r="AK40" s="107" t="str">
        <f ca="1">IF($C39="","",VLOOKUP(AK39,Gr,2))</f>
        <v>B+</v>
      </c>
      <c r="AL40" s="107" t="str">
        <f ca="1">IF($C39="","",VLOOKUP(AL39*2,Gr,2))</f>
        <v>A</v>
      </c>
      <c r="AM40" s="107" t="str">
        <f ca="1">IF($C39="","",VLOOKUP(AM39*2,Gr,2))</f>
        <v>B+</v>
      </c>
      <c r="AN40" s="107" t="str">
        <f ca="1">IF($C39="","",VLOOKUP(AN39,Gr,2))</f>
        <v>B+</v>
      </c>
      <c r="AO40" s="107" t="str">
        <f ca="1">IF($C39="","",VLOOKUP(AO39/AO$7%,Gr,2))</f>
        <v>B+</v>
      </c>
      <c r="AP40" s="107" t="str">
        <f ca="1">IF($C39="","",VLOOKUP(AP39,Gr,2))</f>
        <v>C</v>
      </c>
      <c r="AQ40" s="107" t="str">
        <f ca="1">IF($C39="","",VLOOKUP(AQ39,Gr,2))</f>
        <v>C</v>
      </c>
      <c r="AR40" s="107" t="str">
        <f ca="1">IF($C39="","",VLOOKUP(AR39,Gr,2))</f>
        <v>A</v>
      </c>
      <c r="AS40" s="107" t="str">
        <f ca="1">IF($C39="","",VLOOKUP(AS39,Gr,2))</f>
        <v>B+</v>
      </c>
      <c r="AT40" s="107" t="str">
        <f ca="1">IF($C39="","",VLOOKUP(AT39/AT$7%,Gr,2))</f>
        <v>B+</v>
      </c>
      <c r="AU40" s="150"/>
      <c r="AV40" s="150"/>
      <c r="AW40" s="150"/>
      <c r="AX40" s="150"/>
    </row>
    <row r="41" spans="1:50" s="96" customFormat="1" ht="15" customHeight="1">
      <c r="A41" s="96">
        <f t="shared" ref="A41" si="435">A40+1</f>
        <v>17</v>
      </c>
      <c r="B41" s="166">
        <f t="shared" ref="B41" si="436">A41</f>
        <v>17</v>
      </c>
      <c r="C41" s="166">
        <f t="shared" ref="C41" ca="1" si="437">IFERROR(VLOOKUP(A41,INDIRECT("data"&amp;$AX$3),2,FALSE),"")</f>
        <v>1067</v>
      </c>
      <c r="D41" s="168" t="str">
        <f t="shared" ref="D41" ca="1" si="438">IF(C41="","",VLOOKUP(A41,INDIRECT("data"&amp;$AX$3),3,FALSE))</f>
        <v>Karthik Gosangi</v>
      </c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50" t="str">
        <f t="shared" ref="P41" ca="1" si="439">IF($C41="","",VLOOKUP($A41,INDIRECT("data"&amp;$AX$3),4,FALSE))</f>
        <v>B</v>
      </c>
      <c r="Q41" s="150" t="str">
        <f t="shared" ref="Q41" ca="1" si="440">IF($C41="","",VLOOKUP($A41,INDIRECT("data"&amp;$AX$3),5,FALSE))</f>
        <v>SC</v>
      </c>
      <c r="R41" s="97">
        <f t="shared" ref="R41" ca="1" si="441">IF($C41="","",VLOOKUP(A41,INDIRECT("data"&amp;$AX$3),8,FALSE))</f>
        <v>41074</v>
      </c>
      <c r="S41" s="98" t="s">
        <v>20</v>
      </c>
      <c r="T41" s="107">
        <f t="shared" ref="T41:U41" ca="1" si="442">IF($C41="","",VLOOKUP($A41,INDIRECT("data"&amp;$AX$3),T$8,FALSE))</f>
        <v>46</v>
      </c>
      <c r="U41" s="107">
        <f t="shared" ca="1" si="442"/>
        <v>28</v>
      </c>
      <c r="V41" s="107">
        <f t="shared" ref="V41" ca="1" si="443">IF($C41="","",SUM(T41:U41))</f>
        <v>74</v>
      </c>
      <c r="W41" s="107">
        <f t="shared" ref="W41:X41" ca="1" si="444">IF($C41="","",VLOOKUP($A41,INDIRECT("data"&amp;$AX$3),W$8,FALSE))</f>
        <v>23</v>
      </c>
      <c r="X41" s="107">
        <f t="shared" ca="1" si="444"/>
        <v>46</v>
      </c>
      <c r="Y41" s="107">
        <f t="shared" ref="Y41" ca="1" si="445">IF($C41="","",SUM(W41:X41))</f>
        <v>69</v>
      </c>
      <c r="Z41" s="107">
        <f t="shared" ref="Z41:AA41" ca="1" si="446">IF($C41="","",VLOOKUP($A41,INDIRECT("data"&amp;$AX$3),Z$8,FALSE))</f>
        <v>48</v>
      </c>
      <c r="AA41" s="107">
        <f t="shared" ca="1" si="446"/>
        <v>23</v>
      </c>
      <c r="AB41" s="107">
        <f t="shared" ref="AB41" ca="1" si="447">IF($C41="","",SUM(Z41:AA41))</f>
        <v>71</v>
      </c>
      <c r="AC41" s="107">
        <f t="shared" ref="AC41:AD41" ca="1" si="448">IF($C41="","",VLOOKUP($A41,INDIRECT("data"&amp;$AX$3),AC$8,FALSE))</f>
        <v>28</v>
      </c>
      <c r="AD41" s="107">
        <f t="shared" ca="1" si="448"/>
        <v>48</v>
      </c>
      <c r="AE41" s="107">
        <f t="shared" ref="AE41" ca="1" si="449">IF($C41="","",SUM(AC41:AD41))</f>
        <v>76</v>
      </c>
      <c r="AF41" s="107">
        <f t="shared" ref="AF41:AG41" ca="1" si="450">IF($C41="","",VLOOKUP($A41,INDIRECT("data"&amp;$AX$3),AF$8,FALSE))</f>
        <v>46</v>
      </c>
      <c r="AG41" s="107">
        <f t="shared" ca="1" si="450"/>
        <v>28</v>
      </c>
      <c r="AH41" s="107">
        <f t="shared" ref="AH41" ca="1" si="451">IF($C41="","",SUM(AF41:AG41))</f>
        <v>74</v>
      </c>
      <c r="AI41" s="107">
        <f t="shared" ref="AI41:AJ41" ca="1" si="452">IF($C41="","",VLOOKUP($A41,INDIRECT("data"&amp;$AX$3),AI$8,FALSE))</f>
        <v>23</v>
      </c>
      <c r="AJ41" s="107">
        <f t="shared" ca="1" si="452"/>
        <v>48</v>
      </c>
      <c r="AK41" s="107">
        <f t="shared" ref="AK41" ca="1" si="453">IF($C41="","",SUM(AI41:AJ41))</f>
        <v>71</v>
      </c>
      <c r="AL41" s="107">
        <f t="shared" ref="AL41:AM41" ca="1" si="454">IF($C41="","",VLOOKUP($A41,INDIRECT("data"&amp;$AX$3),AL$8,FALSE))</f>
        <v>48</v>
      </c>
      <c r="AM41" s="107">
        <f t="shared" ca="1" si="454"/>
        <v>28</v>
      </c>
      <c r="AN41" s="107">
        <f t="shared" ref="AN41" ca="1" si="455">IF($C41="","",SUM(AL41:AM41))</f>
        <v>76</v>
      </c>
      <c r="AO41" s="95">
        <f t="shared" ref="AO41" ca="1" si="456">IF($C41="","",V41+Y41+AB41+AE41+AH41+AK41+AN41)</f>
        <v>511</v>
      </c>
      <c r="AP41" s="107">
        <f t="shared" ref="AP41:AS41" ca="1" si="457">IF($C41="","",VLOOKUP($A41,INDIRECT("data"&amp;$AX$3),AP$8,FALSE))</f>
        <v>92</v>
      </c>
      <c r="AQ41" s="107">
        <f t="shared" ca="1" si="457"/>
        <v>46</v>
      </c>
      <c r="AR41" s="107">
        <f t="shared" ca="1" si="457"/>
        <v>96</v>
      </c>
      <c r="AS41" s="107">
        <f t="shared" ca="1" si="457"/>
        <v>56</v>
      </c>
      <c r="AT41" s="107">
        <f t="shared" ref="AT41" ca="1" si="458">IF($C41="","",SUM(AP41:AS41))</f>
        <v>290</v>
      </c>
      <c r="AU41" s="150">
        <f t="shared" ref="AU41" ca="1" si="459">IF($C41="","",VLOOKUP($A41,INDIRECT("data"&amp;$AX$3),AU$8,FALSE))</f>
        <v>190</v>
      </c>
      <c r="AV41" s="150">
        <f ca="1">IF($C41="","",ROUND(AU41/NoW%,0))</f>
        <v>84</v>
      </c>
      <c r="AW41" s="150" t="str">
        <f ca="1">IF($C41="","",VLOOKUP(AO42,Gc,2,FALSE))</f>
        <v>Very Good</v>
      </c>
      <c r="AX41" s="150"/>
    </row>
    <row r="42" spans="1:50" s="96" customFormat="1" ht="15" customHeight="1">
      <c r="A42" s="96">
        <f t="shared" ref="A42" si="460">A41</f>
        <v>17</v>
      </c>
      <c r="B42" s="167"/>
      <c r="C42" s="167"/>
      <c r="D42" s="107" t="str">
        <f t="shared" ref="D42:O42" ca="1" si="461">IF($C41="","",MID(TEXT(VLOOKUP($A42,INDIRECT("data"&amp;$AX$3),10,FALSE),"000000000000"),D$8,1))</f>
        <v>6</v>
      </c>
      <c r="E42" s="107" t="str">
        <f t="shared" ca="1" si="461"/>
        <v>1</v>
      </c>
      <c r="F42" s="107" t="str">
        <f t="shared" ca="1" si="461"/>
        <v>9</v>
      </c>
      <c r="G42" s="107" t="str">
        <f t="shared" ca="1" si="461"/>
        <v>5</v>
      </c>
      <c r="H42" s="107" t="str">
        <f t="shared" ca="1" si="461"/>
        <v>3</v>
      </c>
      <c r="I42" s="107" t="str">
        <f t="shared" ca="1" si="461"/>
        <v>1</v>
      </c>
      <c r="J42" s="107" t="str">
        <f t="shared" ca="1" si="461"/>
        <v>1</v>
      </c>
      <c r="K42" s="107" t="str">
        <f t="shared" ca="1" si="461"/>
        <v>6</v>
      </c>
      <c r="L42" s="107" t="str">
        <f t="shared" ca="1" si="461"/>
        <v>6</v>
      </c>
      <c r="M42" s="107" t="str">
        <f t="shared" ca="1" si="461"/>
        <v>0</v>
      </c>
      <c r="N42" s="107" t="str">
        <f t="shared" ca="1" si="461"/>
        <v>9</v>
      </c>
      <c r="O42" s="107" t="str">
        <f t="shared" ca="1" si="461"/>
        <v>1</v>
      </c>
      <c r="P42" s="150"/>
      <c r="Q42" s="150"/>
      <c r="R42" s="97">
        <f t="shared" ref="R42" ca="1" si="462">IF($C41="","",VLOOKUP(A42,INDIRECT("data"&amp;$AX$3),9,FALSE))</f>
        <v>36689</v>
      </c>
      <c r="S42" s="98" t="s">
        <v>21</v>
      </c>
      <c r="T42" s="107" t="str">
        <f ca="1">IF($C41="","",VLOOKUP(T41*2,Gr,2))</f>
        <v>A+</v>
      </c>
      <c r="U42" s="107" t="str">
        <f ca="1">IF($C41="","",VLOOKUP(U41*2,Gr,2))</f>
        <v>B+</v>
      </c>
      <c r="V42" s="107" t="str">
        <f ca="1">IF($C41="","",VLOOKUP(V41,Gr,2))</f>
        <v>A</v>
      </c>
      <c r="W42" s="107" t="str">
        <f ca="1">IF($C41="","",VLOOKUP(W41*2,Gr,2))</f>
        <v>B</v>
      </c>
      <c r="X42" s="107" t="str">
        <f ca="1">IF($C41="","",VLOOKUP(X41*2,Gr,2))</f>
        <v>A+</v>
      </c>
      <c r="Y42" s="107" t="str">
        <f ca="1">IF($C41="","",VLOOKUP(Y41,Gr,2))</f>
        <v>B+</v>
      </c>
      <c r="Z42" s="107" t="str">
        <f ca="1">IF($C41="","",VLOOKUP(Z41*2,Gr,2))</f>
        <v>A+</v>
      </c>
      <c r="AA42" s="107" t="str">
        <f ca="1">IF($C41="","",VLOOKUP(AA41*2,Gr,2))</f>
        <v>B</v>
      </c>
      <c r="AB42" s="107" t="str">
        <f ca="1">IF($C41="","",VLOOKUP(AB41,Gr,2))</f>
        <v>A</v>
      </c>
      <c r="AC42" s="107" t="str">
        <f ca="1">IF($C41="","",VLOOKUP(AC41*2,Gr,2))</f>
        <v>B+</v>
      </c>
      <c r="AD42" s="107" t="str">
        <f ca="1">IF($C41="","",VLOOKUP(AD41*2,Gr,2))</f>
        <v>A+</v>
      </c>
      <c r="AE42" s="107" t="str">
        <f ca="1">IF($C41="","",VLOOKUP(AE41,Gr,2))</f>
        <v>A</v>
      </c>
      <c r="AF42" s="107" t="str">
        <f ca="1">IF($C41="","",VLOOKUP(AF41*2,Gr,2))</f>
        <v>A+</v>
      </c>
      <c r="AG42" s="107" t="str">
        <f ca="1">IF($C41="","",VLOOKUP(AG41*2,Gr,2))</f>
        <v>B+</v>
      </c>
      <c r="AH42" s="107" t="str">
        <f ca="1">IF($C41="","",VLOOKUP(AH41,Gr,2))</f>
        <v>A</v>
      </c>
      <c r="AI42" s="107" t="str">
        <f ca="1">IF($C41="","",VLOOKUP(AI41*2,Gr,2))</f>
        <v>B</v>
      </c>
      <c r="AJ42" s="107" t="str">
        <f ca="1">IF($C41="","",VLOOKUP(AJ41*2,Gr,2))</f>
        <v>A+</v>
      </c>
      <c r="AK42" s="107" t="str">
        <f ca="1">IF($C41="","",VLOOKUP(AK41,Gr,2))</f>
        <v>A</v>
      </c>
      <c r="AL42" s="107" t="str">
        <f ca="1">IF($C41="","",VLOOKUP(AL41*2,Gr,2))</f>
        <v>A+</v>
      </c>
      <c r="AM42" s="107" t="str">
        <f ca="1">IF($C41="","",VLOOKUP(AM41*2,Gr,2))</f>
        <v>B+</v>
      </c>
      <c r="AN42" s="107" t="str">
        <f ca="1">IF($C41="","",VLOOKUP(AN41,Gr,2))</f>
        <v>A</v>
      </c>
      <c r="AO42" s="107" t="str">
        <f ca="1">IF($C41="","",VLOOKUP(AO41/AO$7%,Gr,2))</f>
        <v>A</v>
      </c>
      <c r="AP42" s="107" t="str">
        <f ca="1">IF($C41="","",VLOOKUP(AP41,Gr,2))</f>
        <v>A+</v>
      </c>
      <c r="AQ42" s="107" t="str">
        <f ca="1">IF($C41="","",VLOOKUP(AQ41,Gr,2))</f>
        <v>B</v>
      </c>
      <c r="AR42" s="107" t="str">
        <f ca="1">IF($C41="","",VLOOKUP(AR41,Gr,2))</f>
        <v>A+</v>
      </c>
      <c r="AS42" s="107" t="str">
        <f ca="1">IF($C41="","",VLOOKUP(AS41,Gr,2))</f>
        <v>B+</v>
      </c>
      <c r="AT42" s="107" t="str">
        <f ca="1">IF($C41="","",VLOOKUP(AT41/AT$7%,Gr,2))</f>
        <v>A</v>
      </c>
      <c r="AU42" s="150"/>
      <c r="AV42" s="150"/>
      <c r="AW42" s="150"/>
      <c r="AX42" s="150"/>
    </row>
    <row r="43" spans="1:50" s="96" customFormat="1" ht="15" customHeight="1">
      <c r="A43" s="96">
        <f t="shared" ref="A43" si="463">A42+1</f>
        <v>18</v>
      </c>
      <c r="B43" s="166">
        <f t="shared" ref="B43" si="464">A43</f>
        <v>18</v>
      </c>
      <c r="C43" s="166">
        <f t="shared" ref="C43" ca="1" si="465">IFERROR(VLOOKUP(A43,INDIRECT("data"&amp;$AX$3),2,FALSE),"")</f>
        <v>1109</v>
      </c>
      <c r="D43" s="168" t="str">
        <f t="shared" ref="D43" ca="1" si="466">IF(C43="","",VLOOKUP(A43,INDIRECT("data"&amp;$AX$3),3,FALSE))</f>
        <v>Kishore Kumar Rayi</v>
      </c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50" t="str">
        <f t="shared" ref="P43" ca="1" si="467">IF($C43="","",VLOOKUP($A43,INDIRECT("data"&amp;$AX$3),4,FALSE))</f>
        <v>B</v>
      </c>
      <c r="Q43" s="150" t="str">
        <f t="shared" ref="Q43" ca="1" si="468">IF($C43="","",VLOOKUP($A43,INDIRECT("data"&amp;$AX$3),5,FALSE))</f>
        <v>SC</v>
      </c>
      <c r="R43" s="97">
        <f t="shared" ref="R43" ca="1" si="469">IF($C43="","",VLOOKUP(A43,INDIRECT("data"&amp;$AX$3),8,FALSE))</f>
        <v>41086</v>
      </c>
      <c r="S43" s="98" t="s">
        <v>20</v>
      </c>
      <c r="T43" s="107">
        <f t="shared" ref="T43:U43" ca="1" si="470">IF($C43="","",VLOOKUP($A43,INDIRECT("data"&amp;$AX$3),T$8,FALSE))</f>
        <v>24</v>
      </c>
      <c r="U43" s="107">
        <f t="shared" ca="1" si="470"/>
        <v>46</v>
      </c>
      <c r="V43" s="107">
        <f t="shared" ref="V43" ca="1" si="471">IF($C43="","",SUM(T43:U43))</f>
        <v>70</v>
      </c>
      <c r="W43" s="107">
        <f t="shared" ref="W43:X43" ca="1" si="472">IF($C43="","",VLOOKUP($A43,INDIRECT("data"&amp;$AX$3),W$8,FALSE))</f>
        <v>43</v>
      </c>
      <c r="X43" s="107">
        <f t="shared" ca="1" si="472"/>
        <v>24</v>
      </c>
      <c r="Y43" s="107">
        <f t="shared" ref="Y43" ca="1" si="473">IF($C43="","",SUM(W43:X43))</f>
        <v>67</v>
      </c>
      <c r="Z43" s="107">
        <f t="shared" ref="Z43:AA43" ca="1" si="474">IF($C43="","",VLOOKUP($A43,INDIRECT("data"&amp;$AX$3),Z$8,FALSE))</f>
        <v>46</v>
      </c>
      <c r="AA43" s="107">
        <f t="shared" ca="1" si="474"/>
        <v>43</v>
      </c>
      <c r="AB43" s="107">
        <f t="shared" ref="AB43" ca="1" si="475">IF($C43="","",SUM(Z43:AA43))</f>
        <v>89</v>
      </c>
      <c r="AC43" s="107">
        <f t="shared" ref="AC43:AD43" ca="1" si="476">IF($C43="","",VLOOKUP($A43,INDIRECT("data"&amp;$AX$3),AC$8,FALSE))</f>
        <v>46</v>
      </c>
      <c r="AD43" s="107">
        <f t="shared" ca="1" si="476"/>
        <v>46</v>
      </c>
      <c r="AE43" s="107">
        <f t="shared" ref="AE43" ca="1" si="477">IF($C43="","",SUM(AC43:AD43))</f>
        <v>92</v>
      </c>
      <c r="AF43" s="107">
        <f t="shared" ref="AF43:AG43" ca="1" si="478">IF($C43="","",VLOOKUP($A43,INDIRECT("data"&amp;$AX$3),AF$8,FALSE))</f>
        <v>24</v>
      </c>
      <c r="AG43" s="107">
        <f t="shared" ca="1" si="478"/>
        <v>46</v>
      </c>
      <c r="AH43" s="107">
        <f t="shared" ref="AH43" ca="1" si="479">IF($C43="","",SUM(AF43:AG43))</f>
        <v>70</v>
      </c>
      <c r="AI43" s="107">
        <f t="shared" ref="AI43:AJ43" ca="1" si="480">IF($C43="","",VLOOKUP($A43,INDIRECT("data"&amp;$AX$3),AI$8,FALSE))</f>
        <v>43</v>
      </c>
      <c r="AJ43" s="107">
        <f t="shared" ca="1" si="480"/>
        <v>46</v>
      </c>
      <c r="AK43" s="107">
        <f t="shared" ref="AK43" ca="1" si="481">IF($C43="","",SUM(AI43:AJ43))</f>
        <v>89</v>
      </c>
      <c r="AL43" s="107">
        <f t="shared" ref="AL43:AM43" ca="1" si="482">IF($C43="","",VLOOKUP($A43,INDIRECT("data"&amp;$AX$3),AL$8,FALSE))</f>
        <v>46</v>
      </c>
      <c r="AM43" s="107">
        <f t="shared" ca="1" si="482"/>
        <v>46</v>
      </c>
      <c r="AN43" s="107">
        <f t="shared" ref="AN43" ca="1" si="483">IF($C43="","",SUM(AL43:AM43))</f>
        <v>92</v>
      </c>
      <c r="AO43" s="95">
        <f t="shared" ref="AO43" ca="1" si="484">IF($C43="","",V43+Y43+AB43+AE43+AH43+AK43+AN43)</f>
        <v>569</v>
      </c>
      <c r="AP43" s="107">
        <f t="shared" ref="AP43:AS43" ca="1" si="485">IF($C43="","",VLOOKUP($A43,INDIRECT("data"&amp;$AX$3),AP$8,FALSE))</f>
        <v>48</v>
      </c>
      <c r="AQ43" s="107">
        <f t="shared" ca="1" si="485"/>
        <v>86</v>
      </c>
      <c r="AR43" s="107">
        <f t="shared" ca="1" si="485"/>
        <v>92</v>
      </c>
      <c r="AS43" s="107">
        <f t="shared" ca="1" si="485"/>
        <v>92</v>
      </c>
      <c r="AT43" s="107">
        <f t="shared" ref="AT43" ca="1" si="486">IF($C43="","",SUM(AP43:AS43))</f>
        <v>318</v>
      </c>
      <c r="AU43" s="150">
        <f t="shared" ref="AU43" ca="1" si="487">IF($C43="","",VLOOKUP($A43,INDIRECT("data"&amp;$AX$3),AU$8,FALSE))</f>
        <v>172</v>
      </c>
      <c r="AV43" s="150">
        <f ca="1">IF($C43="","",ROUND(AU43/NoW%,0))</f>
        <v>76</v>
      </c>
      <c r="AW43" s="150" t="str">
        <f ca="1">IF($C43="","",VLOOKUP(AO44,Gc,2,FALSE))</f>
        <v>Excellent</v>
      </c>
      <c r="AX43" s="150"/>
    </row>
    <row r="44" spans="1:50" s="96" customFormat="1" ht="15" customHeight="1">
      <c r="A44" s="96">
        <f t="shared" ref="A44" si="488">A43</f>
        <v>18</v>
      </c>
      <c r="B44" s="167"/>
      <c r="C44" s="167"/>
      <c r="D44" s="107" t="str">
        <f t="shared" ref="D44:O44" ca="1" si="489">IF($C43="","",MID(TEXT(VLOOKUP($A44,INDIRECT("data"&amp;$AX$3),10,FALSE),"000000000000"),D$8,1))</f>
        <v>9</v>
      </c>
      <c r="E44" s="107" t="str">
        <f t="shared" ca="1" si="489"/>
        <v>4</v>
      </c>
      <c r="F44" s="107" t="str">
        <f t="shared" ca="1" si="489"/>
        <v>7</v>
      </c>
      <c r="G44" s="107" t="str">
        <f t="shared" ca="1" si="489"/>
        <v>9</v>
      </c>
      <c r="H44" s="107" t="str">
        <f t="shared" ca="1" si="489"/>
        <v>1</v>
      </c>
      <c r="I44" s="107" t="str">
        <f t="shared" ca="1" si="489"/>
        <v>2</v>
      </c>
      <c r="J44" s="107" t="str">
        <f t="shared" ca="1" si="489"/>
        <v>2</v>
      </c>
      <c r="K44" s="107" t="str">
        <f t="shared" ca="1" si="489"/>
        <v>0</v>
      </c>
      <c r="L44" s="107" t="str">
        <f t="shared" ca="1" si="489"/>
        <v>5</v>
      </c>
      <c r="M44" s="107" t="str">
        <f t="shared" ca="1" si="489"/>
        <v>5</v>
      </c>
      <c r="N44" s="107" t="str">
        <f t="shared" ca="1" si="489"/>
        <v>1</v>
      </c>
      <c r="O44" s="107" t="str">
        <f t="shared" ca="1" si="489"/>
        <v>4</v>
      </c>
      <c r="P44" s="150"/>
      <c r="Q44" s="150"/>
      <c r="R44" s="97">
        <f t="shared" ref="R44" ca="1" si="490">IF($C43="","",VLOOKUP(A44,INDIRECT("data"&amp;$AX$3),9,FALSE))</f>
        <v>37187</v>
      </c>
      <c r="S44" s="98" t="s">
        <v>21</v>
      </c>
      <c r="T44" s="107" t="str">
        <f ca="1">IF($C43="","",VLOOKUP(T43*2,Gr,2))</f>
        <v>B</v>
      </c>
      <c r="U44" s="107" t="str">
        <f ca="1">IF($C43="","",VLOOKUP(U43*2,Gr,2))</f>
        <v>A+</v>
      </c>
      <c r="V44" s="107" t="str">
        <f ca="1">IF($C43="","",VLOOKUP(V43,Gr,2))</f>
        <v>B+</v>
      </c>
      <c r="W44" s="107" t="str">
        <f ca="1">IF($C43="","",VLOOKUP(W43*2,Gr,2))</f>
        <v>A</v>
      </c>
      <c r="X44" s="107" t="str">
        <f ca="1">IF($C43="","",VLOOKUP(X43*2,Gr,2))</f>
        <v>B</v>
      </c>
      <c r="Y44" s="107" t="str">
        <f ca="1">IF($C43="","",VLOOKUP(Y43,Gr,2))</f>
        <v>B+</v>
      </c>
      <c r="Z44" s="107" t="str">
        <f ca="1">IF($C43="","",VLOOKUP(Z43*2,Gr,2))</f>
        <v>A+</v>
      </c>
      <c r="AA44" s="107" t="str">
        <f ca="1">IF($C43="","",VLOOKUP(AA43*2,Gr,2))</f>
        <v>A</v>
      </c>
      <c r="AB44" s="107" t="str">
        <f ca="1">IF($C43="","",VLOOKUP(AB43,Gr,2))</f>
        <v>A</v>
      </c>
      <c r="AC44" s="107" t="str">
        <f ca="1">IF($C43="","",VLOOKUP(AC43*2,Gr,2))</f>
        <v>A+</v>
      </c>
      <c r="AD44" s="107" t="str">
        <f ca="1">IF($C43="","",VLOOKUP(AD43*2,Gr,2))</f>
        <v>A+</v>
      </c>
      <c r="AE44" s="107" t="str">
        <f ca="1">IF($C43="","",VLOOKUP(AE43,Gr,2))</f>
        <v>A+</v>
      </c>
      <c r="AF44" s="107" t="str">
        <f ca="1">IF($C43="","",VLOOKUP(AF43*2,Gr,2))</f>
        <v>B</v>
      </c>
      <c r="AG44" s="107" t="str">
        <f ca="1">IF($C43="","",VLOOKUP(AG43*2,Gr,2))</f>
        <v>A+</v>
      </c>
      <c r="AH44" s="107" t="str">
        <f ca="1">IF($C43="","",VLOOKUP(AH43,Gr,2))</f>
        <v>B+</v>
      </c>
      <c r="AI44" s="107" t="str">
        <f ca="1">IF($C43="","",VLOOKUP(AI43*2,Gr,2))</f>
        <v>A</v>
      </c>
      <c r="AJ44" s="107" t="str">
        <f ca="1">IF($C43="","",VLOOKUP(AJ43*2,Gr,2))</f>
        <v>A+</v>
      </c>
      <c r="AK44" s="107" t="str">
        <f ca="1">IF($C43="","",VLOOKUP(AK43,Gr,2))</f>
        <v>A</v>
      </c>
      <c r="AL44" s="107" t="str">
        <f ca="1">IF($C43="","",VLOOKUP(AL43*2,Gr,2))</f>
        <v>A+</v>
      </c>
      <c r="AM44" s="107" t="str">
        <f ca="1">IF($C43="","",VLOOKUP(AM43*2,Gr,2))</f>
        <v>A+</v>
      </c>
      <c r="AN44" s="107" t="str">
        <f ca="1">IF($C43="","",VLOOKUP(AN43,Gr,2))</f>
        <v>A+</v>
      </c>
      <c r="AO44" s="107" t="str">
        <f ca="1">IF($C43="","",VLOOKUP(AO43/AO$7%,Gr,2))</f>
        <v>A+</v>
      </c>
      <c r="AP44" s="107" t="str">
        <f ca="1">IF($C43="","",VLOOKUP(AP43,Gr,2))</f>
        <v>B</v>
      </c>
      <c r="AQ44" s="107" t="str">
        <f ca="1">IF($C43="","",VLOOKUP(AQ43,Gr,2))</f>
        <v>A</v>
      </c>
      <c r="AR44" s="107" t="str">
        <f ca="1">IF($C43="","",VLOOKUP(AR43,Gr,2))</f>
        <v>A+</v>
      </c>
      <c r="AS44" s="107" t="str">
        <f ca="1">IF($C43="","",VLOOKUP(AS43,Gr,2))</f>
        <v>A+</v>
      </c>
      <c r="AT44" s="107" t="str">
        <f ca="1">IF($C43="","",VLOOKUP(AT43/AT$7%,Gr,2))</f>
        <v>A</v>
      </c>
      <c r="AU44" s="150"/>
      <c r="AV44" s="150"/>
      <c r="AW44" s="150"/>
      <c r="AX44" s="150"/>
    </row>
    <row r="45" spans="1:50" s="96" customFormat="1" ht="15" customHeight="1">
      <c r="A45" s="96">
        <f t="shared" ref="A45" si="491">A44+1</f>
        <v>19</v>
      </c>
      <c r="B45" s="166">
        <f t="shared" ref="B45" si="492">A45</f>
        <v>19</v>
      </c>
      <c r="C45" s="166">
        <f t="shared" ref="C45" ca="1" si="493">IFERROR(VLOOKUP(A45,INDIRECT("data"&amp;$AX$3),2,FALSE),"")</f>
        <v>1064</v>
      </c>
      <c r="D45" s="168" t="str">
        <f t="shared" ref="D45" ca="1" si="494">IF(C45="","",VLOOKUP(A45,INDIRECT("data"&amp;$AX$3),3,FALSE))</f>
        <v>Lakshmanudu Rayudu</v>
      </c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50" t="str">
        <f t="shared" ref="P45" ca="1" si="495">IF($C45="","",VLOOKUP($A45,INDIRECT("data"&amp;$AX$3),4,FALSE))</f>
        <v>B</v>
      </c>
      <c r="Q45" s="150" t="str">
        <f t="shared" ref="Q45" ca="1" si="496">IF($C45="","",VLOOKUP($A45,INDIRECT("data"&amp;$AX$3),5,FALSE))</f>
        <v>BC</v>
      </c>
      <c r="R45" s="97">
        <f t="shared" ref="R45" ca="1" si="497">IF($C45="","",VLOOKUP(A45,INDIRECT("data"&amp;$AX$3),8,FALSE))</f>
        <v>41074</v>
      </c>
      <c r="S45" s="98" t="s">
        <v>20</v>
      </c>
      <c r="T45" s="107">
        <f t="shared" ref="T45:U45" ca="1" si="498">IF($C45="","",VLOOKUP($A45,INDIRECT("data"&amp;$AX$3),T$8,FALSE))</f>
        <v>24</v>
      </c>
      <c r="U45" s="107">
        <f t="shared" ca="1" si="498"/>
        <v>44</v>
      </c>
      <c r="V45" s="107">
        <f t="shared" ref="V45" ca="1" si="499">IF($C45="","",SUM(T45:U45))</f>
        <v>68</v>
      </c>
      <c r="W45" s="107">
        <f t="shared" ref="W45:X45" ca="1" si="500">IF($C45="","",VLOOKUP($A45,INDIRECT("data"&amp;$AX$3),W$8,FALSE))</f>
        <v>41</v>
      </c>
      <c r="X45" s="107">
        <f t="shared" ca="1" si="500"/>
        <v>24</v>
      </c>
      <c r="Y45" s="107">
        <f t="shared" ref="Y45" ca="1" si="501">IF($C45="","",SUM(W45:X45))</f>
        <v>65</v>
      </c>
      <c r="Z45" s="107">
        <f t="shared" ref="Z45:AA45" ca="1" si="502">IF($C45="","",VLOOKUP($A45,INDIRECT("data"&amp;$AX$3),Z$8,FALSE))</f>
        <v>48</v>
      </c>
      <c r="AA45" s="107">
        <f t="shared" ca="1" si="502"/>
        <v>41</v>
      </c>
      <c r="AB45" s="107">
        <f t="shared" ref="AB45" ca="1" si="503">IF($C45="","",SUM(Z45:AA45))</f>
        <v>89</v>
      </c>
      <c r="AC45" s="107">
        <f t="shared" ref="AC45:AD45" ca="1" si="504">IF($C45="","",VLOOKUP($A45,INDIRECT("data"&amp;$AX$3),AC$8,FALSE))</f>
        <v>44</v>
      </c>
      <c r="AD45" s="107">
        <f t="shared" ca="1" si="504"/>
        <v>48</v>
      </c>
      <c r="AE45" s="107">
        <f t="shared" ref="AE45" ca="1" si="505">IF($C45="","",SUM(AC45:AD45))</f>
        <v>92</v>
      </c>
      <c r="AF45" s="107">
        <f t="shared" ref="AF45:AG45" ca="1" si="506">IF($C45="","",VLOOKUP($A45,INDIRECT("data"&amp;$AX$3),AF$8,FALSE))</f>
        <v>24</v>
      </c>
      <c r="AG45" s="107">
        <f t="shared" ca="1" si="506"/>
        <v>44</v>
      </c>
      <c r="AH45" s="107">
        <f t="shared" ref="AH45" ca="1" si="507">IF($C45="","",SUM(AF45:AG45))</f>
        <v>68</v>
      </c>
      <c r="AI45" s="107">
        <f t="shared" ref="AI45:AJ45" ca="1" si="508">IF($C45="","",VLOOKUP($A45,INDIRECT("data"&amp;$AX$3),AI$8,FALSE))</f>
        <v>41</v>
      </c>
      <c r="AJ45" s="107">
        <f t="shared" ca="1" si="508"/>
        <v>48</v>
      </c>
      <c r="AK45" s="107">
        <f t="shared" ref="AK45" ca="1" si="509">IF($C45="","",SUM(AI45:AJ45))</f>
        <v>89</v>
      </c>
      <c r="AL45" s="107">
        <f t="shared" ref="AL45:AM45" ca="1" si="510">IF($C45="","",VLOOKUP($A45,INDIRECT("data"&amp;$AX$3),AL$8,FALSE))</f>
        <v>48</v>
      </c>
      <c r="AM45" s="107">
        <f t="shared" ca="1" si="510"/>
        <v>44</v>
      </c>
      <c r="AN45" s="107">
        <f t="shared" ref="AN45" ca="1" si="511">IF($C45="","",SUM(AL45:AM45))</f>
        <v>92</v>
      </c>
      <c r="AO45" s="95">
        <f t="shared" ref="AO45" ca="1" si="512">IF($C45="","",V45+Y45+AB45+AE45+AH45+AK45+AN45)</f>
        <v>563</v>
      </c>
      <c r="AP45" s="107">
        <f t="shared" ref="AP45:AS45" ca="1" si="513">IF($C45="","",VLOOKUP($A45,INDIRECT("data"&amp;$AX$3),AP$8,FALSE))</f>
        <v>48</v>
      </c>
      <c r="AQ45" s="107">
        <f t="shared" ca="1" si="513"/>
        <v>82</v>
      </c>
      <c r="AR45" s="107">
        <f t="shared" ca="1" si="513"/>
        <v>96</v>
      </c>
      <c r="AS45" s="107">
        <f t="shared" ca="1" si="513"/>
        <v>88</v>
      </c>
      <c r="AT45" s="107">
        <f t="shared" ref="AT45" ca="1" si="514">IF($C45="","",SUM(AP45:AS45))</f>
        <v>314</v>
      </c>
      <c r="AU45" s="150">
        <f t="shared" ref="AU45" ca="1" si="515">IF($C45="","",VLOOKUP($A45,INDIRECT("data"&amp;$AX$3),AU$8,FALSE))</f>
        <v>194</v>
      </c>
      <c r="AV45" s="150">
        <f ca="1">IF($C45="","",ROUND(AU45/NoW%,0))</f>
        <v>85</v>
      </c>
      <c r="AW45" s="150" t="str">
        <f ca="1">IF($C45="","",VLOOKUP(AO46,Gc,2,FALSE))</f>
        <v>Excellent</v>
      </c>
      <c r="AX45" s="150"/>
    </row>
    <row r="46" spans="1:50" s="96" customFormat="1" ht="15" customHeight="1">
      <c r="A46" s="96">
        <f t="shared" ref="A46" si="516">A45</f>
        <v>19</v>
      </c>
      <c r="B46" s="167"/>
      <c r="C46" s="167"/>
      <c r="D46" s="107" t="str">
        <f t="shared" ref="D46:O46" ca="1" si="517">IF($C45="","",MID(TEXT(VLOOKUP($A46,INDIRECT("data"&amp;$AX$3),10,FALSE),"000000000000"),D$8,1))</f>
        <v>8</v>
      </c>
      <c r="E46" s="107" t="str">
        <f t="shared" ca="1" si="517"/>
        <v>5</v>
      </c>
      <c r="F46" s="107" t="str">
        <f t="shared" ca="1" si="517"/>
        <v>9</v>
      </c>
      <c r="G46" s="107" t="str">
        <f t="shared" ca="1" si="517"/>
        <v>3</v>
      </c>
      <c r="H46" s="107" t="str">
        <f t="shared" ca="1" si="517"/>
        <v>6</v>
      </c>
      <c r="I46" s="107" t="str">
        <f t="shared" ca="1" si="517"/>
        <v>6</v>
      </c>
      <c r="J46" s="107" t="str">
        <f t="shared" ca="1" si="517"/>
        <v>1</v>
      </c>
      <c r="K46" s="107" t="str">
        <f t="shared" ca="1" si="517"/>
        <v>5</v>
      </c>
      <c r="L46" s="107" t="str">
        <f t="shared" ca="1" si="517"/>
        <v>3</v>
      </c>
      <c r="M46" s="107" t="str">
        <f t="shared" ca="1" si="517"/>
        <v>4</v>
      </c>
      <c r="N46" s="107" t="str">
        <f t="shared" ca="1" si="517"/>
        <v>1</v>
      </c>
      <c r="O46" s="107" t="str">
        <f t="shared" ca="1" si="517"/>
        <v>6</v>
      </c>
      <c r="P46" s="150"/>
      <c r="Q46" s="150"/>
      <c r="R46" s="97">
        <f t="shared" ref="R46" ca="1" si="518">IF($C45="","",VLOOKUP(A46,INDIRECT("data"&amp;$AX$3),9,FALSE))</f>
        <v>37229</v>
      </c>
      <c r="S46" s="98" t="s">
        <v>21</v>
      </c>
      <c r="T46" s="107" t="str">
        <f ca="1">IF($C45="","",VLOOKUP(T45*2,Gr,2))</f>
        <v>B</v>
      </c>
      <c r="U46" s="107" t="str">
        <f ca="1">IF($C45="","",VLOOKUP(U45*2,Gr,2))</f>
        <v>A</v>
      </c>
      <c r="V46" s="107" t="str">
        <f ca="1">IF($C45="","",VLOOKUP(V45,Gr,2))</f>
        <v>B+</v>
      </c>
      <c r="W46" s="107" t="str">
        <f ca="1">IF($C45="","",VLOOKUP(W45*2,Gr,2))</f>
        <v>A</v>
      </c>
      <c r="X46" s="107" t="str">
        <f ca="1">IF($C45="","",VLOOKUP(X45*2,Gr,2))</f>
        <v>B</v>
      </c>
      <c r="Y46" s="107" t="str">
        <f ca="1">IF($C45="","",VLOOKUP(Y45,Gr,2))</f>
        <v>B+</v>
      </c>
      <c r="Z46" s="107" t="str">
        <f ca="1">IF($C45="","",VLOOKUP(Z45*2,Gr,2))</f>
        <v>A+</v>
      </c>
      <c r="AA46" s="107" t="str">
        <f ca="1">IF($C45="","",VLOOKUP(AA45*2,Gr,2))</f>
        <v>A</v>
      </c>
      <c r="AB46" s="107" t="str">
        <f ca="1">IF($C45="","",VLOOKUP(AB45,Gr,2))</f>
        <v>A</v>
      </c>
      <c r="AC46" s="107" t="str">
        <f ca="1">IF($C45="","",VLOOKUP(AC45*2,Gr,2))</f>
        <v>A</v>
      </c>
      <c r="AD46" s="107" t="str">
        <f ca="1">IF($C45="","",VLOOKUP(AD45*2,Gr,2))</f>
        <v>A+</v>
      </c>
      <c r="AE46" s="107" t="str">
        <f ca="1">IF($C45="","",VLOOKUP(AE45,Gr,2))</f>
        <v>A+</v>
      </c>
      <c r="AF46" s="107" t="str">
        <f ca="1">IF($C45="","",VLOOKUP(AF45*2,Gr,2))</f>
        <v>B</v>
      </c>
      <c r="AG46" s="107" t="str">
        <f ca="1">IF($C45="","",VLOOKUP(AG45*2,Gr,2))</f>
        <v>A</v>
      </c>
      <c r="AH46" s="107" t="str">
        <f ca="1">IF($C45="","",VLOOKUP(AH45,Gr,2))</f>
        <v>B+</v>
      </c>
      <c r="AI46" s="107" t="str">
        <f ca="1">IF($C45="","",VLOOKUP(AI45*2,Gr,2))</f>
        <v>A</v>
      </c>
      <c r="AJ46" s="107" t="str">
        <f ca="1">IF($C45="","",VLOOKUP(AJ45*2,Gr,2))</f>
        <v>A+</v>
      </c>
      <c r="AK46" s="107" t="str">
        <f ca="1">IF($C45="","",VLOOKUP(AK45,Gr,2))</f>
        <v>A</v>
      </c>
      <c r="AL46" s="107" t="str">
        <f ca="1">IF($C45="","",VLOOKUP(AL45*2,Gr,2))</f>
        <v>A+</v>
      </c>
      <c r="AM46" s="107" t="str">
        <f ca="1">IF($C45="","",VLOOKUP(AM45*2,Gr,2))</f>
        <v>A</v>
      </c>
      <c r="AN46" s="107" t="str">
        <f ca="1">IF($C45="","",VLOOKUP(AN45,Gr,2))</f>
        <v>A+</v>
      </c>
      <c r="AO46" s="107" t="str">
        <f ca="1">IF($C45="","",VLOOKUP(AO45/AO$7%,Gr,2))</f>
        <v>A+</v>
      </c>
      <c r="AP46" s="107" t="str">
        <f ca="1">IF($C45="","",VLOOKUP(AP45,Gr,2))</f>
        <v>B</v>
      </c>
      <c r="AQ46" s="107" t="str">
        <f ca="1">IF($C45="","",VLOOKUP(AQ45,Gr,2))</f>
        <v>A</v>
      </c>
      <c r="AR46" s="107" t="str">
        <f ca="1">IF($C45="","",VLOOKUP(AR45,Gr,2))</f>
        <v>A+</v>
      </c>
      <c r="AS46" s="107" t="str">
        <f ca="1">IF($C45="","",VLOOKUP(AS45,Gr,2))</f>
        <v>A</v>
      </c>
      <c r="AT46" s="107" t="str">
        <f ca="1">IF($C45="","",VLOOKUP(AT45/AT$7%,Gr,2))</f>
        <v>A</v>
      </c>
      <c r="AU46" s="150"/>
      <c r="AV46" s="150"/>
      <c r="AW46" s="150"/>
      <c r="AX46" s="150"/>
    </row>
    <row r="47" spans="1:50" s="96" customFormat="1" ht="15" customHeight="1">
      <c r="A47" s="96">
        <f t="shared" ref="A47" si="519">A46+1</f>
        <v>20</v>
      </c>
      <c r="B47" s="166">
        <f t="shared" ref="B47" si="520">A47</f>
        <v>20</v>
      </c>
      <c r="C47" s="166">
        <f t="shared" ref="C47" ca="1" si="521">IFERROR(VLOOKUP(A47,INDIRECT("data"&amp;$AX$3),2,FALSE),"")</f>
        <v>1096</v>
      </c>
      <c r="D47" s="168" t="str">
        <f t="shared" ref="D47" ca="1" si="522">IF(C47="","",VLOOKUP(A47,INDIRECT("data"&amp;$AX$3),3,FALSE))</f>
        <v>Naga Raju Palla</v>
      </c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50" t="str">
        <f t="shared" ref="P47" ca="1" si="523">IF($C47="","",VLOOKUP($A47,INDIRECT("data"&amp;$AX$3),4,FALSE))</f>
        <v>B</v>
      </c>
      <c r="Q47" s="150" t="str">
        <f t="shared" ref="Q47" ca="1" si="524">IF($C47="","",VLOOKUP($A47,INDIRECT("data"&amp;$AX$3),5,FALSE))</f>
        <v>OC</v>
      </c>
      <c r="R47" s="97">
        <f t="shared" ref="R47" ca="1" si="525">IF($C47="","",VLOOKUP(A47,INDIRECT("data"&amp;$AX$3),8,FALSE))</f>
        <v>41081</v>
      </c>
      <c r="S47" s="98" t="s">
        <v>20</v>
      </c>
      <c r="T47" s="107">
        <f t="shared" ref="T47:U47" ca="1" si="526">IF($C47="","",VLOOKUP($A47,INDIRECT("data"&amp;$AX$3),T$8,FALSE))</f>
        <v>27</v>
      </c>
      <c r="U47" s="107">
        <f t="shared" ca="1" si="526"/>
        <v>28</v>
      </c>
      <c r="V47" s="107">
        <f t="shared" ref="V47" ca="1" si="527">IF($C47="","",SUM(T47:U47))</f>
        <v>55</v>
      </c>
      <c r="W47" s="107">
        <f t="shared" ref="W47:X47" ca="1" si="528">IF($C47="","",VLOOKUP($A47,INDIRECT("data"&amp;$AX$3),W$8,FALSE))</f>
        <v>33</v>
      </c>
      <c r="X47" s="107">
        <f t="shared" ca="1" si="528"/>
        <v>27</v>
      </c>
      <c r="Y47" s="107">
        <f t="shared" ref="Y47" ca="1" si="529">IF($C47="","",SUM(W47:X47))</f>
        <v>60</v>
      </c>
      <c r="Z47" s="107">
        <f t="shared" ref="Z47:AA47" ca="1" si="530">IF($C47="","",VLOOKUP($A47,INDIRECT("data"&amp;$AX$3),Z$8,FALSE))</f>
        <v>40</v>
      </c>
      <c r="AA47" s="107">
        <f t="shared" ca="1" si="530"/>
        <v>33</v>
      </c>
      <c r="AB47" s="107">
        <f t="shared" ref="AB47" ca="1" si="531">IF($C47="","",SUM(Z47:AA47))</f>
        <v>73</v>
      </c>
      <c r="AC47" s="107">
        <f t="shared" ref="AC47:AD47" ca="1" si="532">IF($C47="","",VLOOKUP($A47,INDIRECT("data"&amp;$AX$3),AC$8,FALSE))</f>
        <v>28</v>
      </c>
      <c r="AD47" s="107">
        <f t="shared" ca="1" si="532"/>
        <v>40</v>
      </c>
      <c r="AE47" s="107">
        <f t="shared" ref="AE47" ca="1" si="533">IF($C47="","",SUM(AC47:AD47))</f>
        <v>68</v>
      </c>
      <c r="AF47" s="107">
        <f t="shared" ref="AF47:AG47" ca="1" si="534">IF($C47="","",VLOOKUP($A47,INDIRECT("data"&amp;$AX$3),AF$8,FALSE))</f>
        <v>27</v>
      </c>
      <c r="AG47" s="107">
        <f t="shared" ca="1" si="534"/>
        <v>28</v>
      </c>
      <c r="AH47" s="107">
        <f t="shared" ref="AH47" ca="1" si="535">IF($C47="","",SUM(AF47:AG47))</f>
        <v>55</v>
      </c>
      <c r="AI47" s="107">
        <f t="shared" ref="AI47:AJ47" ca="1" si="536">IF($C47="","",VLOOKUP($A47,INDIRECT("data"&amp;$AX$3),AI$8,FALSE))</f>
        <v>33</v>
      </c>
      <c r="AJ47" s="107">
        <f t="shared" ca="1" si="536"/>
        <v>40</v>
      </c>
      <c r="AK47" s="107">
        <f t="shared" ref="AK47" ca="1" si="537">IF($C47="","",SUM(AI47:AJ47))</f>
        <v>73</v>
      </c>
      <c r="AL47" s="107">
        <f t="shared" ref="AL47:AM47" ca="1" si="538">IF($C47="","",VLOOKUP($A47,INDIRECT("data"&amp;$AX$3),AL$8,FALSE))</f>
        <v>40</v>
      </c>
      <c r="AM47" s="107">
        <f t="shared" ca="1" si="538"/>
        <v>28</v>
      </c>
      <c r="AN47" s="107">
        <f t="shared" ref="AN47" ca="1" si="539">IF($C47="","",SUM(AL47:AM47))</f>
        <v>68</v>
      </c>
      <c r="AO47" s="95">
        <f t="shared" ref="AO47" ca="1" si="540">IF($C47="","",V47+Y47+AB47+AE47+AH47+AK47+AN47)</f>
        <v>452</v>
      </c>
      <c r="AP47" s="107">
        <f t="shared" ref="AP47:AS47" ca="1" si="541">IF($C47="","",VLOOKUP($A47,INDIRECT("data"&amp;$AX$3),AP$8,FALSE))</f>
        <v>54</v>
      </c>
      <c r="AQ47" s="107">
        <f t="shared" ca="1" si="541"/>
        <v>66</v>
      </c>
      <c r="AR47" s="107">
        <f t="shared" ca="1" si="541"/>
        <v>80</v>
      </c>
      <c r="AS47" s="107">
        <f t="shared" ca="1" si="541"/>
        <v>56</v>
      </c>
      <c r="AT47" s="107">
        <f t="shared" ref="AT47" ca="1" si="542">IF($C47="","",SUM(AP47:AS47))</f>
        <v>256</v>
      </c>
      <c r="AU47" s="150">
        <f t="shared" ref="AU47" ca="1" si="543">IF($C47="","",VLOOKUP($A47,INDIRECT("data"&amp;$AX$3),AU$8,FALSE))</f>
        <v>193</v>
      </c>
      <c r="AV47" s="150">
        <f ca="1">IF($C47="","",ROUND(AU47/NoW%,0))</f>
        <v>85</v>
      </c>
      <c r="AW47" s="150" t="str">
        <f ca="1">IF($C47="","",VLOOKUP(AO48,Gc,2,FALSE))</f>
        <v>Very Good</v>
      </c>
      <c r="AX47" s="150"/>
    </row>
    <row r="48" spans="1:50" s="96" customFormat="1" ht="15" customHeight="1">
      <c r="A48" s="96">
        <f t="shared" ref="A48" si="544">A47</f>
        <v>20</v>
      </c>
      <c r="B48" s="167"/>
      <c r="C48" s="167"/>
      <c r="D48" s="107" t="str">
        <f t="shared" ref="D48:O48" ca="1" si="545">IF($C47="","",MID(TEXT(VLOOKUP($A48,INDIRECT("data"&amp;$AX$3),10,FALSE),"000000000000"),D$8,1))</f>
        <v>8</v>
      </c>
      <c r="E48" s="107" t="str">
        <f t="shared" ca="1" si="545"/>
        <v>2</v>
      </c>
      <c r="F48" s="107" t="str">
        <f t="shared" ca="1" si="545"/>
        <v>4</v>
      </c>
      <c r="G48" s="107" t="str">
        <f t="shared" ca="1" si="545"/>
        <v>5</v>
      </c>
      <c r="H48" s="107" t="str">
        <f t="shared" ca="1" si="545"/>
        <v>4</v>
      </c>
      <c r="I48" s="107" t="str">
        <f t="shared" ca="1" si="545"/>
        <v>1</v>
      </c>
      <c r="J48" s="107" t="str">
        <f t="shared" ca="1" si="545"/>
        <v>1</v>
      </c>
      <c r="K48" s="107" t="str">
        <f t="shared" ca="1" si="545"/>
        <v>8</v>
      </c>
      <c r="L48" s="107" t="str">
        <f t="shared" ca="1" si="545"/>
        <v>9</v>
      </c>
      <c r="M48" s="107" t="str">
        <f t="shared" ca="1" si="545"/>
        <v>3</v>
      </c>
      <c r="N48" s="107" t="str">
        <f t="shared" ca="1" si="545"/>
        <v>0</v>
      </c>
      <c r="O48" s="107" t="str">
        <f t="shared" ca="1" si="545"/>
        <v>5</v>
      </c>
      <c r="P48" s="150"/>
      <c r="Q48" s="150"/>
      <c r="R48" s="97">
        <f t="shared" ref="R48" ca="1" si="546">IF($C47="","",VLOOKUP(A48,INDIRECT("data"&amp;$AX$3),9,FALSE))</f>
        <v>37337</v>
      </c>
      <c r="S48" s="98" t="s">
        <v>21</v>
      </c>
      <c r="T48" s="107" t="str">
        <f ca="1">IF($C47="","",VLOOKUP(T47*2,Gr,2))</f>
        <v>B+</v>
      </c>
      <c r="U48" s="107" t="str">
        <f ca="1">IF($C47="","",VLOOKUP(U47*2,Gr,2))</f>
        <v>B+</v>
      </c>
      <c r="V48" s="107" t="str">
        <f ca="1">IF($C47="","",VLOOKUP(V47,Gr,2))</f>
        <v>B+</v>
      </c>
      <c r="W48" s="107" t="str">
        <f ca="1">IF($C47="","",VLOOKUP(W47*2,Gr,2))</f>
        <v>B+</v>
      </c>
      <c r="X48" s="107" t="str">
        <f ca="1">IF($C47="","",VLOOKUP(X47*2,Gr,2))</f>
        <v>B+</v>
      </c>
      <c r="Y48" s="107" t="str">
        <f ca="1">IF($C47="","",VLOOKUP(Y47,Gr,2))</f>
        <v>B+</v>
      </c>
      <c r="Z48" s="107" t="str">
        <f ca="1">IF($C47="","",VLOOKUP(Z47*2,Gr,2))</f>
        <v>A</v>
      </c>
      <c r="AA48" s="107" t="str">
        <f ca="1">IF($C47="","",VLOOKUP(AA47*2,Gr,2))</f>
        <v>B+</v>
      </c>
      <c r="AB48" s="107" t="str">
        <f ca="1">IF($C47="","",VLOOKUP(AB47,Gr,2))</f>
        <v>A</v>
      </c>
      <c r="AC48" s="107" t="str">
        <f ca="1">IF($C47="","",VLOOKUP(AC47*2,Gr,2))</f>
        <v>B+</v>
      </c>
      <c r="AD48" s="107" t="str">
        <f ca="1">IF($C47="","",VLOOKUP(AD47*2,Gr,2))</f>
        <v>A</v>
      </c>
      <c r="AE48" s="107" t="str">
        <f ca="1">IF($C47="","",VLOOKUP(AE47,Gr,2))</f>
        <v>B+</v>
      </c>
      <c r="AF48" s="107" t="str">
        <f ca="1">IF($C47="","",VLOOKUP(AF47*2,Gr,2))</f>
        <v>B+</v>
      </c>
      <c r="AG48" s="107" t="str">
        <f ca="1">IF($C47="","",VLOOKUP(AG47*2,Gr,2))</f>
        <v>B+</v>
      </c>
      <c r="AH48" s="107" t="str">
        <f ca="1">IF($C47="","",VLOOKUP(AH47,Gr,2))</f>
        <v>B+</v>
      </c>
      <c r="AI48" s="107" t="str">
        <f ca="1">IF($C47="","",VLOOKUP(AI47*2,Gr,2))</f>
        <v>B+</v>
      </c>
      <c r="AJ48" s="107" t="str">
        <f ca="1">IF($C47="","",VLOOKUP(AJ47*2,Gr,2))</f>
        <v>A</v>
      </c>
      <c r="AK48" s="107" t="str">
        <f ca="1">IF($C47="","",VLOOKUP(AK47,Gr,2))</f>
        <v>A</v>
      </c>
      <c r="AL48" s="107" t="str">
        <f ca="1">IF($C47="","",VLOOKUP(AL47*2,Gr,2))</f>
        <v>A</v>
      </c>
      <c r="AM48" s="107" t="str">
        <f ca="1">IF($C47="","",VLOOKUP(AM47*2,Gr,2))</f>
        <v>B+</v>
      </c>
      <c r="AN48" s="107" t="str">
        <f ca="1">IF($C47="","",VLOOKUP(AN47,Gr,2))</f>
        <v>B+</v>
      </c>
      <c r="AO48" s="107" t="str">
        <f ca="1">IF($C47="","",VLOOKUP(AO47/AO$7%,Gr,2))</f>
        <v>A</v>
      </c>
      <c r="AP48" s="107" t="str">
        <f ca="1">IF($C47="","",VLOOKUP(AP47,Gr,2))</f>
        <v>B+</v>
      </c>
      <c r="AQ48" s="107" t="str">
        <f ca="1">IF($C47="","",VLOOKUP(AQ47,Gr,2))</f>
        <v>B+</v>
      </c>
      <c r="AR48" s="107" t="str">
        <f ca="1">IF($C47="","",VLOOKUP(AR47,Gr,2))</f>
        <v>A</v>
      </c>
      <c r="AS48" s="107" t="str">
        <f ca="1">IF($C47="","",VLOOKUP(AS47,Gr,2))</f>
        <v>B+</v>
      </c>
      <c r="AT48" s="107" t="str">
        <f ca="1">IF($C47="","",VLOOKUP(AT47/AT$7%,Gr,2))</f>
        <v>B+</v>
      </c>
      <c r="AU48" s="150"/>
      <c r="AV48" s="150"/>
      <c r="AW48" s="150"/>
      <c r="AX48" s="150"/>
    </row>
    <row r="49" spans="1:50" s="96" customFormat="1" ht="15" customHeight="1">
      <c r="A49" s="96">
        <f t="shared" ref="A49" si="547">A48+1</f>
        <v>21</v>
      </c>
      <c r="B49" s="166">
        <f t="shared" ref="B49" si="548">A49</f>
        <v>21</v>
      </c>
      <c r="C49" s="166">
        <f t="shared" ref="C49" ca="1" si="549">IFERROR(VLOOKUP(A49,INDIRECT("data"&amp;$AX$3),2,FALSE),"")</f>
        <v>1121</v>
      </c>
      <c r="D49" s="168" t="str">
        <f t="shared" ref="D49" ca="1" si="550">IF(C49="","",VLOOKUP(A49,INDIRECT("data"&amp;$AX$3),3,FALSE))</f>
        <v>Anvith Vara</v>
      </c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50" t="str">
        <f t="shared" ref="P49" ca="1" si="551">IF($C49="","",VLOOKUP($A49,INDIRECT("data"&amp;$AX$3),4,FALSE))</f>
        <v>B</v>
      </c>
      <c r="Q49" s="150" t="str">
        <f t="shared" ref="Q49" ca="1" si="552">IF($C49="","",VLOOKUP($A49,INDIRECT("data"&amp;$AX$3),5,FALSE))</f>
        <v>SC</v>
      </c>
      <c r="R49" s="97">
        <f t="shared" ref="R49" ca="1" si="553">IF($C49="","",VLOOKUP(A49,INDIRECT("data"&amp;$AX$3),8,FALSE))</f>
        <v>41104</v>
      </c>
      <c r="S49" s="98" t="s">
        <v>20</v>
      </c>
      <c r="T49" s="107">
        <f t="shared" ref="T49:U49" ca="1" si="554">IF($C49="","",VLOOKUP($A49,INDIRECT("data"&amp;$AX$3),T$8,FALSE))</f>
        <v>50</v>
      </c>
      <c r="U49" s="107">
        <f t="shared" ca="1" si="554"/>
        <v>39</v>
      </c>
      <c r="V49" s="107">
        <f t="shared" ref="V49" ca="1" si="555">IF($C49="","",SUM(T49:U49))</f>
        <v>89</v>
      </c>
      <c r="W49" s="107">
        <f t="shared" ref="W49:X49" ca="1" si="556">IF($C49="","",VLOOKUP($A49,INDIRECT("data"&amp;$AX$3),W$8,FALSE))</f>
        <v>21</v>
      </c>
      <c r="X49" s="107">
        <f t="shared" ca="1" si="556"/>
        <v>50</v>
      </c>
      <c r="Y49" s="107">
        <f t="shared" ref="Y49" ca="1" si="557">IF($C49="","",SUM(W49:X49))</f>
        <v>71</v>
      </c>
      <c r="Z49" s="107">
        <f t="shared" ref="Z49:AA49" ca="1" si="558">IF($C49="","",VLOOKUP($A49,INDIRECT("data"&amp;$AX$3),Z$8,FALSE))</f>
        <v>40</v>
      </c>
      <c r="AA49" s="107">
        <f t="shared" ca="1" si="558"/>
        <v>21</v>
      </c>
      <c r="AB49" s="107">
        <f t="shared" ref="AB49" ca="1" si="559">IF($C49="","",SUM(Z49:AA49))</f>
        <v>61</v>
      </c>
      <c r="AC49" s="107">
        <f t="shared" ref="AC49:AD49" ca="1" si="560">IF($C49="","",VLOOKUP($A49,INDIRECT("data"&amp;$AX$3),AC$8,FALSE))</f>
        <v>39</v>
      </c>
      <c r="AD49" s="107">
        <f t="shared" ca="1" si="560"/>
        <v>40</v>
      </c>
      <c r="AE49" s="107">
        <f t="shared" ref="AE49" ca="1" si="561">IF($C49="","",SUM(AC49:AD49))</f>
        <v>79</v>
      </c>
      <c r="AF49" s="107">
        <f t="shared" ref="AF49:AG49" ca="1" si="562">IF($C49="","",VLOOKUP($A49,INDIRECT("data"&amp;$AX$3),AF$8,FALSE))</f>
        <v>50</v>
      </c>
      <c r="AG49" s="107">
        <f t="shared" ca="1" si="562"/>
        <v>39</v>
      </c>
      <c r="AH49" s="107">
        <f t="shared" ref="AH49" ca="1" si="563">IF($C49="","",SUM(AF49:AG49))</f>
        <v>89</v>
      </c>
      <c r="AI49" s="107">
        <f t="shared" ref="AI49:AJ49" ca="1" si="564">IF($C49="","",VLOOKUP($A49,INDIRECT("data"&amp;$AX$3),AI$8,FALSE))</f>
        <v>21</v>
      </c>
      <c r="AJ49" s="107">
        <f t="shared" ca="1" si="564"/>
        <v>40</v>
      </c>
      <c r="AK49" s="107">
        <f t="shared" ref="AK49" ca="1" si="565">IF($C49="","",SUM(AI49:AJ49))</f>
        <v>61</v>
      </c>
      <c r="AL49" s="107">
        <f t="shared" ref="AL49:AM49" ca="1" si="566">IF($C49="","",VLOOKUP($A49,INDIRECT("data"&amp;$AX$3),AL$8,FALSE))</f>
        <v>40</v>
      </c>
      <c r="AM49" s="107">
        <f t="shared" ca="1" si="566"/>
        <v>39</v>
      </c>
      <c r="AN49" s="107">
        <f t="shared" ref="AN49" ca="1" si="567">IF($C49="","",SUM(AL49:AM49))</f>
        <v>79</v>
      </c>
      <c r="AO49" s="95">
        <f t="shared" ref="AO49" ca="1" si="568">IF($C49="","",V49+Y49+AB49+AE49+AH49+AK49+AN49)</f>
        <v>529</v>
      </c>
      <c r="AP49" s="107">
        <f t="shared" ref="AP49:AS49" ca="1" si="569">IF($C49="","",VLOOKUP($A49,INDIRECT("data"&amp;$AX$3),AP$8,FALSE))</f>
        <v>100</v>
      </c>
      <c r="AQ49" s="107">
        <f t="shared" ca="1" si="569"/>
        <v>42</v>
      </c>
      <c r="AR49" s="107">
        <f t="shared" ca="1" si="569"/>
        <v>80</v>
      </c>
      <c r="AS49" s="107">
        <f t="shared" ca="1" si="569"/>
        <v>78</v>
      </c>
      <c r="AT49" s="107">
        <f t="shared" ref="AT49" ca="1" si="570">IF($C49="","",SUM(AP49:AS49))</f>
        <v>300</v>
      </c>
      <c r="AU49" s="150">
        <f t="shared" ref="AU49" ca="1" si="571">IF($C49="","",VLOOKUP($A49,INDIRECT("data"&amp;$AX$3),AU$8,FALSE))</f>
        <v>164</v>
      </c>
      <c r="AV49" s="150">
        <f ca="1">IF($C49="","",ROUND(AU49/NoW%,0))</f>
        <v>72</v>
      </c>
      <c r="AW49" s="150" t="str">
        <f ca="1">IF($C49="","",VLOOKUP(AO50,Gc,2,FALSE))</f>
        <v>Very Good</v>
      </c>
      <c r="AX49" s="150"/>
    </row>
    <row r="50" spans="1:50" s="96" customFormat="1" ht="15" customHeight="1">
      <c r="A50" s="96">
        <f t="shared" ref="A50" si="572">A49</f>
        <v>21</v>
      </c>
      <c r="B50" s="167"/>
      <c r="C50" s="167"/>
      <c r="D50" s="107" t="str">
        <f t="shared" ref="D50:O50" ca="1" si="573">IF($C49="","",MID(TEXT(VLOOKUP($A50,INDIRECT("data"&amp;$AX$3),10,FALSE),"000000000000"),D$8,1))</f>
        <v>9</v>
      </c>
      <c r="E50" s="107" t="str">
        <f t="shared" ca="1" si="573"/>
        <v>4</v>
      </c>
      <c r="F50" s="107" t="str">
        <f t="shared" ca="1" si="573"/>
        <v>3</v>
      </c>
      <c r="G50" s="107" t="str">
        <f t="shared" ca="1" si="573"/>
        <v>9</v>
      </c>
      <c r="H50" s="107" t="str">
        <f t="shared" ca="1" si="573"/>
        <v>3</v>
      </c>
      <c r="I50" s="107" t="str">
        <f t="shared" ca="1" si="573"/>
        <v>9</v>
      </c>
      <c r="J50" s="107" t="str">
        <f t="shared" ca="1" si="573"/>
        <v>9</v>
      </c>
      <c r="K50" s="107" t="str">
        <f t="shared" ca="1" si="573"/>
        <v>2</v>
      </c>
      <c r="L50" s="107" t="str">
        <f t="shared" ca="1" si="573"/>
        <v>2</v>
      </c>
      <c r="M50" s="107" t="str">
        <f t="shared" ca="1" si="573"/>
        <v>1</v>
      </c>
      <c r="N50" s="107" t="str">
        <f t="shared" ca="1" si="573"/>
        <v>1</v>
      </c>
      <c r="O50" s="107" t="str">
        <f t="shared" ca="1" si="573"/>
        <v>5</v>
      </c>
      <c r="P50" s="150"/>
      <c r="Q50" s="150"/>
      <c r="R50" s="97">
        <f t="shared" ref="R50" ca="1" si="574">IF($C49="","",VLOOKUP(A50,INDIRECT("data"&amp;$AX$3),9,FALSE))</f>
        <v>36894</v>
      </c>
      <c r="S50" s="98" t="s">
        <v>21</v>
      </c>
      <c r="T50" s="107" t="str">
        <f ca="1">IF($C49="","",VLOOKUP(T49*2,Gr,2))</f>
        <v>A+</v>
      </c>
      <c r="U50" s="107" t="str">
        <f ca="1">IF($C49="","",VLOOKUP(U49*2,Gr,2))</f>
        <v>A</v>
      </c>
      <c r="V50" s="107" t="str">
        <f ca="1">IF($C49="","",VLOOKUP(V49,Gr,2))</f>
        <v>A</v>
      </c>
      <c r="W50" s="107" t="str">
        <f ca="1">IF($C49="","",VLOOKUP(W49*2,Gr,2))</f>
        <v>B</v>
      </c>
      <c r="X50" s="107" t="str">
        <f ca="1">IF($C49="","",VLOOKUP(X49*2,Gr,2))</f>
        <v>A+</v>
      </c>
      <c r="Y50" s="107" t="str">
        <f ca="1">IF($C49="","",VLOOKUP(Y49,Gr,2))</f>
        <v>A</v>
      </c>
      <c r="Z50" s="107" t="str">
        <f ca="1">IF($C49="","",VLOOKUP(Z49*2,Gr,2))</f>
        <v>A</v>
      </c>
      <c r="AA50" s="107" t="str">
        <f ca="1">IF($C49="","",VLOOKUP(AA49*2,Gr,2))</f>
        <v>B</v>
      </c>
      <c r="AB50" s="107" t="str">
        <f ca="1">IF($C49="","",VLOOKUP(AB49,Gr,2))</f>
        <v>B+</v>
      </c>
      <c r="AC50" s="107" t="str">
        <f ca="1">IF($C49="","",VLOOKUP(AC49*2,Gr,2))</f>
        <v>A</v>
      </c>
      <c r="AD50" s="107" t="str">
        <f ca="1">IF($C49="","",VLOOKUP(AD49*2,Gr,2))</f>
        <v>A</v>
      </c>
      <c r="AE50" s="107" t="str">
        <f ca="1">IF($C49="","",VLOOKUP(AE49,Gr,2))</f>
        <v>A</v>
      </c>
      <c r="AF50" s="107" t="str">
        <f ca="1">IF($C49="","",VLOOKUP(AF49*2,Gr,2))</f>
        <v>A+</v>
      </c>
      <c r="AG50" s="107" t="str">
        <f ca="1">IF($C49="","",VLOOKUP(AG49*2,Gr,2))</f>
        <v>A</v>
      </c>
      <c r="AH50" s="107" t="str">
        <f ca="1">IF($C49="","",VLOOKUP(AH49,Gr,2))</f>
        <v>A</v>
      </c>
      <c r="AI50" s="107" t="str">
        <f ca="1">IF($C49="","",VLOOKUP(AI49*2,Gr,2))</f>
        <v>B</v>
      </c>
      <c r="AJ50" s="107" t="str">
        <f ca="1">IF($C49="","",VLOOKUP(AJ49*2,Gr,2))</f>
        <v>A</v>
      </c>
      <c r="AK50" s="107" t="str">
        <f ca="1">IF($C49="","",VLOOKUP(AK49,Gr,2))</f>
        <v>B+</v>
      </c>
      <c r="AL50" s="107" t="str">
        <f ca="1">IF($C49="","",VLOOKUP(AL49*2,Gr,2))</f>
        <v>A</v>
      </c>
      <c r="AM50" s="107" t="str">
        <f ca="1">IF($C49="","",VLOOKUP(AM49*2,Gr,2))</f>
        <v>A</v>
      </c>
      <c r="AN50" s="107" t="str">
        <f ca="1">IF($C49="","",VLOOKUP(AN49,Gr,2))</f>
        <v>A</v>
      </c>
      <c r="AO50" s="107" t="str">
        <f ca="1">IF($C49="","",VLOOKUP(AO49/AO$7%,Gr,2))</f>
        <v>A</v>
      </c>
      <c r="AP50" s="107" t="str">
        <f ca="1">IF($C49="","",VLOOKUP(AP49,Gr,2))</f>
        <v>A+</v>
      </c>
      <c r="AQ50" s="107" t="str">
        <f ca="1">IF($C49="","",VLOOKUP(AQ49,Gr,2))</f>
        <v>B</v>
      </c>
      <c r="AR50" s="107" t="str">
        <f ca="1">IF($C49="","",VLOOKUP(AR49,Gr,2))</f>
        <v>A</v>
      </c>
      <c r="AS50" s="107" t="str">
        <f ca="1">IF($C49="","",VLOOKUP(AS49,Gr,2))</f>
        <v>A</v>
      </c>
      <c r="AT50" s="107" t="str">
        <f ca="1">IF($C49="","",VLOOKUP(AT49/AT$7%,Gr,2))</f>
        <v>A</v>
      </c>
      <c r="AU50" s="150"/>
      <c r="AV50" s="150"/>
      <c r="AW50" s="150"/>
      <c r="AX50" s="150"/>
    </row>
    <row r="51" spans="1:50" s="96" customFormat="1" ht="15" customHeight="1">
      <c r="A51" s="96">
        <f t="shared" ref="A51" si="575">A50+1</f>
        <v>22</v>
      </c>
      <c r="B51" s="166">
        <f t="shared" ref="B51" si="576">A51</f>
        <v>22</v>
      </c>
      <c r="C51" s="166">
        <f t="shared" ref="C51" ca="1" si="577">IFERROR(VLOOKUP(A51,INDIRECT("data"&amp;$AX$3),2,FALSE),"")</f>
        <v>1076</v>
      </c>
      <c r="D51" s="168" t="str">
        <f t="shared" ref="D51" ca="1" si="578">IF(C51="","",VLOOKUP(A51,INDIRECT("data"&amp;$AX$3),3,FALSE))</f>
        <v>Bharath Vithanala</v>
      </c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50" t="str">
        <f t="shared" ref="P51" ca="1" si="579">IF($C51="","",VLOOKUP($A51,INDIRECT("data"&amp;$AX$3),4,FALSE))</f>
        <v>B</v>
      </c>
      <c r="Q51" s="150" t="str">
        <f t="shared" ref="Q51" ca="1" si="580">IF($C51="","",VLOOKUP($A51,INDIRECT("data"&amp;$AX$3),5,FALSE))</f>
        <v>BC</v>
      </c>
      <c r="R51" s="97">
        <f t="shared" ref="R51" ca="1" si="581">IF($C51="","",VLOOKUP(A51,INDIRECT("data"&amp;$AX$3),8,FALSE))</f>
        <v>41076</v>
      </c>
      <c r="S51" s="98" t="s">
        <v>20</v>
      </c>
      <c r="T51" s="107">
        <f t="shared" ref="T51:U51" ca="1" si="582">IF($C51="","",VLOOKUP($A51,INDIRECT("data"&amp;$AX$3),T$8,FALSE))</f>
        <v>44</v>
      </c>
      <c r="U51" s="107">
        <f t="shared" ca="1" si="582"/>
        <v>48</v>
      </c>
      <c r="V51" s="107">
        <f t="shared" ref="V51" ca="1" si="583">IF($C51="","",SUM(T51:U51))</f>
        <v>92</v>
      </c>
      <c r="W51" s="107">
        <f t="shared" ref="W51:X51" ca="1" si="584">IF($C51="","",VLOOKUP($A51,INDIRECT("data"&amp;$AX$3),W$8,FALSE))</f>
        <v>43</v>
      </c>
      <c r="X51" s="107">
        <f t="shared" ca="1" si="584"/>
        <v>44</v>
      </c>
      <c r="Y51" s="107">
        <f t="shared" ref="Y51" ca="1" si="585">IF($C51="","",SUM(W51:X51))</f>
        <v>87</v>
      </c>
      <c r="Z51" s="107">
        <f t="shared" ref="Z51:AA51" ca="1" si="586">IF($C51="","",VLOOKUP($A51,INDIRECT("data"&amp;$AX$3),Z$8,FALSE))</f>
        <v>48</v>
      </c>
      <c r="AA51" s="107">
        <f t="shared" ca="1" si="586"/>
        <v>43</v>
      </c>
      <c r="AB51" s="107">
        <f t="shared" ref="AB51" ca="1" si="587">IF($C51="","",SUM(Z51:AA51))</f>
        <v>91</v>
      </c>
      <c r="AC51" s="107">
        <f t="shared" ref="AC51:AD51" ca="1" si="588">IF($C51="","",VLOOKUP($A51,INDIRECT("data"&amp;$AX$3),AC$8,FALSE))</f>
        <v>48</v>
      </c>
      <c r="AD51" s="107">
        <f t="shared" ca="1" si="588"/>
        <v>48</v>
      </c>
      <c r="AE51" s="107">
        <f t="shared" ref="AE51" ca="1" si="589">IF($C51="","",SUM(AC51:AD51))</f>
        <v>96</v>
      </c>
      <c r="AF51" s="107">
        <f t="shared" ref="AF51:AG51" ca="1" si="590">IF($C51="","",VLOOKUP($A51,INDIRECT("data"&amp;$AX$3),AF$8,FALSE))</f>
        <v>44</v>
      </c>
      <c r="AG51" s="107">
        <f t="shared" ca="1" si="590"/>
        <v>48</v>
      </c>
      <c r="AH51" s="107">
        <f t="shared" ref="AH51" ca="1" si="591">IF($C51="","",SUM(AF51:AG51))</f>
        <v>92</v>
      </c>
      <c r="AI51" s="107">
        <f t="shared" ref="AI51:AJ51" ca="1" si="592">IF($C51="","",VLOOKUP($A51,INDIRECT("data"&amp;$AX$3),AI$8,FALSE))</f>
        <v>43</v>
      </c>
      <c r="AJ51" s="107">
        <f t="shared" ca="1" si="592"/>
        <v>48</v>
      </c>
      <c r="AK51" s="107">
        <f t="shared" ref="AK51" ca="1" si="593">IF($C51="","",SUM(AI51:AJ51))</f>
        <v>91</v>
      </c>
      <c r="AL51" s="107">
        <f t="shared" ref="AL51:AM51" ca="1" si="594">IF($C51="","",VLOOKUP($A51,INDIRECT("data"&amp;$AX$3),AL$8,FALSE))</f>
        <v>48</v>
      </c>
      <c r="AM51" s="107">
        <f t="shared" ca="1" si="594"/>
        <v>48</v>
      </c>
      <c r="AN51" s="107">
        <f t="shared" ref="AN51" ca="1" si="595">IF($C51="","",SUM(AL51:AM51))</f>
        <v>96</v>
      </c>
      <c r="AO51" s="95">
        <f t="shared" ref="AO51" ca="1" si="596">IF($C51="","",V51+Y51+AB51+AE51+AH51+AK51+AN51)</f>
        <v>645</v>
      </c>
      <c r="AP51" s="107">
        <f t="shared" ref="AP51:AS51" ca="1" si="597">IF($C51="","",VLOOKUP($A51,INDIRECT("data"&amp;$AX$3),AP$8,FALSE))</f>
        <v>88</v>
      </c>
      <c r="AQ51" s="107">
        <f t="shared" ca="1" si="597"/>
        <v>86</v>
      </c>
      <c r="AR51" s="107">
        <f t="shared" ca="1" si="597"/>
        <v>96</v>
      </c>
      <c r="AS51" s="107">
        <f t="shared" ca="1" si="597"/>
        <v>96</v>
      </c>
      <c r="AT51" s="107">
        <f t="shared" ref="AT51" ca="1" si="598">IF($C51="","",SUM(AP51:AS51))</f>
        <v>366</v>
      </c>
      <c r="AU51" s="150">
        <f t="shared" ref="AU51" ca="1" si="599">IF($C51="","",VLOOKUP($A51,INDIRECT("data"&amp;$AX$3),AU$8,FALSE))</f>
        <v>188</v>
      </c>
      <c r="AV51" s="150">
        <f ca="1">IF($C51="","",ROUND(AU51/NoW%,0))</f>
        <v>83</v>
      </c>
      <c r="AW51" s="150" t="str">
        <f ca="1">IF($C51="","",VLOOKUP(AO52,Gc,2,FALSE))</f>
        <v>Excellent</v>
      </c>
      <c r="AX51" s="150"/>
    </row>
    <row r="52" spans="1:50" s="96" customFormat="1" ht="15" customHeight="1">
      <c r="A52" s="96">
        <f t="shared" ref="A52" si="600">A51</f>
        <v>22</v>
      </c>
      <c r="B52" s="167"/>
      <c r="C52" s="167"/>
      <c r="D52" s="107" t="str">
        <f t="shared" ref="D52:O52" ca="1" si="601">IF($C51="","",MID(TEXT(VLOOKUP($A52,INDIRECT("data"&amp;$AX$3),10,FALSE),"000000000000"),D$8,1))</f>
        <v>8</v>
      </c>
      <c r="E52" s="107" t="str">
        <f t="shared" ca="1" si="601"/>
        <v>9</v>
      </c>
      <c r="F52" s="107" t="str">
        <f t="shared" ca="1" si="601"/>
        <v>1</v>
      </c>
      <c r="G52" s="107" t="str">
        <f t="shared" ca="1" si="601"/>
        <v>9</v>
      </c>
      <c r="H52" s="107" t="str">
        <f t="shared" ca="1" si="601"/>
        <v>2</v>
      </c>
      <c r="I52" s="107" t="str">
        <f t="shared" ca="1" si="601"/>
        <v>9</v>
      </c>
      <c r="J52" s="107" t="str">
        <f t="shared" ca="1" si="601"/>
        <v>7</v>
      </c>
      <c r="K52" s="107" t="str">
        <f t="shared" ca="1" si="601"/>
        <v>4</v>
      </c>
      <c r="L52" s="107" t="str">
        <f t="shared" ca="1" si="601"/>
        <v>8</v>
      </c>
      <c r="M52" s="107" t="str">
        <f t="shared" ca="1" si="601"/>
        <v>2</v>
      </c>
      <c r="N52" s="107" t="str">
        <f t="shared" ca="1" si="601"/>
        <v>0</v>
      </c>
      <c r="O52" s="107" t="str">
        <f t="shared" ca="1" si="601"/>
        <v>0</v>
      </c>
      <c r="P52" s="150"/>
      <c r="Q52" s="150"/>
      <c r="R52" s="97">
        <f t="shared" ref="R52" ca="1" si="602">IF($C51="","",VLOOKUP(A52,INDIRECT("data"&amp;$AX$3),9,FALSE))</f>
        <v>37295</v>
      </c>
      <c r="S52" s="98" t="s">
        <v>21</v>
      </c>
      <c r="T52" s="107" t="str">
        <f ca="1">IF($C51="","",VLOOKUP(T51*2,Gr,2))</f>
        <v>A</v>
      </c>
      <c r="U52" s="107" t="str">
        <f ca="1">IF($C51="","",VLOOKUP(U51*2,Gr,2))</f>
        <v>A+</v>
      </c>
      <c r="V52" s="107" t="str">
        <f ca="1">IF($C51="","",VLOOKUP(V51,Gr,2))</f>
        <v>A+</v>
      </c>
      <c r="W52" s="107" t="str">
        <f ca="1">IF($C51="","",VLOOKUP(W51*2,Gr,2))</f>
        <v>A</v>
      </c>
      <c r="X52" s="107" t="str">
        <f ca="1">IF($C51="","",VLOOKUP(X51*2,Gr,2))</f>
        <v>A</v>
      </c>
      <c r="Y52" s="107" t="str">
        <f ca="1">IF($C51="","",VLOOKUP(Y51,Gr,2))</f>
        <v>A</v>
      </c>
      <c r="Z52" s="107" t="str">
        <f ca="1">IF($C51="","",VLOOKUP(Z51*2,Gr,2))</f>
        <v>A+</v>
      </c>
      <c r="AA52" s="107" t="str">
        <f ca="1">IF($C51="","",VLOOKUP(AA51*2,Gr,2))</f>
        <v>A</v>
      </c>
      <c r="AB52" s="107" t="str">
        <f ca="1">IF($C51="","",VLOOKUP(AB51,Gr,2))</f>
        <v>A+</v>
      </c>
      <c r="AC52" s="107" t="str">
        <f ca="1">IF($C51="","",VLOOKUP(AC51*2,Gr,2))</f>
        <v>A+</v>
      </c>
      <c r="AD52" s="107" t="str">
        <f ca="1">IF($C51="","",VLOOKUP(AD51*2,Gr,2))</f>
        <v>A+</v>
      </c>
      <c r="AE52" s="107" t="str">
        <f ca="1">IF($C51="","",VLOOKUP(AE51,Gr,2))</f>
        <v>A+</v>
      </c>
      <c r="AF52" s="107" t="str">
        <f ca="1">IF($C51="","",VLOOKUP(AF51*2,Gr,2))</f>
        <v>A</v>
      </c>
      <c r="AG52" s="107" t="str">
        <f ca="1">IF($C51="","",VLOOKUP(AG51*2,Gr,2))</f>
        <v>A+</v>
      </c>
      <c r="AH52" s="107" t="str">
        <f ca="1">IF($C51="","",VLOOKUP(AH51,Gr,2))</f>
        <v>A+</v>
      </c>
      <c r="AI52" s="107" t="str">
        <f ca="1">IF($C51="","",VLOOKUP(AI51*2,Gr,2))</f>
        <v>A</v>
      </c>
      <c r="AJ52" s="107" t="str">
        <f ca="1">IF($C51="","",VLOOKUP(AJ51*2,Gr,2))</f>
        <v>A+</v>
      </c>
      <c r="AK52" s="107" t="str">
        <f ca="1">IF($C51="","",VLOOKUP(AK51,Gr,2))</f>
        <v>A+</v>
      </c>
      <c r="AL52" s="107" t="str">
        <f ca="1">IF($C51="","",VLOOKUP(AL51*2,Gr,2))</f>
        <v>A+</v>
      </c>
      <c r="AM52" s="107" t="str">
        <f ca="1">IF($C51="","",VLOOKUP(AM51*2,Gr,2))</f>
        <v>A+</v>
      </c>
      <c r="AN52" s="107" t="str">
        <f ca="1">IF($C51="","",VLOOKUP(AN51,Gr,2))</f>
        <v>A+</v>
      </c>
      <c r="AO52" s="107" t="str">
        <f ca="1">IF($C51="","",VLOOKUP(AO51/AO$7%,Gr,2))</f>
        <v>A+</v>
      </c>
      <c r="AP52" s="107" t="str">
        <f ca="1">IF($C51="","",VLOOKUP(AP51,Gr,2))</f>
        <v>A</v>
      </c>
      <c r="AQ52" s="107" t="str">
        <f ca="1">IF($C51="","",VLOOKUP(AQ51,Gr,2))</f>
        <v>A</v>
      </c>
      <c r="AR52" s="107" t="str">
        <f ca="1">IF($C51="","",VLOOKUP(AR51,Gr,2))</f>
        <v>A+</v>
      </c>
      <c r="AS52" s="107" t="str">
        <f ca="1">IF($C51="","",VLOOKUP(AS51,Gr,2))</f>
        <v>A+</v>
      </c>
      <c r="AT52" s="107" t="str">
        <f ca="1">IF($C51="","",VLOOKUP(AT51/AT$7%,Gr,2))</f>
        <v>A+</v>
      </c>
      <c r="AU52" s="150"/>
      <c r="AV52" s="150"/>
      <c r="AW52" s="150"/>
      <c r="AX52" s="150"/>
    </row>
    <row r="53" spans="1:50" s="96" customFormat="1" ht="15" customHeight="1">
      <c r="A53" s="96">
        <f t="shared" ref="A53" si="603">A52+1</f>
        <v>23</v>
      </c>
      <c r="B53" s="166">
        <f t="shared" ref="B53" si="604">A53</f>
        <v>23</v>
      </c>
      <c r="C53" s="166">
        <f t="shared" ref="C53" ca="1" si="605">IFERROR(VLOOKUP(A53,INDIRECT("data"&amp;$AX$3),2,FALSE),"")</f>
        <v>1060</v>
      </c>
      <c r="D53" s="168" t="str">
        <f t="shared" ref="D53" ca="1" si="606">IF(C53="","",VLOOKUP(A53,INDIRECT("data"&amp;$AX$3),3,FALSE))</f>
        <v>China Adinarayana Manupati</v>
      </c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50" t="str">
        <f t="shared" ref="P53" ca="1" si="607">IF($C53="","",VLOOKUP($A53,INDIRECT("data"&amp;$AX$3),4,FALSE))</f>
        <v>B</v>
      </c>
      <c r="Q53" s="150" t="str">
        <f t="shared" ref="Q53" ca="1" si="608">IF($C53="","",VLOOKUP($A53,INDIRECT("data"&amp;$AX$3),5,FALSE))</f>
        <v>ST</v>
      </c>
      <c r="R53" s="97">
        <f t="shared" ref="R53" ca="1" si="609">IF($C53="","",VLOOKUP(A53,INDIRECT("data"&amp;$AX$3),8,FALSE))</f>
        <v>41074</v>
      </c>
      <c r="S53" s="98" t="s">
        <v>20</v>
      </c>
      <c r="T53" s="107">
        <f t="shared" ref="T53:U53" ca="1" si="610">IF($C53="","",VLOOKUP($A53,INDIRECT("data"&amp;$AX$3),T$8,FALSE))</f>
        <v>46</v>
      </c>
      <c r="U53" s="107">
        <f t="shared" ca="1" si="610"/>
        <v>36</v>
      </c>
      <c r="V53" s="107">
        <f t="shared" ref="V53" ca="1" si="611">IF($C53="","",SUM(T53:U53))</f>
        <v>82</v>
      </c>
      <c r="W53" s="107">
        <f t="shared" ref="W53:X53" ca="1" si="612">IF($C53="","",VLOOKUP($A53,INDIRECT("data"&amp;$AX$3),W$8,FALSE))</f>
        <v>38</v>
      </c>
      <c r="X53" s="107">
        <f t="shared" ca="1" si="612"/>
        <v>46</v>
      </c>
      <c r="Y53" s="107">
        <f t="shared" ref="Y53" ca="1" si="613">IF($C53="","",SUM(W53:X53))</f>
        <v>84</v>
      </c>
      <c r="Z53" s="107">
        <f t="shared" ref="Z53:AA53" ca="1" si="614">IF($C53="","",VLOOKUP($A53,INDIRECT("data"&amp;$AX$3),Z$8,FALSE))</f>
        <v>45</v>
      </c>
      <c r="AA53" s="107">
        <f t="shared" ca="1" si="614"/>
        <v>38</v>
      </c>
      <c r="AB53" s="107">
        <f t="shared" ref="AB53" ca="1" si="615">IF($C53="","",SUM(Z53:AA53))</f>
        <v>83</v>
      </c>
      <c r="AC53" s="107">
        <f t="shared" ref="AC53:AD53" ca="1" si="616">IF($C53="","",VLOOKUP($A53,INDIRECT("data"&amp;$AX$3),AC$8,FALSE))</f>
        <v>36</v>
      </c>
      <c r="AD53" s="107">
        <f t="shared" ca="1" si="616"/>
        <v>45</v>
      </c>
      <c r="AE53" s="107">
        <f t="shared" ref="AE53" ca="1" si="617">IF($C53="","",SUM(AC53:AD53))</f>
        <v>81</v>
      </c>
      <c r="AF53" s="107">
        <f t="shared" ref="AF53:AG53" ca="1" si="618">IF($C53="","",VLOOKUP($A53,INDIRECT("data"&amp;$AX$3),AF$8,FALSE))</f>
        <v>46</v>
      </c>
      <c r="AG53" s="107">
        <f t="shared" ca="1" si="618"/>
        <v>36</v>
      </c>
      <c r="AH53" s="107">
        <f t="shared" ref="AH53" ca="1" si="619">IF($C53="","",SUM(AF53:AG53))</f>
        <v>82</v>
      </c>
      <c r="AI53" s="107">
        <f t="shared" ref="AI53:AJ53" ca="1" si="620">IF($C53="","",VLOOKUP($A53,INDIRECT("data"&amp;$AX$3),AI$8,FALSE))</f>
        <v>38</v>
      </c>
      <c r="AJ53" s="107">
        <f t="shared" ca="1" si="620"/>
        <v>45</v>
      </c>
      <c r="AK53" s="107">
        <f t="shared" ref="AK53" ca="1" si="621">IF($C53="","",SUM(AI53:AJ53))</f>
        <v>83</v>
      </c>
      <c r="AL53" s="107">
        <f t="shared" ref="AL53:AM53" ca="1" si="622">IF($C53="","",VLOOKUP($A53,INDIRECT("data"&amp;$AX$3),AL$8,FALSE))</f>
        <v>45</v>
      </c>
      <c r="AM53" s="107">
        <f t="shared" ca="1" si="622"/>
        <v>36</v>
      </c>
      <c r="AN53" s="107">
        <f t="shared" ref="AN53" ca="1" si="623">IF($C53="","",SUM(AL53:AM53))</f>
        <v>81</v>
      </c>
      <c r="AO53" s="95">
        <f t="shared" ref="AO53" ca="1" si="624">IF($C53="","",V53+Y53+AB53+AE53+AH53+AK53+AN53)</f>
        <v>576</v>
      </c>
      <c r="AP53" s="107">
        <f t="shared" ref="AP53:AS53" ca="1" si="625">IF($C53="","",VLOOKUP($A53,INDIRECT("data"&amp;$AX$3),AP$8,FALSE))</f>
        <v>92</v>
      </c>
      <c r="AQ53" s="107">
        <f t="shared" ca="1" si="625"/>
        <v>76</v>
      </c>
      <c r="AR53" s="107">
        <f t="shared" ca="1" si="625"/>
        <v>90</v>
      </c>
      <c r="AS53" s="107">
        <f t="shared" ca="1" si="625"/>
        <v>72</v>
      </c>
      <c r="AT53" s="107">
        <f t="shared" ref="AT53" ca="1" si="626">IF($C53="","",SUM(AP53:AS53))</f>
        <v>330</v>
      </c>
      <c r="AU53" s="150">
        <f t="shared" ref="AU53" ca="1" si="627">IF($C53="","",VLOOKUP($A53,INDIRECT("data"&amp;$AX$3),AU$8,FALSE))</f>
        <v>203</v>
      </c>
      <c r="AV53" s="150">
        <f ca="1">IF($C53="","",ROUND(AU53/NoW%,0))</f>
        <v>89</v>
      </c>
      <c r="AW53" s="150" t="str">
        <f ca="1">IF($C53="","",VLOOKUP(AO54,Gc,2,FALSE))</f>
        <v>Excellent</v>
      </c>
      <c r="AX53" s="150"/>
    </row>
    <row r="54" spans="1:50" s="96" customFormat="1" ht="15" customHeight="1">
      <c r="A54" s="96">
        <f t="shared" ref="A54" si="628">A53</f>
        <v>23</v>
      </c>
      <c r="B54" s="167"/>
      <c r="C54" s="167"/>
      <c r="D54" s="107" t="str">
        <f t="shared" ref="D54:O54" ca="1" si="629">IF($C53="","",MID(TEXT(VLOOKUP($A54,INDIRECT("data"&amp;$AX$3),10,FALSE),"000000000000"),D$8,1))</f>
        <v>4</v>
      </c>
      <c r="E54" s="107" t="str">
        <f t="shared" ca="1" si="629"/>
        <v>6</v>
      </c>
      <c r="F54" s="107" t="str">
        <f t="shared" ca="1" si="629"/>
        <v>6</v>
      </c>
      <c r="G54" s="107" t="str">
        <f t="shared" ca="1" si="629"/>
        <v>0</v>
      </c>
      <c r="H54" s="107" t="str">
        <f t="shared" ca="1" si="629"/>
        <v>3</v>
      </c>
      <c r="I54" s="107" t="str">
        <f t="shared" ca="1" si="629"/>
        <v>9</v>
      </c>
      <c r="J54" s="107" t="str">
        <f t="shared" ca="1" si="629"/>
        <v>0</v>
      </c>
      <c r="K54" s="107" t="str">
        <f t="shared" ca="1" si="629"/>
        <v>8</v>
      </c>
      <c r="L54" s="107" t="str">
        <f t="shared" ca="1" si="629"/>
        <v>0</v>
      </c>
      <c r="M54" s="107" t="str">
        <f t="shared" ca="1" si="629"/>
        <v>5</v>
      </c>
      <c r="N54" s="107" t="str">
        <f t="shared" ca="1" si="629"/>
        <v>9</v>
      </c>
      <c r="O54" s="107" t="str">
        <f t="shared" ca="1" si="629"/>
        <v>0</v>
      </c>
      <c r="P54" s="150"/>
      <c r="Q54" s="150"/>
      <c r="R54" s="97">
        <f t="shared" ref="R54" ca="1" si="630">IF($C53="","",VLOOKUP(A54,INDIRECT("data"&amp;$AX$3),9,FALSE))</f>
        <v>37436</v>
      </c>
      <c r="S54" s="98" t="s">
        <v>21</v>
      </c>
      <c r="T54" s="107" t="str">
        <f ca="1">IF($C53="","",VLOOKUP(T53*2,Gr,2))</f>
        <v>A+</v>
      </c>
      <c r="U54" s="107" t="str">
        <f ca="1">IF($C53="","",VLOOKUP(U53*2,Gr,2))</f>
        <v>A</v>
      </c>
      <c r="V54" s="107" t="str">
        <f ca="1">IF($C53="","",VLOOKUP(V53,Gr,2))</f>
        <v>A</v>
      </c>
      <c r="W54" s="107" t="str">
        <f ca="1">IF($C53="","",VLOOKUP(W53*2,Gr,2))</f>
        <v>A</v>
      </c>
      <c r="X54" s="107" t="str">
        <f ca="1">IF($C53="","",VLOOKUP(X53*2,Gr,2))</f>
        <v>A+</v>
      </c>
      <c r="Y54" s="107" t="str">
        <f ca="1">IF($C53="","",VLOOKUP(Y53,Gr,2))</f>
        <v>A</v>
      </c>
      <c r="Z54" s="107" t="str">
        <f ca="1">IF($C53="","",VLOOKUP(Z53*2,Gr,2))</f>
        <v>A</v>
      </c>
      <c r="AA54" s="107" t="str">
        <f ca="1">IF($C53="","",VLOOKUP(AA53*2,Gr,2))</f>
        <v>A</v>
      </c>
      <c r="AB54" s="107" t="str">
        <f ca="1">IF($C53="","",VLOOKUP(AB53,Gr,2))</f>
        <v>A</v>
      </c>
      <c r="AC54" s="107" t="str">
        <f ca="1">IF($C53="","",VLOOKUP(AC53*2,Gr,2))</f>
        <v>A</v>
      </c>
      <c r="AD54" s="107" t="str">
        <f ca="1">IF($C53="","",VLOOKUP(AD53*2,Gr,2))</f>
        <v>A</v>
      </c>
      <c r="AE54" s="107" t="str">
        <f ca="1">IF($C53="","",VLOOKUP(AE53,Gr,2))</f>
        <v>A</v>
      </c>
      <c r="AF54" s="107" t="str">
        <f ca="1">IF($C53="","",VLOOKUP(AF53*2,Gr,2))</f>
        <v>A+</v>
      </c>
      <c r="AG54" s="107" t="str">
        <f ca="1">IF($C53="","",VLOOKUP(AG53*2,Gr,2))</f>
        <v>A</v>
      </c>
      <c r="AH54" s="107" t="str">
        <f ca="1">IF($C53="","",VLOOKUP(AH53,Gr,2))</f>
        <v>A</v>
      </c>
      <c r="AI54" s="107" t="str">
        <f ca="1">IF($C53="","",VLOOKUP(AI53*2,Gr,2))</f>
        <v>A</v>
      </c>
      <c r="AJ54" s="107" t="str">
        <f ca="1">IF($C53="","",VLOOKUP(AJ53*2,Gr,2))</f>
        <v>A</v>
      </c>
      <c r="AK54" s="107" t="str">
        <f ca="1">IF($C53="","",VLOOKUP(AK53,Gr,2))</f>
        <v>A</v>
      </c>
      <c r="AL54" s="107" t="str">
        <f ca="1">IF($C53="","",VLOOKUP(AL53*2,Gr,2))</f>
        <v>A</v>
      </c>
      <c r="AM54" s="107" t="str">
        <f ca="1">IF($C53="","",VLOOKUP(AM53*2,Gr,2))</f>
        <v>A</v>
      </c>
      <c r="AN54" s="107" t="str">
        <f ca="1">IF($C53="","",VLOOKUP(AN53,Gr,2))</f>
        <v>A</v>
      </c>
      <c r="AO54" s="107" t="str">
        <f ca="1">IF($C53="","",VLOOKUP(AO53/AO$7%,Gr,2))</f>
        <v>A+</v>
      </c>
      <c r="AP54" s="107" t="str">
        <f ca="1">IF($C53="","",VLOOKUP(AP53,Gr,2))</f>
        <v>A+</v>
      </c>
      <c r="AQ54" s="107" t="str">
        <f ca="1">IF($C53="","",VLOOKUP(AQ53,Gr,2))</f>
        <v>A</v>
      </c>
      <c r="AR54" s="107" t="str">
        <f ca="1">IF($C53="","",VLOOKUP(AR53,Gr,2))</f>
        <v>A</v>
      </c>
      <c r="AS54" s="107" t="str">
        <f ca="1">IF($C53="","",VLOOKUP(AS53,Gr,2))</f>
        <v>A</v>
      </c>
      <c r="AT54" s="107" t="str">
        <f ca="1">IF($C53="","",VLOOKUP(AT53/AT$7%,Gr,2))</f>
        <v>A</v>
      </c>
      <c r="AU54" s="150"/>
      <c r="AV54" s="150"/>
      <c r="AW54" s="150"/>
      <c r="AX54" s="150"/>
    </row>
    <row r="55" spans="1:50" s="96" customFormat="1" ht="15" customHeight="1">
      <c r="A55" s="96">
        <f t="shared" ref="A55" si="631">A54+1</f>
        <v>24</v>
      </c>
      <c r="B55" s="166">
        <f t="shared" ref="B55" si="632">A55</f>
        <v>24</v>
      </c>
      <c r="C55" s="166">
        <f t="shared" ref="C55" ca="1" si="633">IFERROR(VLOOKUP(A55,INDIRECT("data"&amp;$AX$3),2,FALSE),"")</f>
        <v>1059</v>
      </c>
      <c r="D55" s="168" t="str">
        <f t="shared" ref="D55" ca="1" si="634">IF(C55="","",VLOOKUP(A55,INDIRECT("data"&amp;$AX$3),3,FALSE))</f>
        <v>Durga Prasad Manupati</v>
      </c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50" t="str">
        <f t="shared" ref="P55" ca="1" si="635">IF($C55="","",VLOOKUP($A55,INDIRECT("data"&amp;$AX$3),4,FALSE))</f>
        <v>B</v>
      </c>
      <c r="Q55" s="150" t="str">
        <f t="shared" ref="Q55" ca="1" si="636">IF($C55="","",VLOOKUP($A55,INDIRECT("data"&amp;$AX$3),5,FALSE))</f>
        <v>ST</v>
      </c>
      <c r="R55" s="97">
        <f t="shared" ref="R55" ca="1" si="637">IF($C55="","",VLOOKUP(A55,INDIRECT("data"&amp;$AX$3),8,FALSE))</f>
        <v>41074</v>
      </c>
      <c r="S55" s="98" t="s">
        <v>20</v>
      </c>
      <c r="T55" s="107">
        <f t="shared" ref="T55:U55" ca="1" si="638">IF($C55="","",VLOOKUP($A55,INDIRECT("data"&amp;$AX$3),T$8,FALSE))</f>
        <v>32</v>
      </c>
      <c r="U55" s="107">
        <f t="shared" ca="1" si="638"/>
        <v>38</v>
      </c>
      <c r="V55" s="107">
        <f t="shared" ref="V55" ca="1" si="639">IF($C55="","",SUM(T55:U55))</f>
        <v>70</v>
      </c>
      <c r="W55" s="107">
        <f t="shared" ref="W55:X55" ca="1" si="640">IF($C55="","",VLOOKUP($A55,INDIRECT("data"&amp;$AX$3),W$8,FALSE))</f>
        <v>34</v>
      </c>
      <c r="X55" s="107">
        <f t="shared" ca="1" si="640"/>
        <v>32</v>
      </c>
      <c r="Y55" s="107">
        <f t="shared" ref="Y55" ca="1" si="641">IF($C55="","",SUM(W55:X55))</f>
        <v>66</v>
      </c>
      <c r="Z55" s="107">
        <f t="shared" ref="Z55:AA55" ca="1" si="642">IF($C55="","",VLOOKUP($A55,INDIRECT("data"&amp;$AX$3),Z$8,FALSE))</f>
        <v>38</v>
      </c>
      <c r="AA55" s="107">
        <f t="shared" ca="1" si="642"/>
        <v>34</v>
      </c>
      <c r="AB55" s="107">
        <f t="shared" ref="AB55" ca="1" si="643">IF($C55="","",SUM(Z55:AA55))</f>
        <v>72</v>
      </c>
      <c r="AC55" s="107">
        <f t="shared" ref="AC55:AD55" ca="1" si="644">IF($C55="","",VLOOKUP($A55,INDIRECT("data"&amp;$AX$3),AC$8,FALSE))</f>
        <v>38</v>
      </c>
      <c r="AD55" s="107">
        <f t="shared" ca="1" si="644"/>
        <v>38</v>
      </c>
      <c r="AE55" s="107">
        <f t="shared" ref="AE55" ca="1" si="645">IF($C55="","",SUM(AC55:AD55))</f>
        <v>76</v>
      </c>
      <c r="AF55" s="107">
        <f t="shared" ref="AF55:AG55" ca="1" si="646">IF($C55="","",VLOOKUP($A55,INDIRECT("data"&amp;$AX$3),AF$8,FALSE))</f>
        <v>32</v>
      </c>
      <c r="AG55" s="107">
        <f t="shared" ca="1" si="646"/>
        <v>38</v>
      </c>
      <c r="AH55" s="107">
        <f t="shared" ref="AH55" ca="1" si="647">IF($C55="","",SUM(AF55:AG55))</f>
        <v>70</v>
      </c>
      <c r="AI55" s="107">
        <f t="shared" ref="AI55:AJ55" ca="1" si="648">IF($C55="","",VLOOKUP($A55,INDIRECT("data"&amp;$AX$3),AI$8,FALSE))</f>
        <v>34</v>
      </c>
      <c r="AJ55" s="107">
        <f t="shared" ca="1" si="648"/>
        <v>38</v>
      </c>
      <c r="AK55" s="107">
        <f t="shared" ref="AK55" ca="1" si="649">IF($C55="","",SUM(AI55:AJ55))</f>
        <v>72</v>
      </c>
      <c r="AL55" s="107">
        <f t="shared" ref="AL55:AM55" ca="1" si="650">IF($C55="","",VLOOKUP($A55,INDIRECT("data"&amp;$AX$3),AL$8,FALSE))</f>
        <v>38</v>
      </c>
      <c r="AM55" s="107">
        <f t="shared" ca="1" si="650"/>
        <v>38</v>
      </c>
      <c r="AN55" s="107">
        <f t="shared" ref="AN55" ca="1" si="651">IF($C55="","",SUM(AL55:AM55))</f>
        <v>76</v>
      </c>
      <c r="AO55" s="95">
        <f t="shared" ref="AO55" ca="1" si="652">IF($C55="","",V55+Y55+AB55+AE55+AH55+AK55+AN55)</f>
        <v>502</v>
      </c>
      <c r="AP55" s="107">
        <f t="shared" ref="AP55:AS55" ca="1" si="653">IF($C55="","",VLOOKUP($A55,INDIRECT("data"&amp;$AX$3),AP$8,FALSE))</f>
        <v>64</v>
      </c>
      <c r="AQ55" s="107">
        <f t="shared" ca="1" si="653"/>
        <v>68</v>
      </c>
      <c r="AR55" s="107">
        <f t="shared" ca="1" si="653"/>
        <v>76</v>
      </c>
      <c r="AS55" s="107">
        <f t="shared" ca="1" si="653"/>
        <v>76</v>
      </c>
      <c r="AT55" s="107">
        <f t="shared" ref="AT55" ca="1" si="654">IF($C55="","",SUM(AP55:AS55))</f>
        <v>284</v>
      </c>
      <c r="AU55" s="150">
        <f t="shared" ref="AU55" ca="1" si="655">IF($C55="","",VLOOKUP($A55,INDIRECT("data"&amp;$AX$3),AU$8,FALSE))</f>
        <v>172</v>
      </c>
      <c r="AV55" s="150">
        <f ca="1">IF($C55="","",ROUND(AU55/NoW%,0))</f>
        <v>76</v>
      </c>
      <c r="AW55" s="150" t="str">
        <f ca="1">IF($C55="","",VLOOKUP(AO56,Gc,2,FALSE))</f>
        <v>Very Good</v>
      </c>
      <c r="AX55" s="150"/>
    </row>
    <row r="56" spans="1:50" s="96" customFormat="1" ht="15" customHeight="1">
      <c r="A56" s="96">
        <f t="shared" ref="A56" si="656">A55</f>
        <v>24</v>
      </c>
      <c r="B56" s="167"/>
      <c r="C56" s="167"/>
      <c r="D56" s="107" t="str">
        <f t="shared" ref="D56:O56" ca="1" si="657">IF($C55="","",MID(TEXT(VLOOKUP($A56,INDIRECT("data"&amp;$AX$3),10,FALSE),"000000000000"),D$8,1))</f>
        <v>6</v>
      </c>
      <c r="E56" s="107" t="str">
        <f t="shared" ca="1" si="657"/>
        <v>1</v>
      </c>
      <c r="F56" s="107" t="str">
        <f t="shared" ca="1" si="657"/>
        <v>7</v>
      </c>
      <c r="G56" s="107" t="str">
        <f t="shared" ca="1" si="657"/>
        <v>0</v>
      </c>
      <c r="H56" s="107" t="str">
        <f t="shared" ca="1" si="657"/>
        <v>7</v>
      </c>
      <c r="I56" s="107" t="str">
        <f t="shared" ca="1" si="657"/>
        <v>7</v>
      </c>
      <c r="J56" s="107" t="str">
        <f t="shared" ca="1" si="657"/>
        <v>3</v>
      </c>
      <c r="K56" s="107" t="str">
        <f t="shared" ca="1" si="657"/>
        <v>7</v>
      </c>
      <c r="L56" s="107" t="str">
        <f t="shared" ca="1" si="657"/>
        <v>5</v>
      </c>
      <c r="M56" s="107" t="str">
        <f t="shared" ca="1" si="657"/>
        <v>5</v>
      </c>
      <c r="N56" s="107" t="str">
        <f t="shared" ca="1" si="657"/>
        <v>4</v>
      </c>
      <c r="O56" s="107" t="str">
        <f t="shared" ca="1" si="657"/>
        <v>1</v>
      </c>
      <c r="P56" s="150"/>
      <c r="Q56" s="150"/>
      <c r="R56" s="97">
        <f t="shared" ref="R56" ca="1" si="658">IF($C55="","",VLOOKUP(A56,INDIRECT("data"&amp;$AX$3),9,FALSE))</f>
        <v>37193</v>
      </c>
      <c r="S56" s="98" t="s">
        <v>21</v>
      </c>
      <c r="T56" s="107" t="str">
        <f ca="1">IF($C55="","",VLOOKUP(T55*2,Gr,2))</f>
        <v>B+</v>
      </c>
      <c r="U56" s="107" t="str">
        <f ca="1">IF($C55="","",VLOOKUP(U55*2,Gr,2))</f>
        <v>A</v>
      </c>
      <c r="V56" s="107" t="str">
        <f ca="1">IF($C55="","",VLOOKUP(V55,Gr,2))</f>
        <v>B+</v>
      </c>
      <c r="W56" s="107" t="str">
        <f ca="1">IF($C55="","",VLOOKUP(W55*2,Gr,2))</f>
        <v>B+</v>
      </c>
      <c r="X56" s="107" t="str">
        <f ca="1">IF($C55="","",VLOOKUP(X55*2,Gr,2))</f>
        <v>B+</v>
      </c>
      <c r="Y56" s="107" t="str">
        <f ca="1">IF($C55="","",VLOOKUP(Y55,Gr,2))</f>
        <v>B+</v>
      </c>
      <c r="Z56" s="107" t="str">
        <f ca="1">IF($C55="","",VLOOKUP(Z55*2,Gr,2))</f>
        <v>A</v>
      </c>
      <c r="AA56" s="107" t="str">
        <f ca="1">IF($C55="","",VLOOKUP(AA55*2,Gr,2))</f>
        <v>B+</v>
      </c>
      <c r="AB56" s="107" t="str">
        <f ca="1">IF($C55="","",VLOOKUP(AB55,Gr,2))</f>
        <v>A</v>
      </c>
      <c r="AC56" s="107" t="str">
        <f ca="1">IF($C55="","",VLOOKUP(AC55*2,Gr,2))</f>
        <v>A</v>
      </c>
      <c r="AD56" s="107" t="str">
        <f ca="1">IF($C55="","",VLOOKUP(AD55*2,Gr,2))</f>
        <v>A</v>
      </c>
      <c r="AE56" s="107" t="str">
        <f ca="1">IF($C55="","",VLOOKUP(AE55,Gr,2))</f>
        <v>A</v>
      </c>
      <c r="AF56" s="107" t="str">
        <f ca="1">IF($C55="","",VLOOKUP(AF55*2,Gr,2))</f>
        <v>B+</v>
      </c>
      <c r="AG56" s="107" t="str">
        <f ca="1">IF($C55="","",VLOOKUP(AG55*2,Gr,2))</f>
        <v>A</v>
      </c>
      <c r="AH56" s="107" t="str">
        <f ca="1">IF($C55="","",VLOOKUP(AH55,Gr,2))</f>
        <v>B+</v>
      </c>
      <c r="AI56" s="107" t="str">
        <f ca="1">IF($C55="","",VLOOKUP(AI55*2,Gr,2))</f>
        <v>B+</v>
      </c>
      <c r="AJ56" s="107" t="str">
        <f ca="1">IF($C55="","",VLOOKUP(AJ55*2,Gr,2))</f>
        <v>A</v>
      </c>
      <c r="AK56" s="107" t="str">
        <f ca="1">IF($C55="","",VLOOKUP(AK55,Gr,2))</f>
        <v>A</v>
      </c>
      <c r="AL56" s="107" t="str">
        <f ca="1">IF($C55="","",VLOOKUP(AL55*2,Gr,2))</f>
        <v>A</v>
      </c>
      <c r="AM56" s="107" t="str">
        <f ca="1">IF($C55="","",VLOOKUP(AM55*2,Gr,2))</f>
        <v>A</v>
      </c>
      <c r="AN56" s="107" t="str">
        <f ca="1">IF($C55="","",VLOOKUP(AN55,Gr,2))</f>
        <v>A</v>
      </c>
      <c r="AO56" s="107" t="str">
        <f ca="1">IF($C55="","",VLOOKUP(AO55/AO$7%,Gr,2))</f>
        <v>A</v>
      </c>
      <c r="AP56" s="107" t="str">
        <f ca="1">IF($C55="","",VLOOKUP(AP55,Gr,2))</f>
        <v>B+</v>
      </c>
      <c r="AQ56" s="107" t="str">
        <f ca="1">IF($C55="","",VLOOKUP(AQ55,Gr,2))</f>
        <v>B+</v>
      </c>
      <c r="AR56" s="107" t="str">
        <f ca="1">IF($C55="","",VLOOKUP(AR55,Gr,2))</f>
        <v>A</v>
      </c>
      <c r="AS56" s="107" t="str">
        <f ca="1">IF($C55="","",VLOOKUP(AS55,Gr,2))</f>
        <v>A</v>
      </c>
      <c r="AT56" s="107" t="str">
        <f ca="1">IF($C55="","",VLOOKUP(AT55/AT$7%,Gr,2))</f>
        <v>A</v>
      </c>
      <c r="AU56" s="150"/>
      <c r="AV56" s="150"/>
      <c r="AW56" s="150"/>
      <c r="AX56" s="150"/>
    </row>
    <row r="57" spans="1:50" s="96" customFormat="1" ht="15" customHeight="1">
      <c r="A57" s="96">
        <f t="shared" ref="A57" si="659">A56+1</f>
        <v>25</v>
      </c>
      <c r="B57" s="166">
        <f t="shared" ref="B57" si="660">A57</f>
        <v>25</v>
      </c>
      <c r="C57" s="166">
        <f t="shared" ref="C57" ca="1" si="661">IFERROR(VLOOKUP(A57,INDIRECT("data"&amp;$AX$3),2,FALSE),"")</f>
        <v>1116</v>
      </c>
      <c r="D57" s="168" t="str">
        <f t="shared" ref="D57" ca="1" si="662">IF(C57="","",VLOOKUP(A57,INDIRECT("data"&amp;$AX$3),3,FALSE))</f>
        <v>Janaki Raman Akula</v>
      </c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50" t="str">
        <f t="shared" ref="P57" ca="1" si="663">IF($C57="","",VLOOKUP($A57,INDIRECT("data"&amp;$AX$3),4,FALSE))</f>
        <v>B</v>
      </c>
      <c r="Q57" s="150" t="str">
        <f t="shared" ref="Q57" ca="1" si="664">IF($C57="","",VLOOKUP($A57,INDIRECT("data"&amp;$AX$3),5,FALSE))</f>
        <v>OC</v>
      </c>
      <c r="R57" s="97">
        <f t="shared" ref="R57" ca="1" si="665">IF($C57="","",VLOOKUP(A57,INDIRECT("data"&amp;$AX$3),8,FALSE))</f>
        <v>41093</v>
      </c>
      <c r="S57" s="98" t="s">
        <v>20</v>
      </c>
      <c r="T57" s="107">
        <f t="shared" ref="T57:U57" ca="1" si="666">IF($C57="","",VLOOKUP($A57,INDIRECT("data"&amp;$AX$3),T$8,FALSE))</f>
        <v>22</v>
      </c>
      <c r="U57" s="107">
        <f t="shared" ca="1" si="666"/>
        <v>46</v>
      </c>
      <c r="V57" s="107">
        <f t="shared" ref="V57" ca="1" si="667">IF($C57="","",SUM(T57:U57))</f>
        <v>68</v>
      </c>
      <c r="W57" s="107">
        <f t="shared" ref="W57:X57" ca="1" si="668">IF($C57="","",VLOOKUP($A57,INDIRECT("data"&amp;$AX$3),W$8,FALSE))</f>
        <v>44</v>
      </c>
      <c r="X57" s="107">
        <f t="shared" ca="1" si="668"/>
        <v>22</v>
      </c>
      <c r="Y57" s="107">
        <f t="shared" ref="Y57" ca="1" si="669">IF($C57="","",SUM(W57:X57))</f>
        <v>66</v>
      </c>
      <c r="Z57" s="107">
        <f t="shared" ref="Z57:AA57" ca="1" si="670">IF($C57="","",VLOOKUP($A57,INDIRECT("data"&amp;$AX$3),Z$8,FALSE))</f>
        <v>43</v>
      </c>
      <c r="AA57" s="107">
        <f t="shared" ca="1" si="670"/>
        <v>44</v>
      </c>
      <c r="AB57" s="107">
        <f t="shared" ref="AB57" ca="1" si="671">IF($C57="","",SUM(Z57:AA57))</f>
        <v>87</v>
      </c>
      <c r="AC57" s="107">
        <f t="shared" ref="AC57:AD57" ca="1" si="672">IF($C57="","",VLOOKUP($A57,INDIRECT("data"&amp;$AX$3),AC$8,FALSE))</f>
        <v>46</v>
      </c>
      <c r="AD57" s="107">
        <f t="shared" ca="1" si="672"/>
        <v>43</v>
      </c>
      <c r="AE57" s="107">
        <f t="shared" ref="AE57" ca="1" si="673">IF($C57="","",SUM(AC57:AD57))</f>
        <v>89</v>
      </c>
      <c r="AF57" s="107">
        <f t="shared" ref="AF57:AG57" ca="1" si="674">IF($C57="","",VLOOKUP($A57,INDIRECT("data"&amp;$AX$3),AF$8,FALSE))</f>
        <v>22</v>
      </c>
      <c r="AG57" s="107">
        <f t="shared" ca="1" si="674"/>
        <v>46</v>
      </c>
      <c r="AH57" s="107">
        <f t="shared" ref="AH57" ca="1" si="675">IF($C57="","",SUM(AF57:AG57))</f>
        <v>68</v>
      </c>
      <c r="AI57" s="107">
        <f t="shared" ref="AI57:AJ57" ca="1" si="676">IF($C57="","",VLOOKUP($A57,INDIRECT("data"&amp;$AX$3),AI$8,FALSE))</f>
        <v>44</v>
      </c>
      <c r="AJ57" s="107">
        <f t="shared" ca="1" si="676"/>
        <v>43</v>
      </c>
      <c r="AK57" s="107">
        <f t="shared" ref="AK57" ca="1" si="677">IF($C57="","",SUM(AI57:AJ57))</f>
        <v>87</v>
      </c>
      <c r="AL57" s="107">
        <f t="shared" ref="AL57:AM57" ca="1" si="678">IF($C57="","",VLOOKUP($A57,INDIRECT("data"&amp;$AX$3),AL$8,FALSE))</f>
        <v>43</v>
      </c>
      <c r="AM57" s="107">
        <f t="shared" ca="1" si="678"/>
        <v>46</v>
      </c>
      <c r="AN57" s="107">
        <f t="shared" ref="AN57" ca="1" si="679">IF($C57="","",SUM(AL57:AM57))</f>
        <v>89</v>
      </c>
      <c r="AO57" s="95">
        <f t="shared" ref="AO57" ca="1" si="680">IF($C57="","",V57+Y57+AB57+AE57+AH57+AK57+AN57)</f>
        <v>554</v>
      </c>
      <c r="AP57" s="107">
        <f t="shared" ref="AP57:AS57" ca="1" si="681">IF($C57="","",VLOOKUP($A57,INDIRECT("data"&amp;$AX$3),AP$8,FALSE))</f>
        <v>44</v>
      </c>
      <c r="AQ57" s="107">
        <f t="shared" ca="1" si="681"/>
        <v>88</v>
      </c>
      <c r="AR57" s="107">
        <f t="shared" ca="1" si="681"/>
        <v>86</v>
      </c>
      <c r="AS57" s="107">
        <f t="shared" ca="1" si="681"/>
        <v>92</v>
      </c>
      <c r="AT57" s="107">
        <f t="shared" ref="AT57" ca="1" si="682">IF($C57="","",SUM(AP57:AS57))</f>
        <v>310</v>
      </c>
      <c r="AU57" s="150">
        <f t="shared" ref="AU57" ca="1" si="683">IF($C57="","",VLOOKUP($A57,INDIRECT("data"&amp;$AX$3),AU$8,FALSE))</f>
        <v>164</v>
      </c>
      <c r="AV57" s="150">
        <f ca="1">IF($C57="","",ROUND(AU57/NoW%,0))</f>
        <v>72</v>
      </c>
      <c r="AW57" s="150" t="str">
        <f ca="1">IF($C57="","",VLOOKUP(AO58,Gc,2,FALSE))</f>
        <v>Excellent</v>
      </c>
      <c r="AX57" s="150"/>
    </row>
    <row r="58" spans="1:50" s="96" customFormat="1" ht="15" customHeight="1">
      <c r="A58" s="96">
        <f t="shared" ref="A58" si="684">A57</f>
        <v>25</v>
      </c>
      <c r="B58" s="167"/>
      <c r="C58" s="167"/>
      <c r="D58" s="107" t="str">
        <f t="shared" ref="D58:O58" ca="1" si="685">IF($C57="","",MID(TEXT(VLOOKUP($A58,INDIRECT("data"&amp;$AX$3),10,FALSE),"000000000000"),D$8,1))</f>
        <v>8</v>
      </c>
      <c r="E58" s="107" t="str">
        <f t="shared" ca="1" si="685"/>
        <v>0</v>
      </c>
      <c r="F58" s="107" t="str">
        <f t="shared" ca="1" si="685"/>
        <v>9</v>
      </c>
      <c r="G58" s="107" t="str">
        <f t="shared" ca="1" si="685"/>
        <v>4</v>
      </c>
      <c r="H58" s="107" t="str">
        <f t="shared" ca="1" si="685"/>
        <v>7</v>
      </c>
      <c r="I58" s="107" t="str">
        <f t="shared" ca="1" si="685"/>
        <v>1</v>
      </c>
      <c r="J58" s="107" t="str">
        <f t="shared" ca="1" si="685"/>
        <v>7</v>
      </c>
      <c r="K58" s="107" t="str">
        <f t="shared" ca="1" si="685"/>
        <v>4</v>
      </c>
      <c r="L58" s="107" t="str">
        <f t="shared" ca="1" si="685"/>
        <v>6</v>
      </c>
      <c r="M58" s="107" t="str">
        <f t="shared" ca="1" si="685"/>
        <v>3</v>
      </c>
      <c r="N58" s="107" t="str">
        <f t="shared" ca="1" si="685"/>
        <v>2</v>
      </c>
      <c r="O58" s="107" t="str">
        <f t="shared" ca="1" si="685"/>
        <v>0</v>
      </c>
      <c r="P58" s="150"/>
      <c r="Q58" s="150"/>
      <c r="R58" s="97">
        <f t="shared" ref="R58" ca="1" si="686">IF($C57="","",VLOOKUP(A58,INDIRECT("data"&amp;$AX$3),9,FALSE))</f>
        <v>37188</v>
      </c>
      <c r="S58" s="98" t="s">
        <v>21</v>
      </c>
      <c r="T58" s="107" t="str">
        <f ca="1">IF($C57="","",VLOOKUP(T57*2,Gr,2))</f>
        <v>B</v>
      </c>
      <c r="U58" s="107" t="str">
        <f ca="1">IF($C57="","",VLOOKUP(U57*2,Gr,2))</f>
        <v>A+</v>
      </c>
      <c r="V58" s="107" t="str">
        <f ca="1">IF($C57="","",VLOOKUP(V57,Gr,2))</f>
        <v>B+</v>
      </c>
      <c r="W58" s="107" t="str">
        <f ca="1">IF($C57="","",VLOOKUP(W57*2,Gr,2))</f>
        <v>A</v>
      </c>
      <c r="X58" s="107" t="str">
        <f ca="1">IF($C57="","",VLOOKUP(X57*2,Gr,2))</f>
        <v>B</v>
      </c>
      <c r="Y58" s="107" t="str">
        <f ca="1">IF($C57="","",VLOOKUP(Y57,Gr,2))</f>
        <v>B+</v>
      </c>
      <c r="Z58" s="107" t="str">
        <f ca="1">IF($C57="","",VLOOKUP(Z57*2,Gr,2))</f>
        <v>A</v>
      </c>
      <c r="AA58" s="107" t="str">
        <f ca="1">IF($C57="","",VLOOKUP(AA57*2,Gr,2))</f>
        <v>A</v>
      </c>
      <c r="AB58" s="107" t="str">
        <f ca="1">IF($C57="","",VLOOKUP(AB57,Gr,2))</f>
        <v>A</v>
      </c>
      <c r="AC58" s="107" t="str">
        <f ca="1">IF($C57="","",VLOOKUP(AC57*2,Gr,2))</f>
        <v>A+</v>
      </c>
      <c r="AD58" s="107" t="str">
        <f ca="1">IF($C57="","",VLOOKUP(AD57*2,Gr,2))</f>
        <v>A</v>
      </c>
      <c r="AE58" s="107" t="str">
        <f ca="1">IF($C57="","",VLOOKUP(AE57,Gr,2))</f>
        <v>A</v>
      </c>
      <c r="AF58" s="107" t="str">
        <f ca="1">IF($C57="","",VLOOKUP(AF57*2,Gr,2))</f>
        <v>B</v>
      </c>
      <c r="AG58" s="107" t="str">
        <f ca="1">IF($C57="","",VLOOKUP(AG57*2,Gr,2))</f>
        <v>A+</v>
      </c>
      <c r="AH58" s="107" t="str">
        <f ca="1">IF($C57="","",VLOOKUP(AH57,Gr,2))</f>
        <v>B+</v>
      </c>
      <c r="AI58" s="107" t="str">
        <f ca="1">IF($C57="","",VLOOKUP(AI57*2,Gr,2))</f>
        <v>A</v>
      </c>
      <c r="AJ58" s="107" t="str">
        <f ca="1">IF($C57="","",VLOOKUP(AJ57*2,Gr,2))</f>
        <v>A</v>
      </c>
      <c r="AK58" s="107" t="str">
        <f ca="1">IF($C57="","",VLOOKUP(AK57,Gr,2))</f>
        <v>A</v>
      </c>
      <c r="AL58" s="107" t="str">
        <f ca="1">IF($C57="","",VLOOKUP(AL57*2,Gr,2))</f>
        <v>A</v>
      </c>
      <c r="AM58" s="107" t="str">
        <f ca="1">IF($C57="","",VLOOKUP(AM57*2,Gr,2))</f>
        <v>A+</v>
      </c>
      <c r="AN58" s="107" t="str">
        <f ca="1">IF($C57="","",VLOOKUP(AN57,Gr,2))</f>
        <v>A</v>
      </c>
      <c r="AO58" s="107" t="str">
        <f ca="1">IF($C57="","",VLOOKUP(AO57/AO$7%,Gr,2))</f>
        <v>A+</v>
      </c>
      <c r="AP58" s="107" t="str">
        <f ca="1">IF($C57="","",VLOOKUP(AP57,Gr,2))</f>
        <v>B</v>
      </c>
      <c r="AQ58" s="107" t="str">
        <f ca="1">IF($C57="","",VLOOKUP(AQ57,Gr,2))</f>
        <v>A</v>
      </c>
      <c r="AR58" s="107" t="str">
        <f ca="1">IF($C57="","",VLOOKUP(AR57,Gr,2))</f>
        <v>A</v>
      </c>
      <c r="AS58" s="107" t="str">
        <f ca="1">IF($C57="","",VLOOKUP(AS57,Gr,2))</f>
        <v>A+</v>
      </c>
      <c r="AT58" s="107" t="str">
        <f ca="1">IF($C57="","",VLOOKUP(AT57/AT$7%,Gr,2))</f>
        <v>A</v>
      </c>
      <c r="AU58" s="150"/>
      <c r="AV58" s="150"/>
      <c r="AW58" s="150"/>
      <c r="AX58" s="150"/>
    </row>
    <row r="59" spans="1:50" s="96" customFormat="1" ht="15" customHeight="1">
      <c r="A59" s="96">
        <f t="shared" ref="A59" si="687">A58+1</f>
        <v>26</v>
      </c>
      <c r="B59" s="166">
        <f t="shared" ref="B59" si="688">A59</f>
        <v>26</v>
      </c>
      <c r="C59" s="166">
        <f t="shared" ref="C59" ca="1" si="689">IFERROR(VLOOKUP(A59,INDIRECT("data"&amp;$AX$3),2,FALSE),"")</f>
        <v>1174</v>
      </c>
      <c r="D59" s="168" t="str">
        <f t="shared" ref="D59" ca="1" si="690">IF(C59="","",VLOOKUP(A59,INDIRECT("data"&amp;$AX$3),3,FALSE))</f>
        <v>Joy Babu Sarella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50" t="str">
        <f t="shared" ref="P59" ca="1" si="691">IF($C59="","",VLOOKUP($A59,INDIRECT("data"&amp;$AX$3),4,FALSE))</f>
        <v>B</v>
      </c>
      <c r="Q59" s="150" t="str">
        <f t="shared" ref="Q59" ca="1" si="692">IF($C59="","",VLOOKUP($A59,INDIRECT("data"&amp;$AX$3),5,FALSE))</f>
        <v>SC</v>
      </c>
      <c r="R59" s="97">
        <f t="shared" ref="R59" ca="1" si="693">IF($C59="","",VLOOKUP(A59,INDIRECT("data"&amp;$AX$3),8,FALSE))</f>
        <v>41479</v>
      </c>
      <c r="S59" s="98" t="s">
        <v>20</v>
      </c>
      <c r="T59" s="107">
        <f t="shared" ref="T59:U59" ca="1" si="694">IF($C59="","",VLOOKUP($A59,INDIRECT("data"&amp;$AX$3),T$8,FALSE))</f>
        <v>20</v>
      </c>
      <c r="U59" s="107">
        <f t="shared" ca="1" si="694"/>
        <v>26</v>
      </c>
      <c r="V59" s="107">
        <f t="shared" ref="V59" ca="1" si="695">IF($C59="","",SUM(T59:U59))</f>
        <v>46</v>
      </c>
      <c r="W59" s="107">
        <f t="shared" ref="W59:X59" ca="1" si="696">IF($C59="","",VLOOKUP($A59,INDIRECT("data"&amp;$AX$3),W$8,FALSE))</f>
        <v>20</v>
      </c>
      <c r="X59" s="107">
        <f t="shared" ca="1" si="696"/>
        <v>20</v>
      </c>
      <c r="Y59" s="107">
        <f t="shared" ref="Y59" ca="1" si="697">IF($C59="","",SUM(W59:X59))</f>
        <v>40</v>
      </c>
      <c r="Z59" s="107">
        <f t="shared" ref="Z59:AA59" ca="1" si="698">IF($C59="","",VLOOKUP($A59,INDIRECT("data"&amp;$AX$3),Z$8,FALSE))</f>
        <v>40</v>
      </c>
      <c r="AA59" s="107">
        <f t="shared" ca="1" si="698"/>
        <v>20</v>
      </c>
      <c r="AB59" s="107">
        <f t="shared" ref="AB59" ca="1" si="699">IF($C59="","",SUM(Z59:AA59))</f>
        <v>60</v>
      </c>
      <c r="AC59" s="107">
        <f t="shared" ref="AC59:AD59" ca="1" si="700">IF($C59="","",VLOOKUP($A59,INDIRECT("data"&amp;$AX$3),AC$8,FALSE))</f>
        <v>26</v>
      </c>
      <c r="AD59" s="107">
        <f t="shared" ca="1" si="700"/>
        <v>40</v>
      </c>
      <c r="AE59" s="107">
        <f t="shared" ref="AE59" ca="1" si="701">IF($C59="","",SUM(AC59:AD59))</f>
        <v>66</v>
      </c>
      <c r="AF59" s="107">
        <f t="shared" ref="AF59:AG59" ca="1" si="702">IF($C59="","",VLOOKUP($A59,INDIRECT("data"&amp;$AX$3),AF$8,FALSE))</f>
        <v>20</v>
      </c>
      <c r="AG59" s="107">
        <f t="shared" ca="1" si="702"/>
        <v>26</v>
      </c>
      <c r="AH59" s="107">
        <f t="shared" ref="AH59" ca="1" si="703">IF($C59="","",SUM(AF59:AG59))</f>
        <v>46</v>
      </c>
      <c r="AI59" s="107">
        <f t="shared" ref="AI59:AJ59" ca="1" si="704">IF($C59="","",VLOOKUP($A59,INDIRECT("data"&amp;$AX$3),AI$8,FALSE))</f>
        <v>20</v>
      </c>
      <c r="AJ59" s="107">
        <f t="shared" ca="1" si="704"/>
        <v>40</v>
      </c>
      <c r="AK59" s="107">
        <f t="shared" ref="AK59" ca="1" si="705">IF($C59="","",SUM(AI59:AJ59))</f>
        <v>60</v>
      </c>
      <c r="AL59" s="107">
        <f t="shared" ref="AL59:AM59" ca="1" si="706">IF($C59="","",VLOOKUP($A59,INDIRECT("data"&amp;$AX$3),AL$8,FALSE))</f>
        <v>40</v>
      </c>
      <c r="AM59" s="107">
        <f t="shared" ca="1" si="706"/>
        <v>26</v>
      </c>
      <c r="AN59" s="107">
        <f t="shared" ref="AN59" ca="1" si="707">IF($C59="","",SUM(AL59:AM59))</f>
        <v>66</v>
      </c>
      <c r="AO59" s="95">
        <f t="shared" ref="AO59" ca="1" si="708">IF($C59="","",V59+Y59+AB59+AE59+AH59+AK59+AN59)</f>
        <v>384</v>
      </c>
      <c r="AP59" s="107">
        <f t="shared" ref="AP59:AS59" ca="1" si="709">IF($C59="","",VLOOKUP($A59,INDIRECT("data"&amp;$AX$3),AP$8,FALSE))</f>
        <v>40</v>
      </c>
      <c r="AQ59" s="107">
        <f t="shared" ca="1" si="709"/>
        <v>40</v>
      </c>
      <c r="AR59" s="107">
        <f t="shared" ca="1" si="709"/>
        <v>80</v>
      </c>
      <c r="AS59" s="107">
        <f t="shared" ca="1" si="709"/>
        <v>52</v>
      </c>
      <c r="AT59" s="107">
        <f t="shared" ref="AT59" ca="1" si="710">IF($C59="","",SUM(AP59:AS59))</f>
        <v>212</v>
      </c>
      <c r="AU59" s="150">
        <f t="shared" ref="AU59" ca="1" si="711">IF($C59="","",VLOOKUP($A59,INDIRECT("data"&amp;$AX$3),AU$8,FALSE))</f>
        <v>216</v>
      </c>
      <c r="AV59" s="150">
        <f ca="1">IF($C59="","",ROUND(AU59/NoW%,0))</f>
        <v>95</v>
      </c>
      <c r="AW59" s="150" t="str">
        <f ca="1">IF($C59="","",VLOOKUP(AO60,Gc,2,FALSE))</f>
        <v>Good</v>
      </c>
      <c r="AX59" s="150"/>
    </row>
    <row r="60" spans="1:50" s="96" customFormat="1" ht="15" customHeight="1">
      <c r="A60" s="96">
        <f t="shared" ref="A60" si="712">A59</f>
        <v>26</v>
      </c>
      <c r="B60" s="167"/>
      <c r="C60" s="167"/>
      <c r="D60" s="107" t="str">
        <f t="shared" ref="D60:O60" ca="1" si="713">IF($C59="","",MID(TEXT(VLOOKUP($A60,INDIRECT("data"&amp;$AX$3),10,FALSE),"000000000000"),D$8,1))</f>
        <v>7</v>
      </c>
      <c r="E60" s="107" t="str">
        <f t="shared" ca="1" si="713"/>
        <v>1</v>
      </c>
      <c r="F60" s="107" t="str">
        <f t="shared" ca="1" si="713"/>
        <v>3</v>
      </c>
      <c r="G60" s="107" t="str">
        <f t="shared" ca="1" si="713"/>
        <v>4</v>
      </c>
      <c r="H60" s="107" t="str">
        <f t="shared" ca="1" si="713"/>
        <v>8</v>
      </c>
      <c r="I60" s="107" t="str">
        <f t="shared" ca="1" si="713"/>
        <v>0</v>
      </c>
      <c r="J60" s="107" t="str">
        <f t="shared" ca="1" si="713"/>
        <v>0</v>
      </c>
      <c r="K60" s="107" t="str">
        <f t="shared" ca="1" si="713"/>
        <v>1</v>
      </c>
      <c r="L60" s="107" t="str">
        <f t="shared" ca="1" si="713"/>
        <v>7</v>
      </c>
      <c r="M60" s="107" t="str">
        <f t="shared" ca="1" si="713"/>
        <v>2</v>
      </c>
      <c r="N60" s="107" t="str">
        <f t="shared" ca="1" si="713"/>
        <v>5</v>
      </c>
      <c r="O60" s="107" t="str">
        <f t="shared" ca="1" si="713"/>
        <v>4</v>
      </c>
      <c r="P60" s="150"/>
      <c r="Q60" s="150"/>
      <c r="R60" s="97">
        <f t="shared" ref="R60" ca="1" si="714">IF($C59="","",VLOOKUP(A60,INDIRECT("data"&amp;$AX$3),9,FALSE))</f>
        <v>37431</v>
      </c>
      <c r="S60" s="98" t="s">
        <v>21</v>
      </c>
      <c r="T60" s="107" t="str">
        <f ca="1">IF($C59="","",VLOOKUP(T59*2,Gr,2))</f>
        <v>C</v>
      </c>
      <c r="U60" s="107" t="str">
        <f ca="1">IF($C59="","",VLOOKUP(U59*2,Gr,2))</f>
        <v>B+</v>
      </c>
      <c r="V60" s="107" t="str">
        <f ca="1">IF($C59="","",VLOOKUP(V59,Gr,2))</f>
        <v>B</v>
      </c>
      <c r="W60" s="107" t="str">
        <f ca="1">IF($C59="","",VLOOKUP(W59*2,Gr,2))</f>
        <v>C</v>
      </c>
      <c r="X60" s="107" t="str">
        <f ca="1">IF($C59="","",VLOOKUP(X59*2,Gr,2))</f>
        <v>C</v>
      </c>
      <c r="Y60" s="107" t="str">
        <f ca="1">IF($C59="","",VLOOKUP(Y59,Gr,2))</f>
        <v>C</v>
      </c>
      <c r="Z60" s="107" t="str">
        <f ca="1">IF($C59="","",VLOOKUP(Z59*2,Gr,2))</f>
        <v>A</v>
      </c>
      <c r="AA60" s="107" t="str">
        <f ca="1">IF($C59="","",VLOOKUP(AA59*2,Gr,2))</f>
        <v>C</v>
      </c>
      <c r="AB60" s="107" t="str">
        <f ca="1">IF($C59="","",VLOOKUP(AB59,Gr,2))</f>
        <v>B+</v>
      </c>
      <c r="AC60" s="107" t="str">
        <f ca="1">IF($C59="","",VLOOKUP(AC59*2,Gr,2))</f>
        <v>B+</v>
      </c>
      <c r="AD60" s="107" t="str">
        <f ca="1">IF($C59="","",VLOOKUP(AD59*2,Gr,2))</f>
        <v>A</v>
      </c>
      <c r="AE60" s="107" t="str">
        <f ca="1">IF($C59="","",VLOOKUP(AE59,Gr,2))</f>
        <v>B+</v>
      </c>
      <c r="AF60" s="107" t="str">
        <f ca="1">IF($C59="","",VLOOKUP(AF59*2,Gr,2))</f>
        <v>C</v>
      </c>
      <c r="AG60" s="107" t="str">
        <f ca="1">IF($C59="","",VLOOKUP(AG59*2,Gr,2))</f>
        <v>B+</v>
      </c>
      <c r="AH60" s="107" t="str">
        <f ca="1">IF($C59="","",VLOOKUP(AH59,Gr,2))</f>
        <v>B</v>
      </c>
      <c r="AI60" s="107" t="str">
        <f ca="1">IF($C59="","",VLOOKUP(AI59*2,Gr,2))</f>
        <v>C</v>
      </c>
      <c r="AJ60" s="107" t="str">
        <f ca="1">IF($C59="","",VLOOKUP(AJ59*2,Gr,2))</f>
        <v>A</v>
      </c>
      <c r="AK60" s="107" t="str">
        <f ca="1">IF($C59="","",VLOOKUP(AK59,Gr,2))</f>
        <v>B+</v>
      </c>
      <c r="AL60" s="107" t="str">
        <f ca="1">IF($C59="","",VLOOKUP(AL59*2,Gr,2))</f>
        <v>A</v>
      </c>
      <c r="AM60" s="107" t="str">
        <f ca="1">IF($C59="","",VLOOKUP(AM59*2,Gr,2))</f>
        <v>B+</v>
      </c>
      <c r="AN60" s="107" t="str">
        <f ca="1">IF($C59="","",VLOOKUP(AN59,Gr,2))</f>
        <v>B+</v>
      </c>
      <c r="AO60" s="107" t="str">
        <f ca="1">IF($C59="","",VLOOKUP(AO59/AO$7%,Gr,2))</f>
        <v>B+</v>
      </c>
      <c r="AP60" s="107" t="str">
        <f ca="1">IF($C59="","",VLOOKUP(AP59,Gr,2))</f>
        <v>C</v>
      </c>
      <c r="AQ60" s="107" t="str">
        <f ca="1">IF($C59="","",VLOOKUP(AQ59,Gr,2))</f>
        <v>C</v>
      </c>
      <c r="AR60" s="107" t="str">
        <f ca="1">IF($C59="","",VLOOKUP(AR59,Gr,2))</f>
        <v>A</v>
      </c>
      <c r="AS60" s="107" t="str">
        <f ca="1">IF($C59="","",VLOOKUP(AS59,Gr,2))</f>
        <v>B+</v>
      </c>
      <c r="AT60" s="107" t="str">
        <f ca="1">IF($C59="","",VLOOKUP(AT59/AT$7%,Gr,2))</f>
        <v>B+</v>
      </c>
      <c r="AU60" s="150"/>
      <c r="AV60" s="150"/>
      <c r="AW60" s="150"/>
      <c r="AX60" s="150"/>
    </row>
    <row r="61" spans="1:50" s="96" customFormat="1" ht="15" customHeight="1">
      <c r="A61" s="96">
        <f t="shared" ref="A61" si="715">A60+1</f>
        <v>27</v>
      </c>
      <c r="B61" s="166">
        <f t="shared" ref="B61" si="716">A61</f>
        <v>27</v>
      </c>
      <c r="C61" s="166">
        <f t="shared" ref="C61" ca="1" si="717">IFERROR(VLOOKUP(A61,INDIRECT("data"&amp;$AX$3),2,FALSE),"")</f>
        <v>1067</v>
      </c>
      <c r="D61" s="168" t="str">
        <f t="shared" ref="D61" ca="1" si="718">IF(C61="","",VLOOKUP(A61,INDIRECT("data"&amp;$AX$3),3,FALSE))</f>
        <v>Karthik Gosangi</v>
      </c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50" t="str">
        <f t="shared" ref="P61" ca="1" si="719">IF($C61="","",VLOOKUP($A61,INDIRECT("data"&amp;$AX$3),4,FALSE))</f>
        <v>B</v>
      </c>
      <c r="Q61" s="150" t="str">
        <f t="shared" ref="Q61" ca="1" si="720">IF($C61="","",VLOOKUP($A61,INDIRECT("data"&amp;$AX$3),5,FALSE))</f>
        <v>SC</v>
      </c>
      <c r="R61" s="97">
        <f t="shared" ref="R61" ca="1" si="721">IF($C61="","",VLOOKUP(A61,INDIRECT("data"&amp;$AX$3),8,FALSE))</f>
        <v>41074</v>
      </c>
      <c r="S61" s="98" t="s">
        <v>20</v>
      </c>
      <c r="T61" s="107">
        <f t="shared" ref="T61:U61" ca="1" si="722">IF($C61="","",VLOOKUP($A61,INDIRECT("data"&amp;$AX$3),T$8,FALSE))</f>
        <v>46</v>
      </c>
      <c r="U61" s="107">
        <f t="shared" ca="1" si="722"/>
        <v>28</v>
      </c>
      <c r="V61" s="107">
        <f t="shared" ref="V61" ca="1" si="723">IF($C61="","",SUM(T61:U61))</f>
        <v>74</v>
      </c>
      <c r="W61" s="107">
        <f t="shared" ref="W61:X61" ca="1" si="724">IF($C61="","",VLOOKUP($A61,INDIRECT("data"&amp;$AX$3),W$8,FALSE))</f>
        <v>23</v>
      </c>
      <c r="X61" s="107">
        <f t="shared" ca="1" si="724"/>
        <v>46</v>
      </c>
      <c r="Y61" s="107">
        <f t="shared" ref="Y61" ca="1" si="725">IF($C61="","",SUM(W61:X61))</f>
        <v>69</v>
      </c>
      <c r="Z61" s="107">
        <f t="shared" ref="Z61:AA61" ca="1" si="726">IF($C61="","",VLOOKUP($A61,INDIRECT("data"&amp;$AX$3),Z$8,FALSE))</f>
        <v>48</v>
      </c>
      <c r="AA61" s="107">
        <f t="shared" ca="1" si="726"/>
        <v>23</v>
      </c>
      <c r="AB61" s="107">
        <f t="shared" ref="AB61" ca="1" si="727">IF($C61="","",SUM(Z61:AA61))</f>
        <v>71</v>
      </c>
      <c r="AC61" s="107">
        <f t="shared" ref="AC61:AD61" ca="1" si="728">IF($C61="","",VLOOKUP($A61,INDIRECT("data"&amp;$AX$3),AC$8,FALSE))</f>
        <v>28</v>
      </c>
      <c r="AD61" s="107">
        <f t="shared" ca="1" si="728"/>
        <v>48</v>
      </c>
      <c r="AE61" s="107">
        <f t="shared" ref="AE61" ca="1" si="729">IF($C61="","",SUM(AC61:AD61))</f>
        <v>76</v>
      </c>
      <c r="AF61" s="107">
        <f t="shared" ref="AF61:AG61" ca="1" si="730">IF($C61="","",VLOOKUP($A61,INDIRECT("data"&amp;$AX$3),AF$8,FALSE))</f>
        <v>46</v>
      </c>
      <c r="AG61" s="107">
        <f t="shared" ca="1" si="730"/>
        <v>28</v>
      </c>
      <c r="AH61" s="107">
        <f t="shared" ref="AH61" ca="1" si="731">IF($C61="","",SUM(AF61:AG61))</f>
        <v>74</v>
      </c>
      <c r="AI61" s="107">
        <f t="shared" ref="AI61:AJ61" ca="1" si="732">IF($C61="","",VLOOKUP($A61,INDIRECT("data"&amp;$AX$3),AI$8,FALSE))</f>
        <v>23</v>
      </c>
      <c r="AJ61" s="107">
        <f t="shared" ca="1" si="732"/>
        <v>48</v>
      </c>
      <c r="AK61" s="107">
        <f t="shared" ref="AK61" ca="1" si="733">IF($C61="","",SUM(AI61:AJ61))</f>
        <v>71</v>
      </c>
      <c r="AL61" s="107">
        <f t="shared" ref="AL61:AM61" ca="1" si="734">IF($C61="","",VLOOKUP($A61,INDIRECT("data"&amp;$AX$3),AL$8,FALSE))</f>
        <v>48</v>
      </c>
      <c r="AM61" s="107">
        <f t="shared" ca="1" si="734"/>
        <v>28</v>
      </c>
      <c r="AN61" s="107">
        <f t="shared" ref="AN61" ca="1" si="735">IF($C61="","",SUM(AL61:AM61))</f>
        <v>76</v>
      </c>
      <c r="AO61" s="95">
        <f t="shared" ref="AO61" ca="1" si="736">IF($C61="","",V61+Y61+AB61+AE61+AH61+AK61+AN61)</f>
        <v>511</v>
      </c>
      <c r="AP61" s="107">
        <f t="shared" ref="AP61:AS61" ca="1" si="737">IF($C61="","",VLOOKUP($A61,INDIRECT("data"&amp;$AX$3),AP$8,FALSE))</f>
        <v>92</v>
      </c>
      <c r="AQ61" s="107">
        <f t="shared" ca="1" si="737"/>
        <v>46</v>
      </c>
      <c r="AR61" s="107">
        <f t="shared" ca="1" si="737"/>
        <v>96</v>
      </c>
      <c r="AS61" s="107">
        <f t="shared" ca="1" si="737"/>
        <v>56</v>
      </c>
      <c r="AT61" s="107">
        <f t="shared" ref="AT61" ca="1" si="738">IF($C61="","",SUM(AP61:AS61))</f>
        <v>290</v>
      </c>
      <c r="AU61" s="150">
        <f t="shared" ref="AU61" ca="1" si="739">IF($C61="","",VLOOKUP($A61,INDIRECT("data"&amp;$AX$3),AU$8,FALSE))</f>
        <v>190</v>
      </c>
      <c r="AV61" s="150">
        <f ca="1">IF($C61="","",ROUND(AU61/NoW%,0))</f>
        <v>84</v>
      </c>
      <c r="AW61" s="150" t="str">
        <f ca="1">IF($C61="","",VLOOKUP(AO62,Gc,2,FALSE))</f>
        <v>Very Good</v>
      </c>
      <c r="AX61" s="150"/>
    </row>
    <row r="62" spans="1:50" s="96" customFormat="1" ht="15" customHeight="1">
      <c r="A62" s="96">
        <f t="shared" ref="A62" si="740">A61</f>
        <v>27</v>
      </c>
      <c r="B62" s="167"/>
      <c r="C62" s="167"/>
      <c r="D62" s="107" t="str">
        <f t="shared" ref="D62:O62" ca="1" si="741">IF($C61="","",MID(TEXT(VLOOKUP($A62,INDIRECT("data"&amp;$AX$3),10,FALSE),"000000000000"),D$8,1))</f>
        <v>6</v>
      </c>
      <c r="E62" s="107" t="str">
        <f t="shared" ca="1" si="741"/>
        <v>1</v>
      </c>
      <c r="F62" s="107" t="str">
        <f t="shared" ca="1" si="741"/>
        <v>9</v>
      </c>
      <c r="G62" s="107" t="str">
        <f t="shared" ca="1" si="741"/>
        <v>5</v>
      </c>
      <c r="H62" s="107" t="str">
        <f t="shared" ca="1" si="741"/>
        <v>3</v>
      </c>
      <c r="I62" s="107" t="str">
        <f t="shared" ca="1" si="741"/>
        <v>1</v>
      </c>
      <c r="J62" s="107" t="str">
        <f t="shared" ca="1" si="741"/>
        <v>1</v>
      </c>
      <c r="K62" s="107" t="str">
        <f t="shared" ca="1" si="741"/>
        <v>6</v>
      </c>
      <c r="L62" s="107" t="str">
        <f t="shared" ca="1" si="741"/>
        <v>6</v>
      </c>
      <c r="M62" s="107" t="str">
        <f t="shared" ca="1" si="741"/>
        <v>0</v>
      </c>
      <c r="N62" s="107" t="str">
        <f t="shared" ca="1" si="741"/>
        <v>9</v>
      </c>
      <c r="O62" s="107" t="str">
        <f t="shared" ca="1" si="741"/>
        <v>1</v>
      </c>
      <c r="P62" s="150"/>
      <c r="Q62" s="150"/>
      <c r="R62" s="97">
        <f t="shared" ref="R62" ca="1" si="742">IF($C61="","",VLOOKUP(A62,INDIRECT("data"&amp;$AX$3),9,FALSE))</f>
        <v>36689</v>
      </c>
      <c r="S62" s="98" t="s">
        <v>21</v>
      </c>
      <c r="T62" s="107" t="str">
        <f ca="1">IF($C61="","",VLOOKUP(T61*2,Gr,2))</f>
        <v>A+</v>
      </c>
      <c r="U62" s="107" t="str">
        <f ca="1">IF($C61="","",VLOOKUP(U61*2,Gr,2))</f>
        <v>B+</v>
      </c>
      <c r="V62" s="107" t="str">
        <f ca="1">IF($C61="","",VLOOKUP(V61,Gr,2))</f>
        <v>A</v>
      </c>
      <c r="W62" s="107" t="str">
        <f ca="1">IF($C61="","",VLOOKUP(W61*2,Gr,2))</f>
        <v>B</v>
      </c>
      <c r="X62" s="107" t="str">
        <f ca="1">IF($C61="","",VLOOKUP(X61*2,Gr,2))</f>
        <v>A+</v>
      </c>
      <c r="Y62" s="107" t="str">
        <f ca="1">IF($C61="","",VLOOKUP(Y61,Gr,2))</f>
        <v>B+</v>
      </c>
      <c r="Z62" s="107" t="str">
        <f ca="1">IF($C61="","",VLOOKUP(Z61*2,Gr,2))</f>
        <v>A+</v>
      </c>
      <c r="AA62" s="107" t="str">
        <f ca="1">IF($C61="","",VLOOKUP(AA61*2,Gr,2))</f>
        <v>B</v>
      </c>
      <c r="AB62" s="107" t="str">
        <f ca="1">IF($C61="","",VLOOKUP(AB61,Gr,2))</f>
        <v>A</v>
      </c>
      <c r="AC62" s="107" t="str">
        <f ca="1">IF($C61="","",VLOOKUP(AC61*2,Gr,2))</f>
        <v>B+</v>
      </c>
      <c r="AD62" s="107" t="str">
        <f ca="1">IF($C61="","",VLOOKUP(AD61*2,Gr,2))</f>
        <v>A+</v>
      </c>
      <c r="AE62" s="107" t="str">
        <f ca="1">IF($C61="","",VLOOKUP(AE61,Gr,2))</f>
        <v>A</v>
      </c>
      <c r="AF62" s="107" t="str">
        <f ca="1">IF($C61="","",VLOOKUP(AF61*2,Gr,2))</f>
        <v>A+</v>
      </c>
      <c r="AG62" s="107" t="str">
        <f ca="1">IF($C61="","",VLOOKUP(AG61*2,Gr,2))</f>
        <v>B+</v>
      </c>
      <c r="AH62" s="107" t="str">
        <f ca="1">IF($C61="","",VLOOKUP(AH61,Gr,2))</f>
        <v>A</v>
      </c>
      <c r="AI62" s="107" t="str">
        <f ca="1">IF($C61="","",VLOOKUP(AI61*2,Gr,2))</f>
        <v>B</v>
      </c>
      <c r="AJ62" s="107" t="str">
        <f ca="1">IF($C61="","",VLOOKUP(AJ61*2,Gr,2))</f>
        <v>A+</v>
      </c>
      <c r="AK62" s="107" t="str">
        <f ca="1">IF($C61="","",VLOOKUP(AK61,Gr,2))</f>
        <v>A</v>
      </c>
      <c r="AL62" s="107" t="str">
        <f ca="1">IF($C61="","",VLOOKUP(AL61*2,Gr,2))</f>
        <v>A+</v>
      </c>
      <c r="AM62" s="107" t="str">
        <f ca="1">IF($C61="","",VLOOKUP(AM61*2,Gr,2))</f>
        <v>B+</v>
      </c>
      <c r="AN62" s="107" t="str">
        <f ca="1">IF($C61="","",VLOOKUP(AN61,Gr,2))</f>
        <v>A</v>
      </c>
      <c r="AO62" s="107" t="str">
        <f ca="1">IF($C61="","",VLOOKUP(AO61/AO$7%,Gr,2))</f>
        <v>A</v>
      </c>
      <c r="AP62" s="107" t="str">
        <f ca="1">IF($C61="","",VLOOKUP(AP61,Gr,2))</f>
        <v>A+</v>
      </c>
      <c r="AQ62" s="107" t="str">
        <f ca="1">IF($C61="","",VLOOKUP(AQ61,Gr,2))</f>
        <v>B</v>
      </c>
      <c r="AR62" s="107" t="str">
        <f ca="1">IF($C61="","",VLOOKUP(AR61,Gr,2))</f>
        <v>A+</v>
      </c>
      <c r="AS62" s="107" t="str">
        <f ca="1">IF($C61="","",VLOOKUP(AS61,Gr,2))</f>
        <v>B+</v>
      </c>
      <c r="AT62" s="107" t="str">
        <f ca="1">IF($C61="","",VLOOKUP(AT61/AT$7%,Gr,2))</f>
        <v>A</v>
      </c>
      <c r="AU62" s="150"/>
      <c r="AV62" s="150"/>
      <c r="AW62" s="150"/>
      <c r="AX62" s="150"/>
    </row>
    <row r="63" spans="1:50" s="96" customFormat="1" ht="15" customHeight="1">
      <c r="A63" s="96">
        <f t="shared" ref="A63" si="743">A62+1</f>
        <v>28</v>
      </c>
      <c r="B63" s="166">
        <f t="shared" ref="B63" si="744">A63</f>
        <v>28</v>
      </c>
      <c r="C63" s="166">
        <f t="shared" ref="C63" ca="1" si="745">IFERROR(VLOOKUP(A63,INDIRECT("data"&amp;$AX$3),2,FALSE),"")</f>
        <v>1109</v>
      </c>
      <c r="D63" s="168" t="str">
        <f t="shared" ref="D63" ca="1" si="746">IF(C63="","",VLOOKUP(A63,INDIRECT("data"&amp;$AX$3),3,FALSE))</f>
        <v>Kishore Kumar Rayi</v>
      </c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50" t="str">
        <f t="shared" ref="P63" ca="1" si="747">IF($C63="","",VLOOKUP($A63,INDIRECT("data"&amp;$AX$3),4,FALSE))</f>
        <v>B</v>
      </c>
      <c r="Q63" s="150" t="str">
        <f t="shared" ref="Q63" ca="1" si="748">IF($C63="","",VLOOKUP($A63,INDIRECT("data"&amp;$AX$3),5,FALSE))</f>
        <v>SC</v>
      </c>
      <c r="R63" s="97">
        <f t="shared" ref="R63" ca="1" si="749">IF($C63="","",VLOOKUP(A63,INDIRECT("data"&amp;$AX$3),8,FALSE))</f>
        <v>41086</v>
      </c>
      <c r="S63" s="98" t="s">
        <v>20</v>
      </c>
      <c r="T63" s="107">
        <f t="shared" ref="T63:U63" ca="1" si="750">IF($C63="","",VLOOKUP($A63,INDIRECT("data"&amp;$AX$3),T$8,FALSE))</f>
        <v>24</v>
      </c>
      <c r="U63" s="107">
        <f t="shared" ca="1" si="750"/>
        <v>46</v>
      </c>
      <c r="V63" s="107">
        <f t="shared" ref="V63" ca="1" si="751">IF($C63="","",SUM(T63:U63))</f>
        <v>70</v>
      </c>
      <c r="W63" s="107">
        <f t="shared" ref="W63:X63" ca="1" si="752">IF($C63="","",VLOOKUP($A63,INDIRECT("data"&amp;$AX$3),W$8,FALSE))</f>
        <v>43</v>
      </c>
      <c r="X63" s="107">
        <f t="shared" ca="1" si="752"/>
        <v>24</v>
      </c>
      <c r="Y63" s="107">
        <f t="shared" ref="Y63" ca="1" si="753">IF($C63="","",SUM(W63:X63))</f>
        <v>67</v>
      </c>
      <c r="Z63" s="107">
        <f t="shared" ref="Z63:AA63" ca="1" si="754">IF($C63="","",VLOOKUP($A63,INDIRECT("data"&amp;$AX$3),Z$8,FALSE))</f>
        <v>46</v>
      </c>
      <c r="AA63" s="107">
        <f t="shared" ca="1" si="754"/>
        <v>43</v>
      </c>
      <c r="AB63" s="107">
        <f t="shared" ref="AB63" ca="1" si="755">IF($C63="","",SUM(Z63:AA63))</f>
        <v>89</v>
      </c>
      <c r="AC63" s="107">
        <f t="shared" ref="AC63:AD63" ca="1" si="756">IF($C63="","",VLOOKUP($A63,INDIRECT("data"&amp;$AX$3),AC$8,FALSE))</f>
        <v>46</v>
      </c>
      <c r="AD63" s="107">
        <f t="shared" ca="1" si="756"/>
        <v>46</v>
      </c>
      <c r="AE63" s="107">
        <f t="shared" ref="AE63" ca="1" si="757">IF($C63="","",SUM(AC63:AD63))</f>
        <v>92</v>
      </c>
      <c r="AF63" s="107">
        <f t="shared" ref="AF63:AG63" ca="1" si="758">IF($C63="","",VLOOKUP($A63,INDIRECT("data"&amp;$AX$3),AF$8,FALSE))</f>
        <v>24</v>
      </c>
      <c r="AG63" s="107">
        <f t="shared" ca="1" si="758"/>
        <v>46</v>
      </c>
      <c r="AH63" s="107">
        <f t="shared" ref="AH63" ca="1" si="759">IF($C63="","",SUM(AF63:AG63))</f>
        <v>70</v>
      </c>
      <c r="AI63" s="107">
        <f t="shared" ref="AI63:AJ63" ca="1" si="760">IF($C63="","",VLOOKUP($A63,INDIRECT("data"&amp;$AX$3),AI$8,FALSE))</f>
        <v>43</v>
      </c>
      <c r="AJ63" s="107">
        <f t="shared" ca="1" si="760"/>
        <v>46</v>
      </c>
      <c r="AK63" s="107">
        <f t="shared" ref="AK63" ca="1" si="761">IF($C63="","",SUM(AI63:AJ63))</f>
        <v>89</v>
      </c>
      <c r="AL63" s="107">
        <f t="shared" ref="AL63:AM63" ca="1" si="762">IF($C63="","",VLOOKUP($A63,INDIRECT("data"&amp;$AX$3),AL$8,FALSE))</f>
        <v>46</v>
      </c>
      <c r="AM63" s="107">
        <f t="shared" ca="1" si="762"/>
        <v>46</v>
      </c>
      <c r="AN63" s="107">
        <f t="shared" ref="AN63" ca="1" si="763">IF($C63="","",SUM(AL63:AM63))</f>
        <v>92</v>
      </c>
      <c r="AO63" s="95">
        <f t="shared" ref="AO63" ca="1" si="764">IF($C63="","",V63+Y63+AB63+AE63+AH63+AK63+AN63)</f>
        <v>569</v>
      </c>
      <c r="AP63" s="107">
        <f t="shared" ref="AP63:AS63" ca="1" si="765">IF($C63="","",VLOOKUP($A63,INDIRECT("data"&amp;$AX$3),AP$8,FALSE))</f>
        <v>48</v>
      </c>
      <c r="AQ63" s="107">
        <f t="shared" ca="1" si="765"/>
        <v>86</v>
      </c>
      <c r="AR63" s="107">
        <f t="shared" ca="1" si="765"/>
        <v>92</v>
      </c>
      <c r="AS63" s="107">
        <f t="shared" ca="1" si="765"/>
        <v>92</v>
      </c>
      <c r="AT63" s="107">
        <f t="shared" ref="AT63" ca="1" si="766">IF($C63="","",SUM(AP63:AS63))</f>
        <v>318</v>
      </c>
      <c r="AU63" s="150">
        <f t="shared" ref="AU63" ca="1" si="767">IF($C63="","",VLOOKUP($A63,INDIRECT("data"&amp;$AX$3),AU$8,FALSE))</f>
        <v>172</v>
      </c>
      <c r="AV63" s="150">
        <f ca="1">IF($C63="","",ROUND(AU63/NoW%,0))</f>
        <v>76</v>
      </c>
      <c r="AW63" s="150" t="str">
        <f ca="1">IF($C63="","",VLOOKUP(AO64,Gc,2,FALSE))</f>
        <v>Excellent</v>
      </c>
      <c r="AX63" s="150"/>
    </row>
    <row r="64" spans="1:50" s="96" customFormat="1" ht="15" customHeight="1">
      <c r="A64" s="96">
        <f t="shared" ref="A64" si="768">A63</f>
        <v>28</v>
      </c>
      <c r="B64" s="167"/>
      <c r="C64" s="167"/>
      <c r="D64" s="107" t="str">
        <f t="shared" ref="D64:O64" ca="1" si="769">IF($C63="","",MID(TEXT(VLOOKUP($A64,INDIRECT("data"&amp;$AX$3),10,FALSE),"000000000000"),D$8,1))</f>
        <v>9</v>
      </c>
      <c r="E64" s="107" t="str">
        <f t="shared" ca="1" si="769"/>
        <v>4</v>
      </c>
      <c r="F64" s="107" t="str">
        <f t="shared" ca="1" si="769"/>
        <v>7</v>
      </c>
      <c r="G64" s="107" t="str">
        <f t="shared" ca="1" si="769"/>
        <v>9</v>
      </c>
      <c r="H64" s="107" t="str">
        <f t="shared" ca="1" si="769"/>
        <v>1</v>
      </c>
      <c r="I64" s="107" t="str">
        <f t="shared" ca="1" si="769"/>
        <v>2</v>
      </c>
      <c r="J64" s="107" t="str">
        <f t="shared" ca="1" si="769"/>
        <v>2</v>
      </c>
      <c r="K64" s="107" t="str">
        <f t="shared" ca="1" si="769"/>
        <v>0</v>
      </c>
      <c r="L64" s="107" t="str">
        <f t="shared" ca="1" si="769"/>
        <v>5</v>
      </c>
      <c r="M64" s="107" t="str">
        <f t="shared" ca="1" si="769"/>
        <v>5</v>
      </c>
      <c r="N64" s="107" t="str">
        <f t="shared" ca="1" si="769"/>
        <v>1</v>
      </c>
      <c r="O64" s="107" t="str">
        <f t="shared" ca="1" si="769"/>
        <v>4</v>
      </c>
      <c r="P64" s="150"/>
      <c r="Q64" s="150"/>
      <c r="R64" s="97">
        <f t="shared" ref="R64" ca="1" si="770">IF($C63="","",VLOOKUP(A64,INDIRECT("data"&amp;$AX$3),9,FALSE))</f>
        <v>37187</v>
      </c>
      <c r="S64" s="98" t="s">
        <v>21</v>
      </c>
      <c r="T64" s="107" t="str">
        <f ca="1">IF($C63="","",VLOOKUP(T63*2,Gr,2))</f>
        <v>B</v>
      </c>
      <c r="U64" s="107" t="str">
        <f ca="1">IF($C63="","",VLOOKUP(U63*2,Gr,2))</f>
        <v>A+</v>
      </c>
      <c r="V64" s="107" t="str">
        <f ca="1">IF($C63="","",VLOOKUP(V63,Gr,2))</f>
        <v>B+</v>
      </c>
      <c r="W64" s="107" t="str">
        <f ca="1">IF($C63="","",VLOOKUP(W63*2,Gr,2))</f>
        <v>A</v>
      </c>
      <c r="X64" s="107" t="str">
        <f ca="1">IF($C63="","",VLOOKUP(X63*2,Gr,2))</f>
        <v>B</v>
      </c>
      <c r="Y64" s="107" t="str">
        <f ca="1">IF($C63="","",VLOOKUP(Y63,Gr,2))</f>
        <v>B+</v>
      </c>
      <c r="Z64" s="107" t="str">
        <f ca="1">IF($C63="","",VLOOKUP(Z63*2,Gr,2))</f>
        <v>A+</v>
      </c>
      <c r="AA64" s="107" t="str">
        <f ca="1">IF($C63="","",VLOOKUP(AA63*2,Gr,2))</f>
        <v>A</v>
      </c>
      <c r="AB64" s="107" t="str">
        <f ca="1">IF($C63="","",VLOOKUP(AB63,Gr,2))</f>
        <v>A</v>
      </c>
      <c r="AC64" s="107" t="str">
        <f ca="1">IF($C63="","",VLOOKUP(AC63*2,Gr,2))</f>
        <v>A+</v>
      </c>
      <c r="AD64" s="107" t="str">
        <f ca="1">IF($C63="","",VLOOKUP(AD63*2,Gr,2))</f>
        <v>A+</v>
      </c>
      <c r="AE64" s="107" t="str">
        <f ca="1">IF($C63="","",VLOOKUP(AE63,Gr,2))</f>
        <v>A+</v>
      </c>
      <c r="AF64" s="107" t="str">
        <f ca="1">IF($C63="","",VLOOKUP(AF63*2,Gr,2))</f>
        <v>B</v>
      </c>
      <c r="AG64" s="107" t="str">
        <f ca="1">IF($C63="","",VLOOKUP(AG63*2,Gr,2))</f>
        <v>A+</v>
      </c>
      <c r="AH64" s="107" t="str">
        <f ca="1">IF($C63="","",VLOOKUP(AH63,Gr,2))</f>
        <v>B+</v>
      </c>
      <c r="AI64" s="107" t="str">
        <f ca="1">IF($C63="","",VLOOKUP(AI63*2,Gr,2))</f>
        <v>A</v>
      </c>
      <c r="AJ64" s="107" t="str">
        <f ca="1">IF($C63="","",VLOOKUP(AJ63*2,Gr,2))</f>
        <v>A+</v>
      </c>
      <c r="AK64" s="107" t="str">
        <f ca="1">IF($C63="","",VLOOKUP(AK63,Gr,2))</f>
        <v>A</v>
      </c>
      <c r="AL64" s="107" t="str">
        <f ca="1">IF($C63="","",VLOOKUP(AL63*2,Gr,2))</f>
        <v>A+</v>
      </c>
      <c r="AM64" s="107" t="str">
        <f ca="1">IF($C63="","",VLOOKUP(AM63*2,Gr,2))</f>
        <v>A+</v>
      </c>
      <c r="AN64" s="107" t="str">
        <f ca="1">IF($C63="","",VLOOKUP(AN63,Gr,2))</f>
        <v>A+</v>
      </c>
      <c r="AO64" s="107" t="str">
        <f ca="1">IF($C63="","",VLOOKUP(AO63/AO$7%,Gr,2))</f>
        <v>A+</v>
      </c>
      <c r="AP64" s="107" t="str">
        <f ca="1">IF($C63="","",VLOOKUP(AP63,Gr,2))</f>
        <v>B</v>
      </c>
      <c r="AQ64" s="107" t="str">
        <f ca="1">IF($C63="","",VLOOKUP(AQ63,Gr,2))</f>
        <v>A</v>
      </c>
      <c r="AR64" s="107" t="str">
        <f ca="1">IF($C63="","",VLOOKUP(AR63,Gr,2))</f>
        <v>A+</v>
      </c>
      <c r="AS64" s="107" t="str">
        <f ca="1">IF($C63="","",VLOOKUP(AS63,Gr,2))</f>
        <v>A+</v>
      </c>
      <c r="AT64" s="107" t="str">
        <f ca="1">IF($C63="","",VLOOKUP(AT63/AT$7%,Gr,2))</f>
        <v>A</v>
      </c>
      <c r="AU64" s="150"/>
      <c r="AV64" s="150"/>
      <c r="AW64" s="150"/>
      <c r="AX64" s="150"/>
    </row>
    <row r="65" spans="1:50" s="96" customFormat="1" ht="15" customHeight="1">
      <c r="A65" s="96">
        <f t="shared" ref="A65" si="771">A64+1</f>
        <v>29</v>
      </c>
      <c r="B65" s="166">
        <f t="shared" ref="B65" si="772">A65</f>
        <v>29</v>
      </c>
      <c r="C65" s="166">
        <f t="shared" ref="C65" ca="1" si="773">IFERROR(VLOOKUP(A65,INDIRECT("data"&amp;$AX$3),2,FALSE),"")</f>
        <v>1064</v>
      </c>
      <c r="D65" s="168" t="str">
        <f t="shared" ref="D65" ca="1" si="774">IF(C65="","",VLOOKUP(A65,INDIRECT("data"&amp;$AX$3),3,FALSE))</f>
        <v>Lakshmanudu Rayudu</v>
      </c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50" t="str">
        <f t="shared" ref="P65" ca="1" si="775">IF($C65="","",VLOOKUP($A65,INDIRECT("data"&amp;$AX$3),4,FALSE))</f>
        <v>B</v>
      </c>
      <c r="Q65" s="150" t="str">
        <f t="shared" ref="Q65" ca="1" si="776">IF($C65="","",VLOOKUP($A65,INDIRECT("data"&amp;$AX$3),5,FALSE))</f>
        <v>BC</v>
      </c>
      <c r="R65" s="97">
        <f t="shared" ref="R65" ca="1" si="777">IF($C65="","",VLOOKUP(A65,INDIRECT("data"&amp;$AX$3),8,FALSE))</f>
        <v>41074</v>
      </c>
      <c r="S65" s="98" t="s">
        <v>20</v>
      </c>
      <c r="T65" s="107">
        <f t="shared" ref="T65:U65" ca="1" si="778">IF($C65="","",VLOOKUP($A65,INDIRECT("data"&amp;$AX$3),T$8,FALSE))</f>
        <v>24</v>
      </c>
      <c r="U65" s="107">
        <f t="shared" ca="1" si="778"/>
        <v>44</v>
      </c>
      <c r="V65" s="107">
        <f t="shared" ref="V65" ca="1" si="779">IF($C65="","",SUM(T65:U65))</f>
        <v>68</v>
      </c>
      <c r="W65" s="107">
        <f t="shared" ref="W65:X65" ca="1" si="780">IF($C65="","",VLOOKUP($A65,INDIRECT("data"&amp;$AX$3),W$8,FALSE))</f>
        <v>41</v>
      </c>
      <c r="X65" s="107">
        <f t="shared" ca="1" si="780"/>
        <v>24</v>
      </c>
      <c r="Y65" s="107">
        <f t="shared" ref="Y65" ca="1" si="781">IF($C65="","",SUM(W65:X65))</f>
        <v>65</v>
      </c>
      <c r="Z65" s="107">
        <f t="shared" ref="Z65:AA65" ca="1" si="782">IF($C65="","",VLOOKUP($A65,INDIRECT("data"&amp;$AX$3),Z$8,FALSE))</f>
        <v>48</v>
      </c>
      <c r="AA65" s="107">
        <f t="shared" ca="1" si="782"/>
        <v>41</v>
      </c>
      <c r="AB65" s="107">
        <f t="shared" ref="AB65" ca="1" si="783">IF($C65="","",SUM(Z65:AA65))</f>
        <v>89</v>
      </c>
      <c r="AC65" s="107">
        <f t="shared" ref="AC65:AD65" ca="1" si="784">IF($C65="","",VLOOKUP($A65,INDIRECT("data"&amp;$AX$3),AC$8,FALSE))</f>
        <v>44</v>
      </c>
      <c r="AD65" s="107">
        <f t="shared" ca="1" si="784"/>
        <v>48</v>
      </c>
      <c r="AE65" s="107">
        <f t="shared" ref="AE65" ca="1" si="785">IF($C65="","",SUM(AC65:AD65))</f>
        <v>92</v>
      </c>
      <c r="AF65" s="107">
        <f t="shared" ref="AF65:AG65" ca="1" si="786">IF($C65="","",VLOOKUP($A65,INDIRECT("data"&amp;$AX$3),AF$8,FALSE))</f>
        <v>24</v>
      </c>
      <c r="AG65" s="107">
        <f t="shared" ca="1" si="786"/>
        <v>44</v>
      </c>
      <c r="AH65" s="107">
        <f t="shared" ref="AH65" ca="1" si="787">IF($C65="","",SUM(AF65:AG65))</f>
        <v>68</v>
      </c>
      <c r="AI65" s="107">
        <f t="shared" ref="AI65:AJ65" ca="1" si="788">IF($C65="","",VLOOKUP($A65,INDIRECT("data"&amp;$AX$3),AI$8,FALSE))</f>
        <v>41</v>
      </c>
      <c r="AJ65" s="107">
        <f t="shared" ca="1" si="788"/>
        <v>48</v>
      </c>
      <c r="AK65" s="107">
        <f t="shared" ref="AK65" ca="1" si="789">IF($C65="","",SUM(AI65:AJ65))</f>
        <v>89</v>
      </c>
      <c r="AL65" s="107">
        <f t="shared" ref="AL65:AM65" ca="1" si="790">IF($C65="","",VLOOKUP($A65,INDIRECT("data"&amp;$AX$3),AL$8,FALSE))</f>
        <v>48</v>
      </c>
      <c r="AM65" s="107">
        <f t="shared" ca="1" si="790"/>
        <v>44</v>
      </c>
      <c r="AN65" s="107">
        <f t="shared" ref="AN65" ca="1" si="791">IF($C65="","",SUM(AL65:AM65))</f>
        <v>92</v>
      </c>
      <c r="AO65" s="95">
        <f t="shared" ref="AO65" ca="1" si="792">IF($C65="","",V65+Y65+AB65+AE65+AH65+AK65+AN65)</f>
        <v>563</v>
      </c>
      <c r="AP65" s="107">
        <f t="shared" ref="AP65:AS65" ca="1" si="793">IF($C65="","",VLOOKUP($A65,INDIRECT("data"&amp;$AX$3),AP$8,FALSE))</f>
        <v>48</v>
      </c>
      <c r="AQ65" s="107">
        <f t="shared" ca="1" si="793"/>
        <v>82</v>
      </c>
      <c r="AR65" s="107">
        <f t="shared" ca="1" si="793"/>
        <v>96</v>
      </c>
      <c r="AS65" s="107">
        <f t="shared" ca="1" si="793"/>
        <v>88</v>
      </c>
      <c r="AT65" s="107">
        <f t="shared" ref="AT65" ca="1" si="794">IF($C65="","",SUM(AP65:AS65))</f>
        <v>314</v>
      </c>
      <c r="AU65" s="150">
        <f t="shared" ref="AU65" ca="1" si="795">IF($C65="","",VLOOKUP($A65,INDIRECT("data"&amp;$AX$3),AU$8,FALSE))</f>
        <v>194</v>
      </c>
      <c r="AV65" s="150">
        <f ca="1">IF($C65="","",ROUND(AU65/NoW%,0))</f>
        <v>85</v>
      </c>
      <c r="AW65" s="150" t="str">
        <f ca="1">IF($C65="","",VLOOKUP(AO66,Gc,2,FALSE))</f>
        <v>Excellent</v>
      </c>
      <c r="AX65" s="150"/>
    </row>
    <row r="66" spans="1:50" s="96" customFormat="1" ht="15" customHeight="1">
      <c r="A66" s="96">
        <f t="shared" ref="A66" si="796">A65</f>
        <v>29</v>
      </c>
      <c r="B66" s="167"/>
      <c r="C66" s="167"/>
      <c r="D66" s="107" t="str">
        <f t="shared" ref="D66:O66" ca="1" si="797">IF($C65="","",MID(TEXT(VLOOKUP($A66,INDIRECT("data"&amp;$AX$3),10,FALSE),"000000000000"),D$8,1))</f>
        <v>8</v>
      </c>
      <c r="E66" s="107" t="str">
        <f t="shared" ca="1" si="797"/>
        <v>5</v>
      </c>
      <c r="F66" s="107" t="str">
        <f t="shared" ca="1" si="797"/>
        <v>9</v>
      </c>
      <c r="G66" s="107" t="str">
        <f t="shared" ca="1" si="797"/>
        <v>3</v>
      </c>
      <c r="H66" s="107" t="str">
        <f t="shared" ca="1" si="797"/>
        <v>6</v>
      </c>
      <c r="I66" s="107" t="str">
        <f t="shared" ca="1" si="797"/>
        <v>6</v>
      </c>
      <c r="J66" s="107" t="str">
        <f t="shared" ca="1" si="797"/>
        <v>1</v>
      </c>
      <c r="K66" s="107" t="str">
        <f t="shared" ca="1" si="797"/>
        <v>5</v>
      </c>
      <c r="L66" s="107" t="str">
        <f t="shared" ca="1" si="797"/>
        <v>3</v>
      </c>
      <c r="M66" s="107" t="str">
        <f t="shared" ca="1" si="797"/>
        <v>4</v>
      </c>
      <c r="N66" s="107" t="str">
        <f t="shared" ca="1" si="797"/>
        <v>1</v>
      </c>
      <c r="O66" s="107" t="str">
        <f t="shared" ca="1" si="797"/>
        <v>6</v>
      </c>
      <c r="P66" s="150"/>
      <c r="Q66" s="150"/>
      <c r="R66" s="97">
        <f t="shared" ref="R66" ca="1" si="798">IF($C65="","",VLOOKUP(A66,INDIRECT("data"&amp;$AX$3),9,FALSE))</f>
        <v>37229</v>
      </c>
      <c r="S66" s="98" t="s">
        <v>21</v>
      </c>
      <c r="T66" s="107" t="str">
        <f ca="1">IF($C65="","",VLOOKUP(T65*2,Gr,2))</f>
        <v>B</v>
      </c>
      <c r="U66" s="107" t="str">
        <f ca="1">IF($C65="","",VLOOKUP(U65*2,Gr,2))</f>
        <v>A</v>
      </c>
      <c r="V66" s="107" t="str">
        <f ca="1">IF($C65="","",VLOOKUP(V65,Gr,2))</f>
        <v>B+</v>
      </c>
      <c r="W66" s="107" t="str">
        <f ca="1">IF($C65="","",VLOOKUP(W65*2,Gr,2))</f>
        <v>A</v>
      </c>
      <c r="X66" s="107" t="str">
        <f ca="1">IF($C65="","",VLOOKUP(X65*2,Gr,2))</f>
        <v>B</v>
      </c>
      <c r="Y66" s="107" t="str">
        <f ca="1">IF($C65="","",VLOOKUP(Y65,Gr,2))</f>
        <v>B+</v>
      </c>
      <c r="Z66" s="107" t="str">
        <f ca="1">IF($C65="","",VLOOKUP(Z65*2,Gr,2))</f>
        <v>A+</v>
      </c>
      <c r="AA66" s="107" t="str">
        <f ca="1">IF($C65="","",VLOOKUP(AA65*2,Gr,2))</f>
        <v>A</v>
      </c>
      <c r="AB66" s="107" t="str">
        <f ca="1">IF($C65="","",VLOOKUP(AB65,Gr,2))</f>
        <v>A</v>
      </c>
      <c r="AC66" s="107" t="str">
        <f ca="1">IF($C65="","",VLOOKUP(AC65*2,Gr,2))</f>
        <v>A</v>
      </c>
      <c r="AD66" s="107" t="str">
        <f ca="1">IF($C65="","",VLOOKUP(AD65*2,Gr,2))</f>
        <v>A+</v>
      </c>
      <c r="AE66" s="107" t="str">
        <f ca="1">IF($C65="","",VLOOKUP(AE65,Gr,2))</f>
        <v>A+</v>
      </c>
      <c r="AF66" s="107" t="str">
        <f ca="1">IF($C65="","",VLOOKUP(AF65*2,Gr,2))</f>
        <v>B</v>
      </c>
      <c r="AG66" s="107" t="str">
        <f ca="1">IF($C65="","",VLOOKUP(AG65*2,Gr,2))</f>
        <v>A</v>
      </c>
      <c r="AH66" s="107" t="str">
        <f ca="1">IF($C65="","",VLOOKUP(AH65,Gr,2))</f>
        <v>B+</v>
      </c>
      <c r="AI66" s="107" t="str">
        <f ca="1">IF($C65="","",VLOOKUP(AI65*2,Gr,2))</f>
        <v>A</v>
      </c>
      <c r="AJ66" s="107" t="str">
        <f ca="1">IF($C65="","",VLOOKUP(AJ65*2,Gr,2))</f>
        <v>A+</v>
      </c>
      <c r="AK66" s="107" t="str">
        <f ca="1">IF($C65="","",VLOOKUP(AK65,Gr,2))</f>
        <v>A</v>
      </c>
      <c r="AL66" s="107" t="str">
        <f ca="1">IF($C65="","",VLOOKUP(AL65*2,Gr,2))</f>
        <v>A+</v>
      </c>
      <c r="AM66" s="107" t="str">
        <f ca="1">IF($C65="","",VLOOKUP(AM65*2,Gr,2))</f>
        <v>A</v>
      </c>
      <c r="AN66" s="107" t="str">
        <f ca="1">IF($C65="","",VLOOKUP(AN65,Gr,2))</f>
        <v>A+</v>
      </c>
      <c r="AO66" s="107" t="str">
        <f ca="1">IF($C65="","",VLOOKUP(AO65/AO$7%,Gr,2))</f>
        <v>A+</v>
      </c>
      <c r="AP66" s="107" t="str">
        <f ca="1">IF($C65="","",VLOOKUP(AP65,Gr,2))</f>
        <v>B</v>
      </c>
      <c r="AQ66" s="107" t="str">
        <f ca="1">IF($C65="","",VLOOKUP(AQ65,Gr,2))</f>
        <v>A</v>
      </c>
      <c r="AR66" s="107" t="str">
        <f ca="1">IF($C65="","",VLOOKUP(AR65,Gr,2))</f>
        <v>A+</v>
      </c>
      <c r="AS66" s="107" t="str">
        <f ca="1">IF($C65="","",VLOOKUP(AS65,Gr,2))</f>
        <v>A</v>
      </c>
      <c r="AT66" s="107" t="str">
        <f ca="1">IF($C65="","",VLOOKUP(AT65/AT$7%,Gr,2))</f>
        <v>A</v>
      </c>
      <c r="AU66" s="150"/>
      <c r="AV66" s="150"/>
      <c r="AW66" s="150"/>
      <c r="AX66" s="150"/>
    </row>
    <row r="67" spans="1:50" s="96" customFormat="1" ht="15" customHeight="1">
      <c r="A67" s="96">
        <f t="shared" ref="A67" si="799">A66+1</f>
        <v>30</v>
      </c>
      <c r="B67" s="166">
        <f t="shared" ref="B67" si="800">A67</f>
        <v>30</v>
      </c>
      <c r="C67" s="166">
        <f t="shared" ref="C67" ca="1" si="801">IFERROR(VLOOKUP(A67,INDIRECT("data"&amp;$AX$3),2,FALSE),"")</f>
        <v>1096</v>
      </c>
      <c r="D67" s="168" t="str">
        <f t="shared" ref="D67" ca="1" si="802">IF(C67="","",VLOOKUP(A67,INDIRECT("data"&amp;$AX$3),3,FALSE))</f>
        <v>Naga Raju Palla</v>
      </c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50" t="str">
        <f t="shared" ref="P67" ca="1" si="803">IF($C67="","",VLOOKUP($A67,INDIRECT("data"&amp;$AX$3),4,FALSE))</f>
        <v>B</v>
      </c>
      <c r="Q67" s="150" t="str">
        <f t="shared" ref="Q67" ca="1" si="804">IF($C67="","",VLOOKUP($A67,INDIRECT("data"&amp;$AX$3),5,FALSE))</f>
        <v>OC</v>
      </c>
      <c r="R67" s="97">
        <f t="shared" ref="R67" ca="1" si="805">IF($C67="","",VLOOKUP(A67,INDIRECT("data"&amp;$AX$3),8,FALSE))</f>
        <v>41081</v>
      </c>
      <c r="S67" s="98" t="s">
        <v>20</v>
      </c>
      <c r="T67" s="107">
        <f t="shared" ref="T67:U67" ca="1" si="806">IF($C67="","",VLOOKUP($A67,INDIRECT("data"&amp;$AX$3),T$8,FALSE))</f>
        <v>27</v>
      </c>
      <c r="U67" s="107">
        <f t="shared" ca="1" si="806"/>
        <v>28</v>
      </c>
      <c r="V67" s="107">
        <f t="shared" ref="V67" ca="1" si="807">IF($C67="","",SUM(T67:U67))</f>
        <v>55</v>
      </c>
      <c r="W67" s="107">
        <f t="shared" ref="W67:X67" ca="1" si="808">IF($C67="","",VLOOKUP($A67,INDIRECT("data"&amp;$AX$3),W$8,FALSE))</f>
        <v>33</v>
      </c>
      <c r="X67" s="107">
        <f t="shared" ca="1" si="808"/>
        <v>27</v>
      </c>
      <c r="Y67" s="107">
        <f t="shared" ref="Y67" ca="1" si="809">IF($C67="","",SUM(W67:X67))</f>
        <v>60</v>
      </c>
      <c r="Z67" s="107">
        <f t="shared" ref="Z67:AA67" ca="1" si="810">IF($C67="","",VLOOKUP($A67,INDIRECT("data"&amp;$AX$3),Z$8,FALSE))</f>
        <v>40</v>
      </c>
      <c r="AA67" s="107">
        <f t="shared" ca="1" si="810"/>
        <v>33</v>
      </c>
      <c r="AB67" s="107">
        <f t="shared" ref="AB67" ca="1" si="811">IF($C67="","",SUM(Z67:AA67))</f>
        <v>73</v>
      </c>
      <c r="AC67" s="107">
        <f t="shared" ref="AC67:AD67" ca="1" si="812">IF($C67="","",VLOOKUP($A67,INDIRECT("data"&amp;$AX$3),AC$8,FALSE))</f>
        <v>28</v>
      </c>
      <c r="AD67" s="107">
        <f t="shared" ca="1" si="812"/>
        <v>40</v>
      </c>
      <c r="AE67" s="107">
        <f t="shared" ref="AE67" ca="1" si="813">IF($C67="","",SUM(AC67:AD67))</f>
        <v>68</v>
      </c>
      <c r="AF67" s="107">
        <f t="shared" ref="AF67:AG67" ca="1" si="814">IF($C67="","",VLOOKUP($A67,INDIRECT("data"&amp;$AX$3),AF$8,FALSE))</f>
        <v>27</v>
      </c>
      <c r="AG67" s="107">
        <f t="shared" ca="1" si="814"/>
        <v>28</v>
      </c>
      <c r="AH67" s="107">
        <f t="shared" ref="AH67" ca="1" si="815">IF($C67="","",SUM(AF67:AG67))</f>
        <v>55</v>
      </c>
      <c r="AI67" s="107">
        <f t="shared" ref="AI67:AJ67" ca="1" si="816">IF($C67="","",VLOOKUP($A67,INDIRECT("data"&amp;$AX$3),AI$8,FALSE))</f>
        <v>33</v>
      </c>
      <c r="AJ67" s="107">
        <f t="shared" ca="1" si="816"/>
        <v>40</v>
      </c>
      <c r="AK67" s="107">
        <f t="shared" ref="AK67" ca="1" si="817">IF($C67="","",SUM(AI67:AJ67))</f>
        <v>73</v>
      </c>
      <c r="AL67" s="107">
        <f t="shared" ref="AL67:AM67" ca="1" si="818">IF($C67="","",VLOOKUP($A67,INDIRECT("data"&amp;$AX$3),AL$8,FALSE))</f>
        <v>40</v>
      </c>
      <c r="AM67" s="107">
        <f t="shared" ca="1" si="818"/>
        <v>28</v>
      </c>
      <c r="AN67" s="107">
        <f t="shared" ref="AN67" ca="1" si="819">IF($C67="","",SUM(AL67:AM67))</f>
        <v>68</v>
      </c>
      <c r="AO67" s="95">
        <f t="shared" ref="AO67" ca="1" si="820">IF($C67="","",V67+Y67+AB67+AE67+AH67+AK67+AN67)</f>
        <v>452</v>
      </c>
      <c r="AP67" s="107">
        <f t="shared" ref="AP67:AS67" ca="1" si="821">IF($C67="","",VLOOKUP($A67,INDIRECT("data"&amp;$AX$3),AP$8,FALSE))</f>
        <v>54</v>
      </c>
      <c r="AQ67" s="107">
        <f t="shared" ca="1" si="821"/>
        <v>66</v>
      </c>
      <c r="AR67" s="107">
        <f t="shared" ca="1" si="821"/>
        <v>80</v>
      </c>
      <c r="AS67" s="107">
        <f t="shared" ca="1" si="821"/>
        <v>56</v>
      </c>
      <c r="AT67" s="107">
        <f t="shared" ref="AT67" ca="1" si="822">IF($C67="","",SUM(AP67:AS67))</f>
        <v>256</v>
      </c>
      <c r="AU67" s="150">
        <f t="shared" ref="AU67" ca="1" si="823">IF($C67="","",VLOOKUP($A67,INDIRECT("data"&amp;$AX$3),AU$8,FALSE))</f>
        <v>193</v>
      </c>
      <c r="AV67" s="150">
        <f ca="1">IF($C67="","",ROUND(AU67/NoW%,0))</f>
        <v>85</v>
      </c>
      <c r="AW67" s="150" t="str">
        <f ca="1">IF($C67="","",VLOOKUP(AO68,Gc,2,FALSE))</f>
        <v>Very Good</v>
      </c>
      <c r="AX67" s="150"/>
    </row>
    <row r="68" spans="1:50" s="96" customFormat="1" ht="15" customHeight="1">
      <c r="A68" s="96">
        <f t="shared" ref="A68" si="824">A67</f>
        <v>30</v>
      </c>
      <c r="B68" s="167"/>
      <c r="C68" s="167"/>
      <c r="D68" s="107" t="str">
        <f t="shared" ref="D68:O68" ca="1" si="825">IF($C67="","",MID(TEXT(VLOOKUP($A68,INDIRECT("data"&amp;$AX$3),10,FALSE),"000000000000"),D$8,1))</f>
        <v>8</v>
      </c>
      <c r="E68" s="107" t="str">
        <f t="shared" ca="1" si="825"/>
        <v>2</v>
      </c>
      <c r="F68" s="107" t="str">
        <f t="shared" ca="1" si="825"/>
        <v>4</v>
      </c>
      <c r="G68" s="107" t="str">
        <f t="shared" ca="1" si="825"/>
        <v>5</v>
      </c>
      <c r="H68" s="107" t="str">
        <f t="shared" ca="1" si="825"/>
        <v>4</v>
      </c>
      <c r="I68" s="107" t="str">
        <f t="shared" ca="1" si="825"/>
        <v>1</v>
      </c>
      <c r="J68" s="107" t="str">
        <f t="shared" ca="1" si="825"/>
        <v>1</v>
      </c>
      <c r="K68" s="107" t="str">
        <f t="shared" ca="1" si="825"/>
        <v>8</v>
      </c>
      <c r="L68" s="107" t="str">
        <f t="shared" ca="1" si="825"/>
        <v>9</v>
      </c>
      <c r="M68" s="107" t="str">
        <f t="shared" ca="1" si="825"/>
        <v>3</v>
      </c>
      <c r="N68" s="107" t="str">
        <f t="shared" ca="1" si="825"/>
        <v>0</v>
      </c>
      <c r="O68" s="107" t="str">
        <f t="shared" ca="1" si="825"/>
        <v>5</v>
      </c>
      <c r="P68" s="150"/>
      <c r="Q68" s="150"/>
      <c r="R68" s="97">
        <f t="shared" ref="R68" ca="1" si="826">IF($C67="","",VLOOKUP(A68,INDIRECT("data"&amp;$AX$3),9,FALSE))</f>
        <v>37337</v>
      </c>
      <c r="S68" s="98" t="s">
        <v>21</v>
      </c>
      <c r="T68" s="107" t="str">
        <f ca="1">IF($C67="","",VLOOKUP(T67*2,Gr,2))</f>
        <v>B+</v>
      </c>
      <c r="U68" s="107" t="str">
        <f ca="1">IF($C67="","",VLOOKUP(U67*2,Gr,2))</f>
        <v>B+</v>
      </c>
      <c r="V68" s="107" t="str">
        <f ca="1">IF($C67="","",VLOOKUP(V67,Gr,2))</f>
        <v>B+</v>
      </c>
      <c r="W68" s="107" t="str">
        <f ca="1">IF($C67="","",VLOOKUP(W67*2,Gr,2))</f>
        <v>B+</v>
      </c>
      <c r="X68" s="107" t="str">
        <f ca="1">IF($C67="","",VLOOKUP(X67*2,Gr,2))</f>
        <v>B+</v>
      </c>
      <c r="Y68" s="107" t="str">
        <f ca="1">IF($C67="","",VLOOKUP(Y67,Gr,2))</f>
        <v>B+</v>
      </c>
      <c r="Z68" s="107" t="str">
        <f ca="1">IF($C67="","",VLOOKUP(Z67*2,Gr,2))</f>
        <v>A</v>
      </c>
      <c r="AA68" s="107" t="str">
        <f ca="1">IF($C67="","",VLOOKUP(AA67*2,Gr,2))</f>
        <v>B+</v>
      </c>
      <c r="AB68" s="107" t="str">
        <f ca="1">IF($C67="","",VLOOKUP(AB67,Gr,2))</f>
        <v>A</v>
      </c>
      <c r="AC68" s="107" t="str">
        <f ca="1">IF($C67="","",VLOOKUP(AC67*2,Gr,2))</f>
        <v>B+</v>
      </c>
      <c r="AD68" s="107" t="str">
        <f ca="1">IF($C67="","",VLOOKUP(AD67*2,Gr,2))</f>
        <v>A</v>
      </c>
      <c r="AE68" s="107" t="str">
        <f ca="1">IF($C67="","",VLOOKUP(AE67,Gr,2))</f>
        <v>B+</v>
      </c>
      <c r="AF68" s="107" t="str">
        <f ca="1">IF($C67="","",VLOOKUP(AF67*2,Gr,2))</f>
        <v>B+</v>
      </c>
      <c r="AG68" s="107" t="str">
        <f ca="1">IF($C67="","",VLOOKUP(AG67*2,Gr,2))</f>
        <v>B+</v>
      </c>
      <c r="AH68" s="107" t="str">
        <f ca="1">IF($C67="","",VLOOKUP(AH67,Gr,2))</f>
        <v>B+</v>
      </c>
      <c r="AI68" s="107" t="str">
        <f ca="1">IF($C67="","",VLOOKUP(AI67*2,Gr,2))</f>
        <v>B+</v>
      </c>
      <c r="AJ68" s="107" t="str">
        <f ca="1">IF($C67="","",VLOOKUP(AJ67*2,Gr,2))</f>
        <v>A</v>
      </c>
      <c r="AK68" s="107" t="str">
        <f ca="1">IF($C67="","",VLOOKUP(AK67,Gr,2))</f>
        <v>A</v>
      </c>
      <c r="AL68" s="107" t="str">
        <f ca="1">IF($C67="","",VLOOKUP(AL67*2,Gr,2))</f>
        <v>A</v>
      </c>
      <c r="AM68" s="107" t="str">
        <f ca="1">IF($C67="","",VLOOKUP(AM67*2,Gr,2))</f>
        <v>B+</v>
      </c>
      <c r="AN68" s="107" t="str">
        <f ca="1">IF($C67="","",VLOOKUP(AN67,Gr,2))</f>
        <v>B+</v>
      </c>
      <c r="AO68" s="107" t="str">
        <f ca="1">IF($C67="","",VLOOKUP(AO67/AO$7%,Gr,2))</f>
        <v>A</v>
      </c>
      <c r="AP68" s="107" t="str">
        <f ca="1">IF($C67="","",VLOOKUP(AP67,Gr,2))</f>
        <v>B+</v>
      </c>
      <c r="AQ68" s="107" t="str">
        <f ca="1">IF($C67="","",VLOOKUP(AQ67,Gr,2))</f>
        <v>B+</v>
      </c>
      <c r="AR68" s="107" t="str">
        <f ca="1">IF($C67="","",VLOOKUP(AR67,Gr,2))</f>
        <v>A</v>
      </c>
      <c r="AS68" s="107" t="str">
        <f ca="1">IF($C67="","",VLOOKUP(AS67,Gr,2))</f>
        <v>B+</v>
      </c>
      <c r="AT68" s="107" t="str">
        <f ca="1">IF($C67="","",VLOOKUP(AT67/AT$7%,Gr,2))</f>
        <v>B+</v>
      </c>
      <c r="AU68" s="150"/>
      <c r="AV68" s="150"/>
      <c r="AW68" s="150"/>
      <c r="AX68" s="150"/>
    </row>
    <row r="69" spans="1:50" s="96" customFormat="1" ht="15" customHeight="1">
      <c r="A69" s="96">
        <f t="shared" ref="A69" si="827">A68+1</f>
        <v>31</v>
      </c>
      <c r="B69" s="166">
        <f t="shared" ref="B69" si="828">A69</f>
        <v>31</v>
      </c>
      <c r="C69" s="166">
        <f t="shared" ref="C69" ca="1" si="829">IFERROR(VLOOKUP(A69,INDIRECT("data"&amp;$AX$3),2,FALSE),"")</f>
        <v>1121</v>
      </c>
      <c r="D69" s="168" t="str">
        <f t="shared" ref="D69" ca="1" si="830">IF(C69="","",VLOOKUP(A69,INDIRECT("data"&amp;$AX$3),3,FALSE))</f>
        <v>Anvith Vara</v>
      </c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50" t="str">
        <f t="shared" ref="P69" ca="1" si="831">IF($C69="","",VLOOKUP($A69,INDIRECT("data"&amp;$AX$3),4,FALSE))</f>
        <v>B</v>
      </c>
      <c r="Q69" s="150" t="str">
        <f t="shared" ref="Q69" ca="1" si="832">IF($C69="","",VLOOKUP($A69,INDIRECT("data"&amp;$AX$3),5,FALSE))</f>
        <v>SC</v>
      </c>
      <c r="R69" s="97">
        <f t="shared" ref="R69" ca="1" si="833">IF($C69="","",VLOOKUP(A69,INDIRECT("data"&amp;$AX$3),8,FALSE))</f>
        <v>41104</v>
      </c>
      <c r="S69" s="98" t="s">
        <v>20</v>
      </c>
      <c r="T69" s="107">
        <f t="shared" ref="T69:U69" ca="1" si="834">IF($C69="","",VLOOKUP($A69,INDIRECT("data"&amp;$AX$3),T$8,FALSE))</f>
        <v>50</v>
      </c>
      <c r="U69" s="107">
        <f t="shared" ca="1" si="834"/>
        <v>39</v>
      </c>
      <c r="V69" s="107">
        <f t="shared" ref="V69" ca="1" si="835">IF($C69="","",SUM(T69:U69))</f>
        <v>89</v>
      </c>
      <c r="W69" s="107">
        <f t="shared" ref="W69:X69" ca="1" si="836">IF($C69="","",VLOOKUP($A69,INDIRECT("data"&amp;$AX$3),W$8,FALSE))</f>
        <v>21</v>
      </c>
      <c r="X69" s="107">
        <f t="shared" ca="1" si="836"/>
        <v>50</v>
      </c>
      <c r="Y69" s="107">
        <f t="shared" ref="Y69" ca="1" si="837">IF($C69="","",SUM(W69:X69))</f>
        <v>71</v>
      </c>
      <c r="Z69" s="107">
        <f t="shared" ref="Z69:AA69" ca="1" si="838">IF($C69="","",VLOOKUP($A69,INDIRECT("data"&amp;$AX$3),Z$8,FALSE))</f>
        <v>40</v>
      </c>
      <c r="AA69" s="107">
        <f t="shared" ca="1" si="838"/>
        <v>21</v>
      </c>
      <c r="AB69" s="107">
        <f t="shared" ref="AB69" ca="1" si="839">IF($C69="","",SUM(Z69:AA69))</f>
        <v>61</v>
      </c>
      <c r="AC69" s="107">
        <f t="shared" ref="AC69:AD69" ca="1" si="840">IF($C69="","",VLOOKUP($A69,INDIRECT("data"&amp;$AX$3),AC$8,FALSE))</f>
        <v>39</v>
      </c>
      <c r="AD69" s="107">
        <f t="shared" ca="1" si="840"/>
        <v>40</v>
      </c>
      <c r="AE69" s="107">
        <f t="shared" ref="AE69" ca="1" si="841">IF($C69="","",SUM(AC69:AD69))</f>
        <v>79</v>
      </c>
      <c r="AF69" s="107">
        <f t="shared" ref="AF69:AG69" ca="1" si="842">IF($C69="","",VLOOKUP($A69,INDIRECT("data"&amp;$AX$3),AF$8,FALSE))</f>
        <v>50</v>
      </c>
      <c r="AG69" s="107">
        <f t="shared" ca="1" si="842"/>
        <v>39</v>
      </c>
      <c r="AH69" s="107">
        <f t="shared" ref="AH69" ca="1" si="843">IF($C69="","",SUM(AF69:AG69))</f>
        <v>89</v>
      </c>
      <c r="AI69" s="107">
        <f t="shared" ref="AI69:AJ69" ca="1" si="844">IF($C69="","",VLOOKUP($A69,INDIRECT("data"&amp;$AX$3),AI$8,FALSE))</f>
        <v>21</v>
      </c>
      <c r="AJ69" s="107">
        <f t="shared" ca="1" si="844"/>
        <v>40</v>
      </c>
      <c r="AK69" s="107">
        <f t="shared" ref="AK69" ca="1" si="845">IF($C69="","",SUM(AI69:AJ69))</f>
        <v>61</v>
      </c>
      <c r="AL69" s="107">
        <f t="shared" ref="AL69:AM69" ca="1" si="846">IF($C69="","",VLOOKUP($A69,INDIRECT("data"&amp;$AX$3),AL$8,FALSE))</f>
        <v>40</v>
      </c>
      <c r="AM69" s="107">
        <f t="shared" ca="1" si="846"/>
        <v>39</v>
      </c>
      <c r="AN69" s="107">
        <f t="shared" ref="AN69" ca="1" si="847">IF($C69="","",SUM(AL69:AM69))</f>
        <v>79</v>
      </c>
      <c r="AO69" s="95">
        <f t="shared" ref="AO69" ca="1" si="848">IF($C69="","",V69+Y69+AB69+AE69+AH69+AK69+AN69)</f>
        <v>529</v>
      </c>
      <c r="AP69" s="107">
        <f t="shared" ref="AP69:AS69" ca="1" si="849">IF($C69="","",VLOOKUP($A69,INDIRECT("data"&amp;$AX$3),AP$8,FALSE))</f>
        <v>100</v>
      </c>
      <c r="AQ69" s="107">
        <f t="shared" ca="1" si="849"/>
        <v>42</v>
      </c>
      <c r="AR69" s="107">
        <f t="shared" ca="1" si="849"/>
        <v>80</v>
      </c>
      <c r="AS69" s="107">
        <f t="shared" ca="1" si="849"/>
        <v>78</v>
      </c>
      <c r="AT69" s="107">
        <f t="shared" ref="AT69" ca="1" si="850">IF($C69="","",SUM(AP69:AS69))</f>
        <v>300</v>
      </c>
      <c r="AU69" s="150">
        <f t="shared" ref="AU69" ca="1" si="851">IF($C69="","",VLOOKUP($A69,INDIRECT("data"&amp;$AX$3),AU$8,FALSE))</f>
        <v>164</v>
      </c>
      <c r="AV69" s="150">
        <f ca="1">IF($C69="","",ROUND(AU69/NoW%,0))</f>
        <v>72</v>
      </c>
      <c r="AW69" s="150" t="str">
        <f ca="1">IF($C69="","",VLOOKUP(AO70,Gc,2,FALSE))</f>
        <v>Very Good</v>
      </c>
      <c r="AX69" s="150"/>
    </row>
    <row r="70" spans="1:50" s="96" customFormat="1" ht="15" customHeight="1">
      <c r="A70" s="96">
        <f t="shared" ref="A70" si="852">A69</f>
        <v>31</v>
      </c>
      <c r="B70" s="167"/>
      <c r="C70" s="167"/>
      <c r="D70" s="107" t="str">
        <f t="shared" ref="D70:O70" ca="1" si="853">IF($C69="","",MID(TEXT(VLOOKUP($A70,INDIRECT("data"&amp;$AX$3),10,FALSE),"000000000000"),D$8,1))</f>
        <v>9</v>
      </c>
      <c r="E70" s="107" t="str">
        <f t="shared" ca="1" si="853"/>
        <v>4</v>
      </c>
      <c r="F70" s="107" t="str">
        <f t="shared" ca="1" si="853"/>
        <v>3</v>
      </c>
      <c r="G70" s="107" t="str">
        <f t="shared" ca="1" si="853"/>
        <v>9</v>
      </c>
      <c r="H70" s="107" t="str">
        <f t="shared" ca="1" si="853"/>
        <v>3</v>
      </c>
      <c r="I70" s="107" t="str">
        <f t="shared" ca="1" si="853"/>
        <v>9</v>
      </c>
      <c r="J70" s="107" t="str">
        <f t="shared" ca="1" si="853"/>
        <v>9</v>
      </c>
      <c r="K70" s="107" t="str">
        <f t="shared" ca="1" si="853"/>
        <v>2</v>
      </c>
      <c r="L70" s="107" t="str">
        <f t="shared" ca="1" si="853"/>
        <v>2</v>
      </c>
      <c r="M70" s="107" t="str">
        <f t="shared" ca="1" si="853"/>
        <v>1</v>
      </c>
      <c r="N70" s="107" t="str">
        <f t="shared" ca="1" si="853"/>
        <v>1</v>
      </c>
      <c r="O70" s="107" t="str">
        <f t="shared" ca="1" si="853"/>
        <v>5</v>
      </c>
      <c r="P70" s="150"/>
      <c r="Q70" s="150"/>
      <c r="R70" s="97">
        <f t="shared" ref="R70" ca="1" si="854">IF($C69="","",VLOOKUP(A70,INDIRECT("data"&amp;$AX$3),9,FALSE))</f>
        <v>36894</v>
      </c>
      <c r="S70" s="98" t="s">
        <v>21</v>
      </c>
      <c r="T70" s="107" t="str">
        <f ca="1">IF($C69="","",VLOOKUP(T69*2,Gr,2))</f>
        <v>A+</v>
      </c>
      <c r="U70" s="107" t="str">
        <f ca="1">IF($C69="","",VLOOKUP(U69*2,Gr,2))</f>
        <v>A</v>
      </c>
      <c r="V70" s="107" t="str">
        <f ca="1">IF($C69="","",VLOOKUP(V69,Gr,2))</f>
        <v>A</v>
      </c>
      <c r="W70" s="107" t="str">
        <f ca="1">IF($C69="","",VLOOKUP(W69*2,Gr,2))</f>
        <v>B</v>
      </c>
      <c r="X70" s="107" t="str">
        <f ca="1">IF($C69="","",VLOOKUP(X69*2,Gr,2))</f>
        <v>A+</v>
      </c>
      <c r="Y70" s="107" t="str">
        <f ca="1">IF($C69="","",VLOOKUP(Y69,Gr,2))</f>
        <v>A</v>
      </c>
      <c r="Z70" s="107" t="str">
        <f ca="1">IF($C69="","",VLOOKUP(Z69*2,Gr,2))</f>
        <v>A</v>
      </c>
      <c r="AA70" s="107" t="str">
        <f ca="1">IF($C69="","",VLOOKUP(AA69*2,Gr,2))</f>
        <v>B</v>
      </c>
      <c r="AB70" s="107" t="str">
        <f ca="1">IF($C69="","",VLOOKUP(AB69,Gr,2))</f>
        <v>B+</v>
      </c>
      <c r="AC70" s="107" t="str">
        <f ca="1">IF($C69="","",VLOOKUP(AC69*2,Gr,2))</f>
        <v>A</v>
      </c>
      <c r="AD70" s="107" t="str">
        <f ca="1">IF($C69="","",VLOOKUP(AD69*2,Gr,2))</f>
        <v>A</v>
      </c>
      <c r="AE70" s="107" t="str">
        <f ca="1">IF($C69="","",VLOOKUP(AE69,Gr,2))</f>
        <v>A</v>
      </c>
      <c r="AF70" s="107" t="str">
        <f ca="1">IF($C69="","",VLOOKUP(AF69*2,Gr,2))</f>
        <v>A+</v>
      </c>
      <c r="AG70" s="107" t="str">
        <f ca="1">IF($C69="","",VLOOKUP(AG69*2,Gr,2))</f>
        <v>A</v>
      </c>
      <c r="AH70" s="107" t="str">
        <f ca="1">IF($C69="","",VLOOKUP(AH69,Gr,2))</f>
        <v>A</v>
      </c>
      <c r="AI70" s="107" t="str">
        <f ca="1">IF($C69="","",VLOOKUP(AI69*2,Gr,2))</f>
        <v>B</v>
      </c>
      <c r="AJ70" s="107" t="str">
        <f ca="1">IF($C69="","",VLOOKUP(AJ69*2,Gr,2))</f>
        <v>A</v>
      </c>
      <c r="AK70" s="107" t="str">
        <f ca="1">IF($C69="","",VLOOKUP(AK69,Gr,2))</f>
        <v>B+</v>
      </c>
      <c r="AL70" s="107" t="str">
        <f ca="1">IF($C69="","",VLOOKUP(AL69*2,Gr,2))</f>
        <v>A</v>
      </c>
      <c r="AM70" s="107" t="str">
        <f ca="1">IF($C69="","",VLOOKUP(AM69*2,Gr,2))</f>
        <v>A</v>
      </c>
      <c r="AN70" s="107" t="str">
        <f ca="1">IF($C69="","",VLOOKUP(AN69,Gr,2))</f>
        <v>A</v>
      </c>
      <c r="AO70" s="107" t="str">
        <f ca="1">IF($C69="","",VLOOKUP(AO69/AO$7%,Gr,2))</f>
        <v>A</v>
      </c>
      <c r="AP70" s="107" t="str">
        <f ca="1">IF($C69="","",VLOOKUP(AP69,Gr,2))</f>
        <v>A+</v>
      </c>
      <c r="AQ70" s="107" t="str">
        <f ca="1">IF($C69="","",VLOOKUP(AQ69,Gr,2))</f>
        <v>B</v>
      </c>
      <c r="AR70" s="107" t="str">
        <f ca="1">IF($C69="","",VLOOKUP(AR69,Gr,2))</f>
        <v>A</v>
      </c>
      <c r="AS70" s="107" t="str">
        <f ca="1">IF($C69="","",VLOOKUP(AS69,Gr,2))</f>
        <v>A</v>
      </c>
      <c r="AT70" s="107" t="str">
        <f ca="1">IF($C69="","",VLOOKUP(AT69/AT$7%,Gr,2))</f>
        <v>A</v>
      </c>
      <c r="AU70" s="150"/>
      <c r="AV70" s="150"/>
      <c r="AW70" s="150"/>
      <c r="AX70" s="150"/>
    </row>
    <row r="71" spans="1:50" s="96" customFormat="1" ht="15" customHeight="1">
      <c r="A71" s="96">
        <f t="shared" ref="A71" si="855">A70+1</f>
        <v>32</v>
      </c>
      <c r="B71" s="166">
        <f t="shared" ref="B71" si="856">A71</f>
        <v>32</v>
      </c>
      <c r="C71" s="166">
        <f t="shared" ref="C71" ca="1" si="857">IFERROR(VLOOKUP(A71,INDIRECT("data"&amp;$AX$3),2,FALSE),"")</f>
        <v>1076</v>
      </c>
      <c r="D71" s="168" t="str">
        <f t="shared" ref="D71" ca="1" si="858">IF(C71="","",VLOOKUP(A71,INDIRECT("data"&amp;$AX$3),3,FALSE))</f>
        <v>Bharath Vithanala</v>
      </c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50" t="str">
        <f t="shared" ref="P71" ca="1" si="859">IF($C71="","",VLOOKUP($A71,INDIRECT("data"&amp;$AX$3),4,FALSE))</f>
        <v>B</v>
      </c>
      <c r="Q71" s="150" t="str">
        <f t="shared" ref="Q71" ca="1" si="860">IF($C71="","",VLOOKUP($A71,INDIRECT("data"&amp;$AX$3),5,FALSE))</f>
        <v>BC</v>
      </c>
      <c r="R71" s="97">
        <f t="shared" ref="R71" ca="1" si="861">IF($C71="","",VLOOKUP(A71,INDIRECT("data"&amp;$AX$3),8,FALSE))</f>
        <v>41076</v>
      </c>
      <c r="S71" s="98" t="s">
        <v>20</v>
      </c>
      <c r="T71" s="107">
        <f t="shared" ref="T71:U71" ca="1" si="862">IF($C71="","",VLOOKUP($A71,INDIRECT("data"&amp;$AX$3),T$8,FALSE))</f>
        <v>44</v>
      </c>
      <c r="U71" s="107">
        <f t="shared" ca="1" si="862"/>
        <v>48</v>
      </c>
      <c r="V71" s="107">
        <f t="shared" ref="V71" ca="1" si="863">IF($C71="","",SUM(T71:U71))</f>
        <v>92</v>
      </c>
      <c r="W71" s="107">
        <f t="shared" ref="W71:X71" ca="1" si="864">IF($C71="","",VLOOKUP($A71,INDIRECT("data"&amp;$AX$3),W$8,FALSE))</f>
        <v>43</v>
      </c>
      <c r="X71" s="107">
        <f t="shared" ca="1" si="864"/>
        <v>44</v>
      </c>
      <c r="Y71" s="107">
        <f t="shared" ref="Y71" ca="1" si="865">IF($C71="","",SUM(W71:X71))</f>
        <v>87</v>
      </c>
      <c r="Z71" s="107">
        <f t="shared" ref="Z71:AA71" ca="1" si="866">IF($C71="","",VLOOKUP($A71,INDIRECT("data"&amp;$AX$3),Z$8,FALSE))</f>
        <v>48</v>
      </c>
      <c r="AA71" s="107">
        <f t="shared" ca="1" si="866"/>
        <v>43</v>
      </c>
      <c r="AB71" s="107">
        <f t="shared" ref="AB71" ca="1" si="867">IF($C71="","",SUM(Z71:AA71))</f>
        <v>91</v>
      </c>
      <c r="AC71" s="107">
        <f t="shared" ref="AC71:AD71" ca="1" si="868">IF($C71="","",VLOOKUP($A71,INDIRECT("data"&amp;$AX$3),AC$8,FALSE))</f>
        <v>48</v>
      </c>
      <c r="AD71" s="107">
        <f t="shared" ca="1" si="868"/>
        <v>48</v>
      </c>
      <c r="AE71" s="107">
        <f t="shared" ref="AE71" ca="1" si="869">IF($C71="","",SUM(AC71:AD71))</f>
        <v>96</v>
      </c>
      <c r="AF71" s="107">
        <f t="shared" ref="AF71:AG71" ca="1" si="870">IF($C71="","",VLOOKUP($A71,INDIRECT("data"&amp;$AX$3),AF$8,FALSE))</f>
        <v>44</v>
      </c>
      <c r="AG71" s="107">
        <f t="shared" ca="1" si="870"/>
        <v>48</v>
      </c>
      <c r="AH71" s="107">
        <f t="shared" ref="AH71" ca="1" si="871">IF($C71="","",SUM(AF71:AG71))</f>
        <v>92</v>
      </c>
      <c r="AI71" s="107">
        <f t="shared" ref="AI71:AJ71" ca="1" si="872">IF($C71="","",VLOOKUP($A71,INDIRECT("data"&amp;$AX$3),AI$8,FALSE))</f>
        <v>43</v>
      </c>
      <c r="AJ71" s="107">
        <f t="shared" ca="1" si="872"/>
        <v>48</v>
      </c>
      <c r="AK71" s="107">
        <f t="shared" ref="AK71" ca="1" si="873">IF($C71="","",SUM(AI71:AJ71))</f>
        <v>91</v>
      </c>
      <c r="AL71" s="107">
        <f t="shared" ref="AL71:AM71" ca="1" si="874">IF($C71="","",VLOOKUP($A71,INDIRECT("data"&amp;$AX$3),AL$8,FALSE))</f>
        <v>48</v>
      </c>
      <c r="AM71" s="107">
        <f t="shared" ca="1" si="874"/>
        <v>48</v>
      </c>
      <c r="AN71" s="107">
        <f t="shared" ref="AN71" ca="1" si="875">IF($C71="","",SUM(AL71:AM71))</f>
        <v>96</v>
      </c>
      <c r="AO71" s="95">
        <f t="shared" ref="AO71" ca="1" si="876">IF($C71="","",V71+Y71+AB71+AE71+AH71+AK71+AN71)</f>
        <v>645</v>
      </c>
      <c r="AP71" s="107">
        <f t="shared" ref="AP71:AS71" ca="1" si="877">IF($C71="","",VLOOKUP($A71,INDIRECT("data"&amp;$AX$3),AP$8,FALSE))</f>
        <v>88</v>
      </c>
      <c r="AQ71" s="107">
        <f t="shared" ca="1" si="877"/>
        <v>86</v>
      </c>
      <c r="AR71" s="107">
        <f t="shared" ca="1" si="877"/>
        <v>96</v>
      </c>
      <c r="AS71" s="107">
        <f t="shared" ca="1" si="877"/>
        <v>96</v>
      </c>
      <c r="AT71" s="107">
        <f t="shared" ref="AT71" ca="1" si="878">IF($C71="","",SUM(AP71:AS71))</f>
        <v>366</v>
      </c>
      <c r="AU71" s="150">
        <f t="shared" ref="AU71" ca="1" si="879">IF($C71="","",VLOOKUP($A71,INDIRECT("data"&amp;$AX$3),AU$8,FALSE))</f>
        <v>188</v>
      </c>
      <c r="AV71" s="150">
        <f ca="1">IF($C71="","",ROUND(AU71/NoW%,0))</f>
        <v>83</v>
      </c>
      <c r="AW71" s="150" t="str">
        <f ca="1">IF($C71="","",VLOOKUP(AO72,Gc,2,FALSE))</f>
        <v>Excellent</v>
      </c>
      <c r="AX71" s="150"/>
    </row>
    <row r="72" spans="1:50" s="96" customFormat="1" ht="15" customHeight="1">
      <c r="A72" s="96">
        <f t="shared" ref="A72" si="880">A71</f>
        <v>32</v>
      </c>
      <c r="B72" s="167"/>
      <c r="C72" s="167"/>
      <c r="D72" s="107" t="str">
        <f t="shared" ref="D72:O72" ca="1" si="881">IF($C71="","",MID(TEXT(VLOOKUP($A72,INDIRECT("data"&amp;$AX$3),10,FALSE),"000000000000"),D$8,1))</f>
        <v>8</v>
      </c>
      <c r="E72" s="107" t="str">
        <f t="shared" ca="1" si="881"/>
        <v>9</v>
      </c>
      <c r="F72" s="107" t="str">
        <f t="shared" ca="1" si="881"/>
        <v>1</v>
      </c>
      <c r="G72" s="107" t="str">
        <f t="shared" ca="1" si="881"/>
        <v>9</v>
      </c>
      <c r="H72" s="107" t="str">
        <f t="shared" ca="1" si="881"/>
        <v>2</v>
      </c>
      <c r="I72" s="107" t="str">
        <f t="shared" ca="1" si="881"/>
        <v>9</v>
      </c>
      <c r="J72" s="107" t="str">
        <f t="shared" ca="1" si="881"/>
        <v>7</v>
      </c>
      <c r="K72" s="107" t="str">
        <f t="shared" ca="1" si="881"/>
        <v>4</v>
      </c>
      <c r="L72" s="107" t="str">
        <f t="shared" ca="1" si="881"/>
        <v>8</v>
      </c>
      <c r="M72" s="107" t="str">
        <f t="shared" ca="1" si="881"/>
        <v>2</v>
      </c>
      <c r="N72" s="107" t="str">
        <f t="shared" ca="1" si="881"/>
        <v>0</v>
      </c>
      <c r="O72" s="107" t="str">
        <f t="shared" ca="1" si="881"/>
        <v>0</v>
      </c>
      <c r="P72" s="150"/>
      <c r="Q72" s="150"/>
      <c r="R72" s="97">
        <f t="shared" ref="R72" ca="1" si="882">IF($C71="","",VLOOKUP(A72,INDIRECT("data"&amp;$AX$3),9,FALSE))</f>
        <v>37295</v>
      </c>
      <c r="S72" s="98" t="s">
        <v>21</v>
      </c>
      <c r="T72" s="107" t="str">
        <f ca="1">IF($C71="","",VLOOKUP(T71*2,Gr,2))</f>
        <v>A</v>
      </c>
      <c r="U72" s="107" t="str">
        <f ca="1">IF($C71="","",VLOOKUP(U71*2,Gr,2))</f>
        <v>A+</v>
      </c>
      <c r="V72" s="107" t="str">
        <f ca="1">IF($C71="","",VLOOKUP(V71,Gr,2))</f>
        <v>A+</v>
      </c>
      <c r="W72" s="107" t="str">
        <f ca="1">IF($C71="","",VLOOKUP(W71*2,Gr,2))</f>
        <v>A</v>
      </c>
      <c r="X72" s="107" t="str">
        <f ca="1">IF($C71="","",VLOOKUP(X71*2,Gr,2))</f>
        <v>A</v>
      </c>
      <c r="Y72" s="107" t="str">
        <f ca="1">IF($C71="","",VLOOKUP(Y71,Gr,2))</f>
        <v>A</v>
      </c>
      <c r="Z72" s="107" t="str">
        <f ca="1">IF($C71="","",VLOOKUP(Z71*2,Gr,2))</f>
        <v>A+</v>
      </c>
      <c r="AA72" s="107" t="str">
        <f ca="1">IF($C71="","",VLOOKUP(AA71*2,Gr,2))</f>
        <v>A</v>
      </c>
      <c r="AB72" s="107" t="str">
        <f ca="1">IF($C71="","",VLOOKUP(AB71,Gr,2))</f>
        <v>A+</v>
      </c>
      <c r="AC72" s="107" t="str">
        <f ca="1">IF($C71="","",VLOOKUP(AC71*2,Gr,2))</f>
        <v>A+</v>
      </c>
      <c r="AD72" s="107" t="str">
        <f ca="1">IF($C71="","",VLOOKUP(AD71*2,Gr,2))</f>
        <v>A+</v>
      </c>
      <c r="AE72" s="107" t="str">
        <f ca="1">IF($C71="","",VLOOKUP(AE71,Gr,2))</f>
        <v>A+</v>
      </c>
      <c r="AF72" s="107" t="str">
        <f ca="1">IF($C71="","",VLOOKUP(AF71*2,Gr,2))</f>
        <v>A</v>
      </c>
      <c r="AG72" s="107" t="str">
        <f ca="1">IF($C71="","",VLOOKUP(AG71*2,Gr,2))</f>
        <v>A+</v>
      </c>
      <c r="AH72" s="107" t="str">
        <f ca="1">IF($C71="","",VLOOKUP(AH71,Gr,2))</f>
        <v>A+</v>
      </c>
      <c r="AI72" s="107" t="str">
        <f ca="1">IF($C71="","",VLOOKUP(AI71*2,Gr,2))</f>
        <v>A</v>
      </c>
      <c r="AJ72" s="107" t="str">
        <f ca="1">IF($C71="","",VLOOKUP(AJ71*2,Gr,2))</f>
        <v>A+</v>
      </c>
      <c r="AK72" s="107" t="str">
        <f ca="1">IF($C71="","",VLOOKUP(AK71,Gr,2))</f>
        <v>A+</v>
      </c>
      <c r="AL72" s="107" t="str">
        <f ca="1">IF($C71="","",VLOOKUP(AL71*2,Gr,2))</f>
        <v>A+</v>
      </c>
      <c r="AM72" s="107" t="str">
        <f ca="1">IF($C71="","",VLOOKUP(AM71*2,Gr,2))</f>
        <v>A+</v>
      </c>
      <c r="AN72" s="107" t="str">
        <f ca="1">IF($C71="","",VLOOKUP(AN71,Gr,2))</f>
        <v>A+</v>
      </c>
      <c r="AO72" s="107" t="str">
        <f ca="1">IF($C71="","",VLOOKUP(AO71/AO$7%,Gr,2))</f>
        <v>A+</v>
      </c>
      <c r="AP72" s="107" t="str">
        <f ca="1">IF($C71="","",VLOOKUP(AP71,Gr,2))</f>
        <v>A</v>
      </c>
      <c r="AQ72" s="107" t="str">
        <f ca="1">IF($C71="","",VLOOKUP(AQ71,Gr,2))</f>
        <v>A</v>
      </c>
      <c r="AR72" s="107" t="str">
        <f ca="1">IF($C71="","",VLOOKUP(AR71,Gr,2))</f>
        <v>A+</v>
      </c>
      <c r="AS72" s="107" t="str">
        <f ca="1">IF($C71="","",VLOOKUP(AS71,Gr,2))</f>
        <v>A+</v>
      </c>
      <c r="AT72" s="107" t="str">
        <f ca="1">IF($C71="","",VLOOKUP(AT71/AT$7%,Gr,2))</f>
        <v>A+</v>
      </c>
      <c r="AU72" s="150"/>
      <c r="AV72" s="150"/>
      <c r="AW72" s="150"/>
      <c r="AX72" s="150"/>
    </row>
    <row r="73" spans="1:50" s="96" customFormat="1" ht="15" customHeight="1">
      <c r="A73" s="96">
        <f t="shared" ref="A73" si="883">A72+1</f>
        <v>33</v>
      </c>
      <c r="B73" s="166">
        <f t="shared" ref="B73" si="884">A73</f>
        <v>33</v>
      </c>
      <c r="C73" s="166">
        <f t="shared" ref="C73" ca="1" si="885">IFERROR(VLOOKUP(A73,INDIRECT("data"&amp;$AX$3),2,FALSE),"")</f>
        <v>1060</v>
      </c>
      <c r="D73" s="168" t="str">
        <f t="shared" ref="D73" ca="1" si="886">IF(C73="","",VLOOKUP(A73,INDIRECT("data"&amp;$AX$3),3,FALSE))</f>
        <v>China Adinarayana Manupati</v>
      </c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50" t="str">
        <f t="shared" ref="P73" ca="1" si="887">IF($C73="","",VLOOKUP($A73,INDIRECT("data"&amp;$AX$3),4,FALSE))</f>
        <v>B</v>
      </c>
      <c r="Q73" s="150" t="str">
        <f t="shared" ref="Q73" ca="1" si="888">IF($C73="","",VLOOKUP($A73,INDIRECT("data"&amp;$AX$3),5,FALSE))</f>
        <v>ST</v>
      </c>
      <c r="R73" s="97">
        <f t="shared" ref="R73" ca="1" si="889">IF($C73="","",VLOOKUP(A73,INDIRECT("data"&amp;$AX$3),8,FALSE))</f>
        <v>41074</v>
      </c>
      <c r="S73" s="98" t="s">
        <v>20</v>
      </c>
      <c r="T73" s="107">
        <f t="shared" ref="T73:U73" ca="1" si="890">IF($C73="","",VLOOKUP($A73,INDIRECT("data"&amp;$AX$3),T$8,FALSE))</f>
        <v>46</v>
      </c>
      <c r="U73" s="107">
        <f t="shared" ca="1" si="890"/>
        <v>36</v>
      </c>
      <c r="V73" s="107">
        <f t="shared" ref="V73" ca="1" si="891">IF($C73="","",SUM(T73:U73))</f>
        <v>82</v>
      </c>
      <c r="W73" s="107">
        <f t="shared" ref="W73:X73" ca="1" si="892">IF($C73="","",VLOOKUP($A73,INDIRECT("data"&amp;$AX$3),W$8,FALSE))</f>
        <v>38</v>
      </c>
      <c r="X73" s="107">
        <f t="shared" ca="1" si="892"/>
        <v>46</v>
      </c>
      <c r="Y73" s="107">
        <f t="shared" ref="Y73" ca="1" si="893">IF($C73="","",SUM(W73:X73))</f>
        <v>84</v>
      </c>
      <c r="Z73" s="107">
        <f t="shared" ref="Z73:AA73" ca="1" si="894">IF($C73="","",VLOOKUP($A73,INDIRECT("data"&amp;$AX$3),Z$8,FALSE))</f>
        <v>45</v>
      </c>
      <c r="AA73" s="107">
        <f t="shared" ca="1" si="894"/>
        <v>38</v>
      </c>
      <c r="AB73" s="107">
        <f t="shared" ref="AB73" ca="1" si="895">IF($C73="","",SUM(Z73:AA73))</f>
        <v>83</v>
      </c>
      <c r="AC73" s="107">
        <f t="shared" ref="AC73:AD73" ca="1" si="896">IF($C73="","",VLOOKUP($A73,INDIRECT("data"&amp;$AX$3),AC$8,FALSE))</f>
        <v>36</v>
      </c>
      <c r="AD73" s="107">
        <f t="shared" ca="1" si="896"/>
        <v>45</v>
      </c>
      <c r="AE73" s="107">
        <f t="shared" ref="AE73" ca="1" si="897">IF($C73="","",SUM(AC73:AD73))</f>
        <v>81</v>
      </c>
      <c r="AF73" s="107">
        <f t="shared" ref="AF73:AG73" ca="1" si="898">IF($C73="","",VLOOKUP($A73,INDIRECT("data"&amp;$AX$3),AF$8,FALSE))</f>
        <v>46</v>
      </c>
      <c r="AG73" s="107">
        <f t="shared" ca="1" si="898"/>
        <v>36</v>
      </c>
      <c r="AH73" s="107">
        <f t="shared" ref="AH73" ca="1" si="899">IF($C73="","",SUM(AF73:AG73))</f>
        <v>82</v>
      </c>
      <c r="AI73" s="107">
        <f t="shared" ref="AI73:AJ73" ca="1" si="900">IF($C73="","",VLOOKUP($A73,INDIRECT("data"&amp;$AX$3),AI$8,FALSE))</f>
        <v>38</v>
      </c>
      <c r="AJ73" s="107">
        <f t="shared" ca="1" si="900"/>
        <v>45</v>
      </c>
      <c r="AK73" s="107">
        <f t="shared" ref="AK73" ca="1" si="901">IF($C73="","",SUM(AI73:AJ73))</f>
        <v>83</v>
      </c>
      <c r="AL73" s="107">
        <f t="shared" ref="AL73:AM73" ca="1" si="902">IF($C73="","",VLOOKUP($A73,INDIRECT("data"&amp;$AX$3),AL$8,FALSE))</f>
        <v>45</v>
      </c>
      <c r="AM73" s="107">
        <f t="shared" ca="1" si="902"/>
        <v>36</v>
      </c>
      <c r="AN73" s="107">
        <f t="shared" ref="AN73" ca="1" si="903">IF($C73="","",SUM(AL73:AM73))</f>
        <v>81</v>
      </c>
      <c r="AO73" s="95">
        <f t="shared" ref="AO73" ca="1" si="904">IF($C73="","",V73+Y73+AB73+AE73+AH73+AK73+AN73)</f>
        <v>576</v>
      </c>
      <c r="AP73" s="107">
        <f t="shared" ref="AP73:AS73" ca="1" si="905">IF($C73="","",VLOOKUP($A73,INDIRECT("data"&amp;$AX$3),AP$8,FALSE))</f>
        <v>92</v>
      </c>
      <c r="AQ73" s="107">
        <f t="shared" ca="1" si="905"/>
        <v>76</v>
      </c>
      <c r="AR73" s="107">
        <f t="shared" ca="1" si="905"/>
        <v>90</v>
      </c>
      <c r="AS73" s="107">
        <f t="shared" ca="1" si="905"/>
        <v>72</v>
      </c>
      <c r="AT73" s="107">
        <f t="shared" ref="AT73" ca="1" si="906">IF($C73="","",SUM(AP73:AS73))</f>
        <v>330</v>
      </c>
      <c r="AU73" s="150">
        <f t="shared" ref="AU73" ca="1" si="907">IF($C73="","",VLOOKUP($A73,INDIRECT("data"&amp;$AX$3),AU$8,FALSE))</f>
        <v>203</v>
      </c>
      <c r="AV73" s="150">
        <f ca="1">IF($C73="","",ROUND(AU73/NoW%,0))</f>
        <v>89</v>
      </c>
      <c r="AW73" s="150" t="str">
        <f ca="1">IF($C73="","",VLOOKUP(AO74,Gc,2,FALSE))</f>
        <v>Excellent</v>
      </c>
      <c r="AX73" s="150"/>
    </row>
    <row r="74" spans="1:50" s="96" customFormat="1" ht="15" customHeight="1">
      <c r="A74" s="96">
        <f t="shared" ref="A74" si="908">A73</f>
        <v>33</v>
      </c>
      <c r="B74" s="167"/>
      <c r="C74" s="167"/>
      <c r="D74" s="107" t="str">
        <f t="shared" ref="D74:O74" ca="1" si="909">IF($C73="","",MID(TEXT(VLOOKUP($A74,INDIRECT("data"&amp;$AX$3),10,FALSE),"000000000000"),D$8,1))</f>
        <v>4</v>
      </c>
      <c r="E74" s="107" t="str">
        <f t="shared" ca="1" si="909"/>
        <v>6</v>
      </c>
      <c r="F74" s="107" t="str">
        <f t="shared" ca="1" si="909"/>
        <v>6</v>
      </c>
      <c r="G74" s="107" t="str">
        <f t="shared" ca="1" si="909"/>
        <v>0</v>
      </c>
      <c r="H74" s="107" t="str">
        <f t="shared" ca="1" si="909"/>
        <v>3</v>
      </c>
      <c r="I74" s="107" t="str">
        <f t="shared" ca="1" si="909"/>
        <v>9</v>
      </c>
      <c r="J74" s="107" t="str">
        <f t="shared" ca="1" si="909"/>
        <v>0</v>
      </c>
      <c r="K74" s="107" t="str">
        <f t="shared" ca="1" si="909"/>
        <v>8</v>
      </c>
      <c r="L74" s="107" t="str">
        <f t="shared" ca="1" si="909"/>
        <v>0</v>
      </c>
      <c r="M74" s="107" t="str">
        <f t="shared" ca="1" si="909"/>
        <v>5</v>
      </c>
      <c r="N74" s="107" t="str">
        <f t="shared" ca="1" si="909"/>
        <v>9</v>
      </c>
      <c r="O74" s="107" t="str">
        <f t="shared" ca="1" si="909"/>
        <v>0</v>
      </c>
      <c r="P74" s="150"/>
      <c r="Q74" s="150"/>
      <c r="R74" s="97">
        <f t="shared" ref="R74" ca="1" si="910">IF($C73="","",VLOOKUP(A74,INDIRECT("data"&amp;$AX$3),9,FALSE))</f>
        <v>37436</v>
      </c>
      <c r="S74" s="98" t="s">
        <v>21</v>
      </c>
      <c r="T74" s="107" t="str">
        <f ca="1">IF($C73="","",VLOOKUP(T73*2,Gr,2))</f>
        <v>A+</v>
      </c>
      <c r="U74" s="107" t="str">
        <f ca="1">IF($C73="","",VLOOKUP(U73*2,Gr,2))</f>
        <v>A</v>
      </c>
      <c r="V74" s="107" t="str">
        <f ca="1">IF($C73="","",VLOOKUP(V73,Gr,2))</f>
        <v>A</v>
      </c>
      <c r="W74" s="107" t="str">
        <f ca="1">IF($C73="","",VLOOKUP(W73*2,Gr,2))</f>
        <v>A</v>
      </c>
      <c r="X74" s="107" t="str">
        <f ca="1">IF($C73="","",VLOOKUP(X73*2,Gr,2))</f>
        <v>A+</v>
      </c>
      <c r="Y74" s="107" t="str">
        <f ca="1">IF($C73="","",VLOOKUP(Y73,Gr,2))</f>
        <v>A</v>
      </c>
      <c r="Z74" s="107" t="str">
        <f ca="1">IF($C73="","",VLOOKUP(Z73*2,Gr,2))</f>
        <v>A</v>
      </c>
      <c r="AA74" s="107" t="str">
        <f ca="1">IF($C73="","",VLOOKUP(AA73*2,Gr,2))</f>
        <v>A</v>
      </c>
      <c r="AB74" s="107" t="str">
        <f ca="1">IF($C73="","",VLOOKUP(AB73,Gr,2))</f>
        <v>A</v>
      </c>
      <c r="AC74" s="107" t="str">
        <f ca="1">IF($C73="","",VLOOKUP(AC73*2,Gr,2))</f>
        <v>A</v>
      </c>
      <c r="AD74" s="107" t="str">
        <f ca="1">IF($C73="","",VLOOKUP(AD73*2,Gr,2))</f>
        <v>A</v>
      </c>
      <c r="AE74" s="107" t="str">
        <f ca="1">IF($C73="","",VLOOKUP(AE73,Gr,2))</f>
        <v>A</v>
      </c>
      <c r="AF74" s="107" t="str">
        <f ca="1">IF($C73="","",VLOOKUP(AF73*2,Gr,2))</f>
        <v>A+</v>
      </c>
      <c r="AG74" s="107" t="str">
        <f ca="1">IF($C73="","",VLOOKUP(AG73*2,Gr,2))</f>
        <v>A</v>
      </c>
      <c r="AH74" s="107" t="str">
        <f ca="1">IF($C73="","",VLOOKUP(AH73,Gr,2))</f>
        <v>A</v>
      </c>
      <c r="AI74" s="107" t="str">
        <f ca="1">IF($C73="","",VLOOKUP(AI73*2,Gr,2))</f>
        <v>A</v>
      </c>
      <c r="AJ74" s="107" t="str">
        <f ca="1">IF($C73="","",VLOOKUP(AJ73*2,Gr,2))</f>
        <v>A</v>
      </c>
      <c r="AK74" s="107" t="str">
        <f ca="1">IF($C73="","",VLOOKUP(AK73,Gr,2))</f>
        <v>A</v>
      </c>
      <c r="AL74" s="107" t="str">
        <f ca="1">IF($C73="","",VLOOKUP(AL73*2,Gr,2))</f>
        <v>A</v>
      </c>
      <c r="AM74" s="107" t="str">
        <f ca="1">IF($C73="","",VLOOKUP(AM73*2,Gr,2))</f>
        <v>A</v>
      </c>
      <c r="AN74" s="107" t="str">
        <f ca="1">IF($C73="","",VLOOKUP(AN73,Gr,2))</f>
        <v>A</v>
      </c>
      <c r="AO74" s="107" t="str">
        <f ca="1">IF($C73="","",VLOOKUP(AO73/AO$7%,Gr,2))</f>
        <v>A+</v>
      </c>
      <c r="AP74" s="107" t="str">
        <f ca="1">IF($C73="","",VLOOKUP(AP73,Gr,2))</f>
        <v>A+</v>
      </c>
      <c r="AQ74" s="107" t="str">
        <f ca="1">IF($C73="","",VLOOKUP(AQ73,Gr,2))</f>
        <v>A</v>
      </c>
      <c r="AR74" s="107" t="str">
        <f ca="1">IF($C73="","",VLOOKUP(AR73,Gr,2))</f>
        <v>A</v>
      </c>
      <c r="AS74" s="107" t="str">
        <f ca="1">IF($C73="","",VLOOKUP(AS73,Gr,2))</f>
        <v>A</v>
      </c>
      <c r="AT74" s="107" t="str">
        <f ca="1">IF($C73="","",VLOOKUP(AT73/AT$7%,Gr,2))</f>
        <v>A</v>
      </c>
      <c r="AU74" s="150"/>
      <c r="AV74" s="150"/>
      <c r="AW74" s="150"/>
      <c r="AX74" s="150"/>
    </row>
    <row r="75" spans="1:50" s="96" customFormat="1" ht="15" customHeight="1">
      <c r="A75" s="96">
        <f t="shared" ref="A75" si="911">A74+1</f>
        <v>34</v>
      </c>
      <c r="B75" s="166">
        <f t="shared" ref="B75" si="912">A75</f>
        <v>34</v>
      </c>
      <c r="C75" s="166">
        <f t="shared" ref="C75" ca="1" si="913">IFERROR(VLOOKUP(A75,INDIRECT("data"&amp;$AX$3),2,FALSE),"")</f>
        <v>1059</v>
      </c>
      <c r="D75" s="168" t="str">
        <f t="shared" ref="D75" ca="1" si="914">IF(C75="","",VLOOKUP(A75,INDIRECT("data"&amp;$AX$3),3,FALSE))</f>
        <v>Durga Prasad Manupati</v>
      </c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50" t="str">
        <f t="shared" ref="P75" ca="1" si="915">IF($C75="","",VLOOKUP($A75,INDIRECT("data"&amp;$AX$3),4,FALSE))</f>
        <v>B</v>
      </c>
      <c r="Q75" s="150" t="str">
        <f t="shared" ref="Q75" ca="1" si="916">IF($C75="","",VLOOKUP($A75,INDIRECT("data"&amp;$AX$3),5,FALSE))</f>
        <v>ST</v>
      </c>
      <c r="R75" s="97">
        <f t="shared" ref="R75" ca="1" si="917">IF($C75="","",VLOOKUP(A75,INDIRECT("data"&amp;$AX$3),8,FALSE))</f>
        <v>41074</v>
      </c>
      <c r="S75" s="98" t="s">
        <v>20</v>
      </c>
      <c r="T75" s="107">
        <f t="shared" ref="T75:U75" ca="1" si="918">IF($C75="","",VLOOKUP($A75,INDIRECT("data"&amp;$AX$3),T$8,FALSE))</f>
        <v>32</v>
      </c>
      <c r="U75" s="107">
        <f t="shared" ca="1" si="918"/>
        <v>38</v>
      </c>
      <c r="V75" s="107">
        <f t="shared" ref="V75" ca="1" si="919">IF($C75="","",SUM(T75:U75))</f>
        <v>70</v>
      </c>
      <c r="W75" s="107">
        <f t="shared" ref="W75:X75" ca="1" si="920">IF($C75="","",VLOOKUP($A75,INDIRECT("data"&amp;$AX$3),W$8,FALSE))</f>
        <v>34</v>
      </c>
      <c r="X75" s="107">
        <f t="shared" ca="1" si="920"/>
        <v>32</v>
      </c>
      <c r="Y75" s="107">
        <f t="shared" ref="Y75" ca="1" si="921">IF($C75="","",SUM(W75:X75))</f>
        <v>66</v>
      </c>
      <c r="Z75" s="107">
        <f t="shared" ref="Z75:AA75" ca="1" si="922">IF($C75="","",VLOOKUP($A75,INDIRECT("data"&amp;$AX$3),Z$8,FALSE))</f>
        <v>38</v>
      </c>
      <c r="AA75" s="107">
        <f t="shared" ca="1" si="922"/>
        <v>34</v>
      </c>
      <c r="AB75" s="107">
        <f t="shared" ref="AB75" ca="1" si="923">IF($C75="","",SUM(Z75:AA75))</f>
        <v>72</v>
      </c>
      <c r="AC75" s="107">
        <f t="shared" ref="AC75:AD75" ca="1" si="924">IF($C75="","",VLOOKUP($A75,INDIRECT("data"&amp;$AX$3),AC$8,FALSE))</f>
        <v>38</v>
      </c>
      <c r="AD75" s="107">
        <f t="shared" ca="1" si="924"/>
        <v>38</v>
      </c>
      <c r="AE75" s="107">
        <f t="shared" ref="AE75" ca="1" si="925">IF($C75="","",SUM(AC75:AD75))</f>
        <v>76</v>
      </c>
      <c r="AF75" s="107">
        <f t="shared" ref="AF75:AG75" ca="1" si="926">IF($C75="","",VLOOKUP($A75,INDIRECT("data"&amp;$AX$3),AF$8,FALSE))</f>
        <v>32</v>
      </c>
      <c r="AG75" s="107">
        <f t="shared" ca="1" si="926"/>
        <v>38</v>
      </c>
      <c r="AH75" s="107">
        <f t="shared" ref="AH75" ca="1" si="927">IF($C75="","",SUM(AF75:AG75))</f>
        <v>70</v>
      </c>
      <c r="AI75" s="107">
        <f t="shared" ref="AI75:AJ75" ca="1" si="928">IF($C75="","",VLOOKUP($A75,INDIRECT("data"&amp;$AX$3),AI$8,FALSE))</f>
        <v>34</v>
      </c>
      <c r="AJ75" s="107">
        <f t="shared" ca="1" si="928"/>
        <v>38</v>
      </c>
      <c r="AK75" s="107">
        <f t="shared" ref="AK75" ca="1" si="929">IF($C75="","",SUM(AI75:AJ75))</f>
        <v>72</v>
      </c>
      <c r="AL75" s="107">
        <f t="shared" ref="AL75:AM75" ca="1" si="930">IF($C75="","",VLOOKUP($A75,INDIRECT("data"&amp;$AX$3),AL$8,FALSE))</f>
        <v>38</v>
      </c>
      <c r="AM75" s="107">
        <f t="shared" ca="1" si="930"/>
        <v>38</v>
      </c>
      <c r="AN75" s="107">
        <f t="shared" ref="AN75" ca="1" si="931">IF($C75="","",SUM(AL75:AM75))</f>
        <v>76</v>
      </c>
      <c r="AO75" s="95">
        <f t="shared" ref="AO75" ca="1" si="932">IF($C75="","",V75+Y75+AB75+AE75+AH75+AK75+AN75)</f>
        <v>502</v>
      </c>
      <c r="AP75" s="107">
        <f t="shared" ref="AP75:AS75" ca="1" si="933">IF($C75="","",VLOOKUP($A75,INDIRECT("data"&amp;$AX$3),AP$8,FALSE))</f>
        <v>64</v>
      </c>
      <c r="AQ75" s="107">
        <f t="shared" ca="1" si="933"/>
        <v>68</v>
      </c>
      <c r="AR75" s="107">
        <f t="shared" ca="1" si="933"/>
        <v>76</v>
      </c>
      <c r="AS75" s="107">
        <f t="shared" ca="1" si="933"/>
        <v>76</v>
      </c>
      <c r="AT75" s="107">
        <f t="shared" ref="AT75" ca="1" si="934">IF($C75="","",SUM(AP75:AS75))</f>
        <v>284</v>
      </c>
      <c r="AU75" s="150">
        <f t="shared" ref="AU75" ca="1" si="935">IF($C75="","",VLOOKUP($A75,INDIRECT("data"&amp;$AX$3),AU$8,FALSE))</f>
        <v>172</v>
      </c>
      <c r="AV75" s="150">
        <f ca="1">IF($C75="","",ROUND(AU75/NoW%,0))</f>
        <v>76</v>
      </c>
      <c r="AW75" s="150" t="str">
        <f ca="1">IF($C75="","",VLOOKUP(AO76,Gc,2,FALSE))</f>
        <v>Very Good</v>
      </c>
      <c r="AX75" s="150"/>
    </row>
    <row r="76" spans="1:50" s="96" customFormat="1" ht="15" customHeight="1">
      <c r="A76" s="96">
        <f t="shared" ref="A76" si="936">A75</f>
        <v>34</v>
      </c>
      <c r="B76" s="167"/>
      <c r="C76" s="167"/>
      <c r="D76" s="107" t="str">
        <f t="shared" ref="D76:O76" ca="1" si="937">IF($C75="","",MID(TEXT(VLOOKUP($A76,INDIRECT("data"&amp;$AX$3),10,FALSE),"000000000000"),D$8,1))</f>
        <v>6</v>
      </c>
      <c r="E76" s="107" t="str">
        <f t="shared" ca="1" si="937"/>
        <v>1</v>
      </c>
      <c r="F76" s="107" t="str">
        <f t="shared" ca="1" si="937"/>
        <v>7</v>
      </c>
      <c r="G76" s="107" t="str">
        <f t="shared" ca="1" si="937"/>
        <v>0</v>
      </c>
      <c r="H76" s="107" t="str">
        <f t="shared" ca="1" si="937"/>
        <v>7</v>
      </c>
      <c r="I76" s="107" t="str">
        <f t="shared" ca="1" si="937"/>
        <v>7</v>
      </c>
      <c r="J76" s="107" t="str">
        <f t="shared" ca="1" si="937"/>
        <v>3</v>
      </c>
      <c r="K76" s="107" t="str">
        <f t="shared" ca="1" si="937"/>
        <v>7</v>
      </c>
      <c r="L76" s="107" t="str">
        <f t="shared" ca="1" si="937"/>
        <v>5</v>
      </c>
      <c r="M76" s="107" t="str">
        <f t="shared" ca="1" si="937"/>
        <v>5</v>
      </c>
      <c r="N76" s="107" t="str">
        <f t="shared" ca="1" si="937"/>
        <v>4</v>
      </c>
      <c r="O76" s="107" t="str">
        <f t="shared" ca="1" si="937"/>
        <v>1</v>
      </c>
      <c r="P76" s="150"/>
      <c r="Q76" s="150"/>
      <c r="R76" s="97">
        <f t="shared" ref="R76" ca="1" si="938">IF($C75="","",VLOOKUP(A76,INDIRECT("data"&amp;$AX$3),9,FALSE))</f>
        <v>37193</v>
      </c>
      <c r="S76" s="98" t="s">
        <v>21</v>
      </c>
      <c r="T76" s="107" t="str">
        <f ca="1">IF($C75="","",VLOOKUP(T75*2,Gr,2))</f>
        <v>B+</v>
      </c>
      <c r="U76" s="107" t="str">
        <f ca="1">IF($C75="","",VLOOKUP(U75*2,Gr,2))</f>
        <v>A</v>
      </c>
      <c r="V76" s="107" t="str">
        <f ca="1">IF($C75="","",VLOOKUP(V75,Gr,2))</f>
        <v>B+</v>
      </c>
      <c r="W76" s="107" t="str">
        <f ca="1">IF($C75="","",VLOOKUP(W75*2,Gr,2))</f>
        <v>B+</v>
      </c>
      <c r="X76" s="107" t="str">
        <f ca="1">IF($C75="","",VLOOKUP(X75*2,Gr,2))</f>
        <v>B+</v>
      </c>
      <c r="Y76" s="107" t="str">
        <f ca="1">IF($C75="","",VLOOKUP(Y75,Gr,2))</f>
        <v>B+</v>
      </c>
      <c r="Z76" s="107" t="str">
        <f ca="1">IF($C75="","",VLOOKUP(Z75*2,Gr,2))</f>
        <v>A</v>
      </c>
      <c r="AA76" s="107" t="str">
        <f ca="1">IF($C75="","",VLOOKUP(AA75*2,Gr,2))</f>
        <v>B+</v>
      </c>
      <c r="AB76" s="107" t="str">
        <f ca="1">IF($C75="","",VLOOKUP(AB75,Gr,2))</f>
        <v>A</v>
      </c>
      <c r="AC76" s="107" t="str">
        <f ca="1">IF($C75="","",VLOOKUP(AC75*2,Gr,2))</f>
        <v>A</v>
      </c>
      <c r="AD76" s="107" t="str">
        <f ca="1">IF($C75="","",VLOOKUP(AD75*2,Gr,2))</f>
        <v>A</v>
      </c>
      <c r="AE76" s="107" t="str">
        <f ca="1">IF($C75="","",VLOOKUP(AE75,Gr,2))</f>
        <v>A</v>
      </c>
      <c r="AF76" s="107" t="str">
        <f ca="1">IF($C75="","",VLOOKUP(AF75*2,Gr,2))</f>
        <v>B+</v>
      </c>
      <c r="AG76" s="107" t="str">
        <f ca="1">IF($C75="","",VLOOKUP(AG75*2,Gr,2))</f>
        <v>A</v>
      </c>
      <c r="AH76" s="107" t="str">
        <f ca="1">IF($C75="","",VLOOKUP(AH75,Gr,2))</f>
        <v>B+</v>
      </c>
      <c r="AI76" s="107" t="str">
        <f ca="1">IF($C75="","",VLOOKUP(AI75*2,Gr,2))</f>
        <v>B+</v>
      </c>
      <c r="AJ76" s="107" t="str">
        <f ca="1">IF($C75="","",VLOOKUP(AJ75*2,Gr,2))</f>
        <v>A</v>
      </c>
      <c r="AK76" s="107" t="str">
        <f ca="1">IF($C75="","",VLOOKUP(AK75,Gr,2))</f>
        <v>A</v>
      </c>
      <c r="AL76" s="107" t="str">
        <f ca="1">IF($C75="","",VLOOKUP(AL75*2,Gr,2))</f>
        <v>A</v>
      </c>
      <c r="AM76" s="107" t="str">
        <f ca="1">IF($C75="","",VLOOKUP(AM75*2,Gr,2))</f>
        <v>A</v>
      </c>
      <c r="AN76" s="107" t="str">
        <f ca="1">IF($C75="","",VLOOKUP(AN75,Gr,2))</f>
        <v>A</v>
      </c>
      <c r="AO76" s="107" t="str">
        <f ca="1">IF($C75="","",VLOOKUP(AO75/AO$7%,Gr,2))</f>
        <v>A</v>
      </c>
      <c r="AP76" s="107" t="str">
        <f ca="1">IF($C75="","",VLOOKUP(AP75,Gr,2))</f>
        <v>B+</v>
      </c>
      <c r="AQ76" s="107" t="str">
        <f ca="1">IF($C75="","",VLOOKUP(AQ75,Gr,2))</f>
        <v>B+</v>
      </c>
      <c r="AR76" s="107" t="str">
        <f ca="1">IF($C75="","",VLOOKUP(AR75,Gr,2))</f>
        <v>A</v>
      </c>
      <c r="AS76" s="107" t="str">
        <f ca="1">IF($C75="","",VLOOKUP(AS75,Gr,2))</f>
        <v>A</v>
      </c>
      <c r="AT76" s="107" t="str">
        <f ca="1">IF($C75="","",VLOOKUP(AT75/AT$7%,Gr,2))</f>
        <v>A</v>
      </c>
      <c r="AU76" s="150"/>
      <c r="AV76" s="150"/>
      <c r="AW76" s="150"/>
      <c r="AX76" s="150"/>
    </row>
    <row r="77" spans="1:50" s="96" customFormat="1" ht="15" customHeight="1">
      <c r="A77" s="96">
        <f t="shared" ref="A77" si="939">A76+1</f>
        <v>35</v>
      </c>
      <c r="B77" s="166">
        <f t="shared" ref="B77" si="940">A77</f>
        <v>35</v>
      </c>
      <c r="C77" s="166">
        <f t="shared" ref="C77" ca="1" si="941">IFERROR(VLOOKUP(A77,INDIRECT("data"&amp;$AX$3),2,FALSE),"")</f>
        <v>1116</v>
      </c>
      <c r="D77" s="168" t="str">
        <f t="shared" ref="D77" ca="1" si="942">IF(C77="","",VLOOKUP(A77,INDIRECT("data"&amp;$AX$3),3,FALSE))</f>
        <v>Janaki Raman Akula</v>
      </c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50" t="str">
        <f t="shared" ref="P77" ca="1" si="943">IF($C77="","",VLOOKUP($A77,INDIRECT("data"&amp;$AX$3),4,FALSE))</f>
        <v>G</v>
      </c>
      <c r="Q77" s="150" t="str">
        <f t="shared" ref="Q77" ca="1" si="944">IF($C77="","",VLOOKUP($A77,INDIRECT("data"&amp;$AX$3),5,FALSE))</f>
        <v>OC</v>
      </c>
      <c r="R77" s="97">
        <f t="shared" ref="R77" ca="1" si="945">IF($C77="","",VLOOKUP(A77,INDIRECT("data"&amp;$AX$3),8,FALSE))</f>
        <v>41093</v>
      </c>
      <c r="S77" s="98" t="s">
        <v>20</v>
      </c>
      <c r="T77" s="107">
        <f t="shared" ref="T77:U77" ca="1" si="946">IF($C77="","",VLOOKUP($A77,INDIRECT("data"&amp;$AX$3),T$8,FALSE))</f>
        <v>22</v>
      </c>
      <c r="U77" s="107">
        <f t="shared" ca="1" si="946"/>
        <v>46</v>
      </c>
      <c r="V77" s="107">
        <f t="shared" ref="V77" ca="1" si="947">IF($C77="","",SUM(T77:U77))</f>
        <v>68</v>
      </c>
      <c r="W77" s="107">
        <f t="shared" ref="W77:X77" ca="1" si="948">IF($C77="","",VLOOKUP($A77,INDIRECT("data"&amp;$AX$3),W$8,FALSE))</f>
        <v>44</v>
      </c>
      <c r="X77" s="107">
        <f t="shared" ca="1" si="948"/>
        <v>22</v>
      </c>
      <c r="Y77" s="107">
        <f t="shared" ref="Y77" ca="1" si="949">IF($C77="","",SUM(W77:X77))</f>
        <v>66</v>
      </c>
      <c r="Z77" s="107">
        <f t="shared" ref="Z77:AA77" ca="1" si="950">IF($C77="","",VLOOKUP($A77,INDIRECT("data"&amp;$AX$3),Z$8,FALSE))</f>
        <v>43</v>
      </c>
      <c r="AA77" s="107">
        <f t="shared" ca="1" si="950"/>
        <v>44</v>
      </c>
      <c r="AB77" s="107">
        <f t="shared" ref="AB77" ca="1" si="951">IF($C77="","",SUM(Z77:AA77))</f>
        <v>87</v>
      </c>
      <c r="AC77" s="107">
        <f t="shared" ref="AC77:AD77" ca="1" si="952">IF($C77="","",VLOOKUP($A77,INDIRECT("data"&amp;$AX$3),AC$8,FALSE))</f>
        <v>46</v>
      </c>
      <c r="AD77" s="107">
        <f t="shared" ca="1" si="952"/>
        <v>43</v>
      </c>
      <c r="AE77" s="107">
        <f t="shared" ref="AE77" ca="1" si="953">IF($C77="","",SUM(AC77:AD77))</f>
        <v>89</v>
      </c>
      <c r="AF77" s="107">
        <f t="shared" ref="AF77:AG77" ca="1" si="954">IF($C77="","",VLOOKUP($A77,INDIRECT("data"&amp;$AX$3),AF$8,FALSE))</f>
        <v>22</v>
      </c>
      <c r="AG77" s="107">
        <f t="shared" ca="1" si="954"/>
        <v>46</v>
      </c>
      <c r="AH77" s="107">
        <f t="shared" ref="AH77" ca="1" si="955">IF($C77="","",SUM(AF77:AG77))</f>
        <v>68</v>
      </c>
      <c r="AI77" s="107">
        <f t="shared" ref="AI77:AJ77" ca="1" si="956">IF($C77="","",VLOOKUP($A77,INDIRECT("data"&amp;$AX$3),AI$8,FALSE))</f>
        <v>44</v>
      </c>
      <c r="AJ77" s="107">
        <f t="shared" ca="1" si="956"/>
        <v>43</v>
      </c>
      <c r="AK77" s="107">
        <f t="shared" ref="AK77" ca="1" si="957">IF($C77="","",SUM(AI77:AJ77))</f>
        <v>87</v>
      </c>
      <c r="AL77" s="107">
        <f t="shared" ref="AL77:AM77" ca="1" si="958">IF($C77="","",VLOOKUP($A77,INDIRECT("data"&amp;$AX$3),AL$8,FALSE))</f>
        <v>43</v>
      </c>
      <c r="AM77" s="107">
        <f t="shared" ca="1" si="958"/>
        <v>46</v>
      </c>
      <c r="AN77" s="107">
        <f t="shared" ref="AN77" ca="1" si="959">IF($C77="","",SUM(AL77:AM77))</f>
        <v>89</v>
      </c>
      <c r="AO77" s="95">
        <f t="shared" ref="AO77" ca="1" si="960">IF($C77="","",V77+Y77+AB77+AE77+AH77+AK77+AN77)</f>
        <v>554</v>
      </c>
      <c r="AP77" s="107">
        <f t="shared" ref="AP77:AS77" ca="1" si="961">IF($C77="","",VLOOKUP($A77,INDIRECT("data"&amp;$AX$3),AP$8,FALSE))</f>
        <v>44</v>
      </c>
      <c r="AQ77" s="107">
        <f t="shared" ca="1" si="961"/>
        <v>88</v>
      </c>
      <c r="AR77" s="107">
        <f t="shared" ca="1" si="961"/>
        <v>86</v>
      </c>
      <c r="AS77" s="107">
        <f t="shared" ca="1" si="961"/>
        <v>92</v>
      </c>
      <c r="AT77" s="107">
        <f t="shared" ref="AT77" ca="1" si="962">IF($C77="","",SUM(AP77:AS77))</f>
        <v>310</v>
      </c>
      <c r="AU77" s="150">
        <f t="shared" ref="AU77" ca="1" si="963">IF($C77="","",VLOOKUP($A77,INDIRECT("data"&amp;$AX$3),AU$8,FALSE))</f>
        <v>164</v>
      </c>
      <c r="AV77" s="150">
        <f ca="1">IF($C77="","",ROUND(AU77/NoW%,0))</f>
        <v>72</v>
      </c>
      <c r="AW77" s="150" t="str">
        <f ca="1">IF($C77="","",VLOOKUP(AO78,Gc,2,FALSE))</f>
        <v>Excellent</v>
      </c>
      <c r="AX77" s="150"/>
    </row>
    <row r="78" spans="1:50" s="96" customFormat="1" ht="15" customHeight="1">
      <c r="A78" s="96">
        <f t="shared" ref="A78" si="964">A77</f>
        <v>35</v>
      </c>
      <c r="B78" s="167"/>
      <c r="C78" s="167"/>
      <c r="D78" s="107" t="str">
        <f t="shared" ref="D78:O78" ca="1" si="965">IF($C77="","",MID(TEXT(VLOOKUP($A78,INDIRECT("data"&amp;$AX$3),10,FALSE),"000000000000"),D$8,1))</f>
        <v>8</v>
      </c>
      <c r="E78" s="107" t="str">
        <f t="shared" ca="1" si="965"/>
        <v>0</v>
      </c>
      <c r="F78" s="107" t="str">
        <f t="shared" ca="1" si="965"/>
        <v>9</v>
      </c>
      <c r="G78" s="107" t="str">
        <f t="shared" ca="1" si="965"/>
        <v>4</v>
      </c>
      <c r="H78" s="107" t="str">
        <f t="shared" ca="1" si="965"/>
        <v>7</v>
      </c>
      <c r="I78" s="107" t="str">
        <f t="shared" ca="1" si="965"/>
        <v>1</v>
      </c>
      <c r="J78" s="107" t="str">
        <f t="shared" ca="1" si="965"/>
        <v>7</v>
      </c>
      <c r="K78" s="107" t="str">
        <f t="shared" ca="1" si="965"/>
        <v>4</v>
      </c>
      <c r="L78" s="107" t="str">
        <f t="shared" ca="1" si="965"/>
        <v>6</v>
      </c>
      <c r="M78" s="107" t="str">
        <f t="shared" ca="1" si="965"/>
        <v>3</v>
      </c>
      <c r="N78" s="107" t="str">
        <f t="shared" ca="1" si="965"/>
        <v>2</v>
      </c>
      <c r="O78" s="107" t="str">
        <f t="shared" ca="1" si="965"/>
        <v>0</v>
      </c>
      <c r="P78" s="150"/>
      <c r="Q78" s="150"/>
      <c r="R78" s="97">
        <f t="shared" ref="R78" ca="1" si="966">IF($C77="","",VLOOKUP(A78,INDIRECT("data"&amp;$AX$3),9,FALSE))</f>
        <v>37188</v>
      </c>
      <c r="S78" s="98" t="s">
        <v>21</v>
      </c>
      <c r="T78" s="107" t="str">
        <f ca="1">IF($C77="","",VLOOKUP(T77*2,Gr,2))</f>
        <v>B</v>
      </c>
      <c r="U78" s="107" t="str">
        <f ca="1">IF($C77="","",VLOOKUP(U77*2,Gr,2))</f>
        <v>A+</v>
      </c>
      <c r="V78" s="107" t="str">
        <f ca="1">IF($C77="","",VLOOKUP(V77,Gr,2))</f>
        <v>B+</v>
      </c>
      <c r="W78" s="107" t="str">
        <f ca="1">IF($C77="","",VLOOKUP(W77*2,Gr,2))</f>
        <v>A</v>
      </c>
      <c r="X78" s="107" t="str">
        <f ca="1">IF($C77="","",VLOOKUP(X77*2,Gr,2))</f>
        <v>B</v>
      </c>
      <c r="Y78" s="107" t="str">
        <f ca="1">IF($C77="","",VLOOKUP(Y77,Gr,2))</f>
        <v>B+</v>
      </c>
      <c r="Z78" s="107" t="str">
        <f ca="1">IF($C77="","",VLOOKUP(Z77*2,Gr,2))</f>
        <v>A</v>
      </c>
      <c r="AA78" s="107" t="str">
        <f ca="1">IF($C77="","",VLOOKUP(AA77*2,Gr,2))</f>
        <v>A</v>
      </c>
      <c r="AB78" s="107" t="str">
        <f ca="1">IF($C77="","",VLOOKUP(AB77,Gr,2))</f>
        <v>A</v>
      </c>
      <c r="AC78" s="107" t="str">
        <f ca="1">IF($C77="","",VLOOKUP(AC77*2,Gr,2))</f>
        <v>A+</v>
      </c>
      <c r="AD78" s="107" t="str">
        <f ca="1">IF($C77="","",VLOOKUP(AD77*2,Gr,2))</f>
        <v>A</v>
      </c>
      <c r="AE78" s="107" t="str">
        <f ca="1">IF($C77="","",VLOOKUP(AE77,Gr,2))</f>
        <v>A</v>
      </c>
      <c r="AF78" s="107" t="str">
        <f ca="1">IF($C77="","",VLOOKUP(AF77*2,Gr,2))</f>
        <v>B</v>
      </c>
      <c r="AG78" s="107" t="str">
        <f ca="1">IF($C77="","",VLOOKUP(AG77*2,Gr,2))</f>
        <v>A+</v>
      </c>
      <c r="AH78" s="107" t="str">
        <f ca="1">IF($C77="","",VLOOKUP(AH77,Gr,2))</f>
        <v>B+</v>
      </c>
      <c r="AI78" s="107" t="str">
        <f ca="1">IF($C77="","",VLOOKUP(AI77*2,Gr,2))</f>
        <v>A</v>
      </c>
      <c r="AJ78" s="107" t="str">
        <f ca="1">IF($C77="","",VLOOKUP(AJ77*2,Gr,2))</f>
        <v>A</v>
      </c>
      <c r="AK78" s="107" t="str">
        <f ca="1">IF($C77="","",VLOOKUP(AK77,Gr,2))</f>
        <v>A</v>
      </c>
      <c r="AL78" s="107" t="str">
        <f ca="1">IF($C77="","",VLOOKUP(AL77*2,Gr,2))</f>
        <v>A</v>
      </c>
      <c r="AM78" s="107" t="str">
        <f ca="1">IF($C77="","",VLOOKUP(AM77*2,Gr,2))</f>
        <v>A+</v>
      </c>
      <c r="AN78" s="107" t="str">
        <f ca="1">IF($C77="","",VLOOKUP(AN77,Gr,2))</f>
        <v>A</v>
      </c>
      <c r="AO78" s="107" t="str">
        <f ca="1">IF($C77="","",VLOOKUP(AO77/AO$7%,Gr,2))</f>
        <v>A+</v>
      </c>
      <c r="AP78" s="107" t="str">
        <f ca="1">IF($C77="","",VLOOKUP(AP77,Gr,2))</f>
        <v>B</v>
      </c>
      <c r="AQ78" s="107" t="str">
        <f ca="1">IF($C77="","",VLOOKUP(AQ77,Gr,2))</f>
        <v>A</v>
      </c>
      <c r="AR78" s="107" t="str">
        <f ca="1">IF($C77="","",VLOOKUP(AR77,Gr,2))</f>
        <v>A</v>
      </c>
      <c r="AS78" s="107" t="str">
        <f ca="1">IF($C77="","",VLOOKUP(AS77,Gr,2))</f>
        <v>A+</v>
      </c>
      <c r="AT78" s="107" t="str">
        <f ca="1">IF($C77="","",VLOOKUP(AT77/AT$7%,Gr,2))</f>
        <v>A</v>
      </c>
      <c r="AU78" s="150"/>
      <c r="AV78" s="150"/>
      <c r="AW78" s="150"/>
      <c r="AX78" s="150"/>
    </row>
    <row r="79" spans="1:50" s="96" customFormat="1" ht="15" customHeight="1">
      <c r="A79" s="96">
        <f t="shared" ref="A79" si="967">A78+1</f>
        <v>36</v>
      </c>
      <c r="B79" s="166">
        <f t="shared" ref="B79" si="968">A79</f>
        <v>36</v>
      </c>
      <c r="C79" s="166">
        <f t="shared" ref="C79" ca="1" si="969">IFERROR(VLOOKUP(A79,INDIRECT("data"&amp;$AX$3),2,FALSE),"")</f>
        <v>1174</v>
      </c>
      <c r="D79" s="168" t="str">
        <f t="shared" ref="D79" ca="1" si="970">IF(C79="","",VLOOKUP(A79,INDIRECT("data"&amp;$AX$3),3,FALSE))</f>
        <v>Joy Babu Sarella</v>
      </c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50" t="str">
        <f t="shared" ref="P79" ca="1" si="971">IF($C79="","",VLOOKUP($A79,INDIRECT("data"&amp;$AX$3),4,FALSE))</f>
        <v>G</v>
      </c>
      <c r="Q79" s="150" t="str">
        <f t="shared" ref="Q79" ca="1" si="972">IF($C79="","",VLOOKUP($A79,INDIRECT("data"&amp;$AX$3),5,FALSE))</f>
        <v>SC</v>
      </c>
      <c r="R79" s="97">
        <f t="shared" ref="R79" ca="1" si="973">IF($C79="","",VLOOKUP(A79,INDIRECT("data"&amp;$AX$3),8,FALSE))</f>
        <v>41479</v>
      </c>
      <c r="S79" s="98" t="s">
        <v>20</v>
      </c>
      <c r="T79" s="107">
        <f t="shared" ref="T79:U79" ca="1" si="974">IF($C79="","",VLOOKUP($A79,INDIRECT("data"&amp;$AX$3),T$8,FALSE))</f>
        <v>20</v>
      </c>
      <c r="U79" s="107">
        <f t="shared" ca="1" si="974"/>
        <v>26</v>
      </c>
      <c r="V79" s="107">
        <f t="shared" ref="V79" ca="1" si="975">IF($C79="","",SUM(T79:U79))</f>
        <v>46</v>
      </c>
      <c r="W79" s="107">
        <f t="shared" ref="W79:X79" ca="1" si="976">IF($C79="","",VLOOKUP($A79,INDIRECT("data"&amp;$AX$3),W$8,FALSE))</f>
        <v>20</v>
      </c>
      <c r="X79" s="107">
        <f t="shared" ca="1" si="976"/>
        <v>20</v>
      </c>
      <c r="Y79" s="107">
        <f t="shared" ref="Y79" ca="1" si="977">IF($C79="","",SUM(W79:X79))</f>
        <v>40</v>
      </c>
      <c r="Z79" s="107">
        <f t="shared" ref="Z79:AA79" ca="1" si="978">IF($C79="","",VLOOKUP($A79,INDIRECT("data"&amp;$AX$3),Z$8,FALSE))</f>
        <v>40</v>
      </c>
      <c r="AA79" s="107">
        <f t="shared" ca="1" si="978"/>
        <v>20</v>
      </c>
      <c r="AB79" s="107">
        <f t="shared" ref="AB79" ca="1" si="979">IF($C79="","",SUM(Z79:AA79))</f>
        <v>60</v>
      </c>
      <c r="AC79" s="107">
        <f t="shared" ref="AC79:AD79" ca="1" si="980">IF($C79="","",VLOOKUP($A79,INDIRECT("data"&amp;$AX$3),AC$8,FALSE))</f>
        <v>26</v>
      </c>
      <c r="AD79" s="107">
        <f t="shared" ca="1" si="980"/>
        <v>40</v>
      </c>
      <c r="AE79" s="107">
        <f t="shared" ref="AE79" ca="1" si="981">IF($C79="","",SUM(AC79:AD79))</f>
        <v>66</v>
      </c>
      <c r="AF79" s="107">
        <f t="shared" ref="AF79:AG79" ca="1" si="982">IF($C79="","",VLOOKUP($A79,INDIRECT("data"&amp;$AX$3),AF$8,FALSE))</f>
        <v>20</v>
      </c>
      <c r="AG79" s="107">
        <f t="shared" ca="1" si="982"/>
        <v>26</v>
      </c>
      <c r="AH79" s="107">
        <f t="shared" ref="AH79" ca="1" si="983">IF($C79="","",SUM(AF79:AG79))</f>
        <v>46</v>
      </c>
      <c r="AI79" s="107">
        <f t="shared" ref="AI79:AJ79" ca="1" si="984">IF($C79="","",VLOOKUP($A79,INDIRECT("data"&amp;$AX$3),AI$8,FALSE))</f>
        <v>20</v>
      </c>
      <c r="AJ79" s="107">
        <f t="shared" ca="1" si="984"/>
        <v>40</v>
      </c>
      <c r="AK79" s="107">
        <f t="shared" ref="AK79" ca="1" si="985">IF($C79="","",SUM(AI79:AJ79))</f>
        <v>60</v>
      </c>
      <c r="AL79" s="107">
        <f t="shared" ref="AL79:AM79" ca="1" si="986">IF($C79="","",VLOOKUP($A79,INDIRECT("data"&amp;$AX$3),AL$8,FALSE))</f>
        <v>40</v>
      </c>
      <c r="AM79" s="107">
        <f t="shared" ca="1" si="986"/>
        <v>26</v>
      </c>
      <c r="AN79" s="107">
        <f t="shared" ref="AN79" ca="1" si="987">IF($C79="","",SUM(AL79:AM79))</f>
        <v>66</v>
      </c>
      <c r="AO79" s="95">
        <f t="shared" ref="AO79" ca="1" si="988">IF($C79="","",V79+Y79+AB79+AE79+AH79+AK79+AN79)</f>
        <v>384</v>
      </c>
      <c r="AP79" s="107">
        <f t="shared" ref="AP79:AS79" ca="1" si="989">IF($C79="","",VLOOKUP($A79,INDIRECT("data"&amp;$AX$3),AP$8,FALSE))</f>
        <v>40</v>
      </c>
      <c r="AQ79" s="107">
        <f t="shared" ca="1" si="989"/>
        <v>40</v>
      </c>
      <c r="AR79" s="107">
        <f t="shared" ca="1" si="989"/>
        <v>80</v>
      </c>
      <c r="AS79" s="107">
        <f t="shared" ca="1" si="989"/>
        <v>52</v>
      </c>
      <c r="AT79" s="107">
        <f t="shared" ref="AT79" ca="1" si="990">IF($C79="","",SUM(AP79:AS79))</f>
        <v>212</v>
      </c>
      <c r="AU79" s="150">
        <f t="shared" ref="AU79" ca="1" si="991">IF($C79="","",VLOOKUP($A79,INDIRECT("data"&amp;$AX$3),AU$8,FALSE))</f>
        <v>216</v>
      </c>
      <c r="AV79" s="150">
        <f ca="1">IF($C79="","",ROUND(AU79/NoW%,0))</f>
        <v>95</v>
      </c>
      <c r="AW79" s="150" t="str">
        <f ca="1">IF($C79="","",VLOOKUP(AO80,Gc,2,FALSE))</f>
        <v>Good</v>
      </c>
      <c r="AX79" s="150"/>
    </row>
    <row r="80" spans="1:50" s="96" customFormat="1" ht="15" customHeight="1">
      <c r="A80" s="96">
        <f t="shared" ref="A80" si="992">A79</f>
        <v>36</v>
      </c>
      <c r="B80" s="167"/>
      <c r="C80" s="167"/>
      <c r="D80" s="107" t="str">
        <f t="shared" ref="D80:O80" ca="1" si="993">IF($C79="","",MID(TEXT(VLOOKUP($A80,INDIRECT("data"&amp;$AX$3),10,FALSE),"000000000000"),D$8,1))</f>
        <v>7</v>
      </c>
      <c r="E80" s="107" t="str">
        <f t="shared" ca="1" si="993"/>
        <v>1</v>
      </c>
      <c r="F80" s="107" t="str">
        <f t="shared" ca="1" si="993"/>
        <v>3</v>
      </c>
      <c r="G80" s="107" t="str">
        <f t="shared" ca="1" si="993"/>
        <v>4</v>
      </c>
      <c r="H80" s="107" t="str">
        <f t="shared" ca="1" si="993"/>
        <v>8</v>
      </c>
      <c r="I80" s="107" t="str">
        <f t="shared" ca="1" si="993"/>
        <v>0</v>
      </c>
      <c r="J80" s="107" t="str">
        <f t="shared" ca="1" si="993"/>
        <v>0</v>
      </c>
      <c r="K80" s="107" t="str">
        <f t="shared" ca="1" si="993"/>
        <v>1</v>
      </c>
      <c r="L80" s="107" t="str">
        <f t="shared" ca="1" si="993"/>
        <v>7</v>
      </c>
      <c r="M80" s="107" t="str">
        <f t="shared" ca="1" si="993"/>
        <v>2</v>
      </c>
      <c r="N80" s="107" t="str">
        <f t="shared" ca="1" si="993"/>
        <v>5</v>
      </c>
      <c r="O80" s="107" t="str">
        <f t="shared" ca="1" si="993"/>
        <v>4</v>
      </c>
      <c r="P80" s="150"/>
      <c r="Q80" s="150"/>
      <c r="R80" s="97">
        <f t="shared" ref="R80" ca="1" si="994">IF($C79="","",VLOOKUP(A80,INDIRECT("data"&amp;$AX$3),9,FALSE))</f>
        <v>37431</v>
      </c>
      <c r="S80" s="98" t="s">
        <v>21</v>
      </c>
      <c r="T80" s="107" t="str">
        <f ca="1">IF($C79="","",VLOOKUP(T79*2,Gr,2))</f>
        <v>C</v>
      </c>
      <c r="U80" s="107" t="str">
        <f ca="1">IF($C79="","",VLOOKUP(U79*2,Gr,2))</f>
        <v>B+</v>
      </c>
      <c r="V80" s="107" t="str">
        <f ca="1">IF($C79="","",VLOOKUP(V79,Gr,2))</f>
        <v>B</v>
      </c>
      <c r="W80" s="107" t="str">
        <f ca="1">IF($C79="","",VLOOKUP(W79*2,Gr,2))</f>
        <v>C</v>
      </c>
      <c r="X80" s="107" t="str">
        <f ca="1">IF($C79="","",VLOOKUP(X79*2,Gr,2))</f>
        <v>C</v>
      </c>
      <c r="Y80" s="107" t="str">
        <f ca="1">IF($C79="","",VLOOKUP(Y79,Gr,2))</f>
        <v>C</v>
      </c>
      <c r="Z80" s="107" t="str">
        <f ca="1">IF($C79="","",VLOOKUP(Z79*2,Gr,2))</f>
        <v>A</v>
      </c>
      <c r="AA80" s="107" t="str">
        <f ca="1">IF($C79="","",VLOOKUP(AA79*2,Gr,2))</f>
        <v>C</v>
      </c>
      <c r="AB80" s="107" t="str">
        <f ca="1">IF($C79="","",VLOOKUP(AB79,Gr,2))</f>
        <v>B+</v>
      </c>
      <c r="AC80" s="107" t="str">
        <f ca="1">IF($C79="","",VLOOKUP(AC79*2,Gr,2))</f>
        <v>B+</v>
      </c>
      <c r="AD80" s="107" t="str">
        <f ca="1">IF($C79="","",VLOOKUP(AD79*2,Gr,2))</f>
        <v>A</v>
      </c>
      <c r="AE80" s="107" t="str">
        <f ca="1">IF($C79="","",VLOOKUP(AE79,Gr,2))</f>
        <v>B+</v>
      </c>
      <c r="AF80" s="107" t="str">
        <f ca="1">IF($C79="","",VLOOKUP(AF79*2,Gr,2))</f>
        <v>C</v>
      </c>
      <c r="AG80" s="107" t="str">
        <f ca="1">IF($C79="","",VLOOKUP(AG79*2,Gr,2))</f>
        <v>B+</v>
      </c>
      <c r="AH80" s="107" t="str">
        <f ca="1">IF($C79="","",VLOOKUP(AH79,Gr,2))</f>
        <v>B</v>
      </c>
      <c r="AI80" s="107" t="str">
        <f ca="1">IF($C79="","",VLOOKUP(AI79*2,Gr,2))</f>
        <v>C</v>
      </c>
      <c r="AJ80" s="107" t="str">
        <f ca="1">IF($C79="","",VLOOKUP(AJ79*2,Gr,2))</f>
        <v>A</v>
      </c>
      <c r="AK80" s="107" t="str">
        <f ca="1">IF($C79="","",VLOOKUP(AK79,Gr,2))</f>
        <v>B+</v>
      </c>
      <c r="AL80" s="107" t="str">
        <f ca="1">IF($C79="","",VLOOKUP(AL79*2,Gr,2))</f>
        <v>A</v>
      </c>
      <c r="AM80" s="107" t="str">
        <f ca="1">IF($C79="","",VLOOKUP(AM79*2,Gr,2))</f>
        <v>B+</v>
      </c>
      <c r="AN80" s="107" t="str">
        <f ca="1">IF($C79="","",VLOOKUP(AN79,Gr,2))</f>
        <v>B+</v>
      </c>
      <c r="AO80" s="107" t="str">
        <f ca="1">IF($C79="","",VLOOKUP(AO79/AO$7%,Gr,2))</f>
        <v>B+</v>
      </c>
      <c r="AP80" s="107" t="str">
        <f ca="1">IF($C79="","",VLOOKUP(AP79,Gr,2))</f>
        <v>C</v>
      </c>
      <c r="AQ80" s="107" t="str">
        <f ca="1">IF($C79="","",VLOOKUP(AQ79,Gr,2))</f>
        <v>C</v>
      </c>
      <c r="AR80" s="107" t="str">
        <f ca="1">IF($C79="","",VLOOKUP(AR79,Gr,2))</f>
        <v>A</v>
      </c>
      <c r="AS80" s="107" t="str">
        <f ca="1">IF($C79="","",VLOOKUP(AS79,Gr,2))</f>
        <v>B+</v>
      </c>
      <c r="AT80" s="107" t="str">
        <f ca="1">IF($C79="","",VLOOKUP(AT79/AT$7%,Gr,2))</f>
        <v>B+</v>
      </c>
      <c r="AU80" s="150"/>
      <c r="AV80" s="150"/>
      <c r="AW80" s="150"/>
      <c r="AX80" s="150"/>
    </row>
    <row r="81" spans="1:50" s="96" customFormat="1" ht="15" customHeight="1">
      <c r="A81" s="96">
        <f t="shared" ref="A81" si="995">A80+1</f>
        <v>37</v>
      </c>
      <c r="B81" s="166">
        <f t="shared" ref="B81" si="996">A81</f>
        <v>37</v>
      </c>
      <c r="C81" s="166">
        <f t="shared" ref="C81" ca="1" si="997">IFERROR(VLOOKUP(A81,INDIRECT("data"&amp;$AX$3),2,FALSE),"")</f>
        <v>1067</v>
      </c>
      <c r="D81" s="168" t="str">
        <f t="shared" ref="D81" ca="1" si="998">IF(C81="","",VLOOKUP(A81,INDIRECT("data"&amp;$AX$3),3,FALSE))</f>
        <v>Karthik Gosangi</v>
      </c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50" t="str">
        <f t="shared" ref="P81" ca="1" si="999">IF($C81="","",VLOOKUP($A81,INDIRECT("data"&amp;$AX$3),4,FALSE))</f>
        <v>G</v>
      </c>
      <c r="Q81" s="150" t="str">
        <f t="shared" ref="Q81" ca="1" si="1000">IF($C81="","",VLOOKUP($A81,INDIRECT("data"&amp;$AX$3),5,FALSE))</f>
        <v>SC</v>
      </c>
      <c r="R81" s="97">
        <f t="shared" ref="R81" ca="1" si="1001">IF($C81="","",VLOOKUP(A81,INDIRECT("data"&amp;$AX$3),8,FALSE))</f>
        <v>41074</v>
      </c>
      <c r="S81" s="98" t="s">
        <v>20</v>
      </c>
      <c r="T81" s="107">
        <f t="shared" ref="T81:U81" ca="1" si="1002">IF($C81="","",VLOOKUP($A81,INDIRECT("data"&amp;$AX$3),T$8,FALSE))</f>
        <v>46</v>
      </c>
      <c r="U81" s="107">
        <f t="shared" ca="1" si="1002"/>
        <v>28</v>
      </c>
      <c r="V81" s="107">
        <f t="shared" ref="V81" ca="1" si="1003">IF($C81="","",SUM(T81:U81))</f>
        <v>74</v>
      </c>
      <c r="W81" s="107">
        <f t="shared" ref="W81:X81" ca="1" si="1004">IF($C81="","",VLOOKUP($A81,INDIRECT("data"&amp;$AX$3),W$8,FALSE))</f>
        <v>23</v>
      </c>
      <c r="X81" s="107">
        <f t="shared" ca="1" si="1004"/>
        <v>46</v>
      </c>
      <c r="Y81" s="107">
        <f t="shared" ref="Y81" ca="1" si="1005">IF($C81="","",SUM(W81:X81))</f>
        <v>69</v>
      </c>
      <c r="Z81" s="107">
        <f t="shared" ref="Z81:AA81" ca="1" si="1006">IF($C81="","",VLOOKUP($A81,INDIRECT("data"&amp;$AX$3),Z$8,FALSE))</f>
        <v>48</v>
      </c>
      <c r="AA81" s="107">
        <f t="shared" ca="1" si="1006"/>
        <v>23</v>
      </c>
      <c r="AB81" s="107">
        <f t="shared" ref="AB81" ca="1" si="1007">IF($C81="","",SUM(Z81:AA81))</f>
        <v>71</v>
      </c>
      <c r="AC81" s="107">
        <f t="shared" ref="AC81:AD81" ca="1" si="1008">IF($C81="","",VLOOKUP($A81,INDIRECT("data"&amp;$AX$3),AC$8,FALSE))</f>
        <v>28</v>
      </c>
      <c r="AD81" s="107">
        <f t="shared" ca="1" si="1008"/>
        <v>48</v>
      </c>
      <c r="AE81" s="107">
        <f t="shared" ref="AE81" ca="1" si="1009">IF($C81="","",SUM(AC81:AD81))</f>
        <v>76</v>
      </c>
      <c r="AF81" s="107">
        <f t="shared" ref="AF81:AG81" ca="1" si="1010">IF($C81="","",VLOOKUP($A81,INDIRECT("data"&amp;$AX$3),AF$8,FALSE))</f>
        <v>46</v>
      </c>
      <c r="AG81" s="107">
        <f t="shared" ca="1" si="1010"/>
        <v>28</v>
      </c>
      <c r="AH81" s="107">
        <f t="shared" ref="AH81" ca="1" si="1011">IF($C81="","",SUM(AF81:AG81))</f>
        <v>74</v>
      </c>
      <c r="AI81" s="107">
        <f t="shared" ref="AI81:AJ81" ca="1" si="1012">IF($C81="","",VLOOKUP($A81,INDIRECT("data"&amp;$AX$3),AI$8,FALSE))</f>
        <v>23</v>
      </c>
      <c r="AJ81" s="107">
        <f t="shared" ca="1" si="1012"/>
        <v>48</v>
      </c>
      <c r="AK81" s="107">
        <f t="shared" ref="AK81" ca="1" si="1013">IF($C81="","",SUM(AI81:AJ81))</f>
        <v>71</v>
      </c>
      <c r="AL81" s="107">
        <f t="shared" ref="AL81:AM81" ca="1" si="1014">IF($C81="","",VLOOKUP($A81,INDIRECT("data"&amp;$AX$3),AL$8,FALSE))</f>
        <v>48</v>
      </c>
      <c r="AM81" s="107">
        <f t="shared" ca="1" si="1014"/>
        <v>28</v>
      </c>
      <c r="AN81" s="107">
        <f t="shared" ref="AN81" ca="1" si="1015">IF($C81="","",SUM(AL81:AM81))</f>
        <v>76</v>
      </c>
      <c r="AO81" s="95">
        <f t="shared" ref="AO81" ca="1" si="1016">IF($C81="","",V81+Y81+AB81+AE81+AH81+AK81+AN81)</f>
        <v>511</v>
      </c>
      <c r="AP81" s="107">
        <f t="shared" ref="AP81:AS81" ca="1" si="1017">IF($C81="","",VLOOKUP($A81,INDIRECT("data"&amp;$AX$3),AP$8,FALSE))</f>
        <v>92</v>
      </c>
      <c r="AQ81" s="107">
        <f t="shared" ca="1" si="1017"/>
        <v>46</v>
      </c>
      <c r="AR81" s="107">
        <f t="shared" ca="1" si="1017"/>
        <v>96</v>
      </c>
      <c r="AS81" s="107">
        <f t="shared" ca="1" si="1017"/>
        <v>56</v>
      </c>
      <c r="AT81" s="107">
        <f t="shared" ref="AT81" ca="1" si="1018">IF($C81="","",SUM(AP81:AS81))</f>
        <v>290</v>
      </c>
      <c r="AU81" s="150">
        <f t="shared" ref="AU81" ca="1" si="1019">IF($C81="","",VLOOKUP($A81,INDIRECT("data"&amp;$AX$3),AU$8,FALSE))</f>
        <v>190</v>
      </c>
      <c r="AV81" s="150">
        <f ca="1">IF($C81="","",ROUND(AU81/NoW%,0))</f>
        <v>84</v>
      </c>
      <c r="AW81" s="150" t="str">
        <f ca="1">IF($C81="","",VLOOKUP(AO82,Gc,2,FALSE))</f>
        <v>Very Good</v>
      </c>
      <c r="AX81" s="150"/>
    </row>
    <row r="82" spans="1:50" s="96" customFormat="1" ht="15" customHeight="1">
      <c r="A82" s="96">
        <f t="shared" ref="A82" si="1020">A81</f>
        <v>37</v>
      </c>
      <c r="B82" s="167"/>
      <c r="C82" s="167"/>
      <c r="D82" s="107" t="str">
        <f t="shared" ref="D82:O82" ca="1" si="1021">IF($C81="","",MID(TEXT(VLOOKUP($A82,INDIRECT("data"&amp;$AX$3),10,FALSE),"000000000000"),D$8,1))</f>
        <v>6</v>
      </c>
      <c r="E82" s="107" t="str">
        <f t="shared" ca="1" si="1021"/>
        <v>1</v>
      </c>
      <c r="F82" s="107" t="str">
        <f t="shared" ca="1" si="1021"/>
        <v>9</v>
      </c>
      <c r="G82" s="107" t="str">
        <f t="shared" ca="1" si="1021"/>
        <v>5</v>
      </c>
      <c r="H82" s="107" t="str">
        <f t="shared" ca="1" si="1021"/>
        <v>3</v>
      </c>
      <c r="I82" s="107" t="str">
        <f t="shared" ca="1" si="1021"/>
        <v>1</v>
      </c>
      <c r="J82" s="107" t="str">
        <f t="shared" ca="1" si="1021"/>
        <v>1</v>
      </c>
      <c r="K82" s="107" t="str">
        <f t="shared" ca="1" si="1021"/>
        <v>6</v>
      </c>
      <c r="L82" s="107" t="str">
        <f t="shared" ca="1" si="1021"/>
        <v>6</v>
      </c>
      <c r="M82" s="107" t="str">
        <f t="shared" ca="1" si="1021"/>
        <v>0</v>
      </c>
      <c r="N82" s="107" t="str">
        <f t="shared" ca="1" si="1021"/>
        <v>9</v>
      </c>
      <c r="O82" s="107" t="str">
        <f t="shared" ca="1" si="1021"/>
        <v>1</v>
      </c>
      <c r="P82" s="150"/>
      <c r="Q82" s="150"/>
      <c r="R82" s="97">
        <f t="shared" ref="R82" ca="1" si="1022">IF($C81="","",VLOOKUP(A82,INDIRECT("data"&amp;$AX$3),9,FALSE))</f>
        <v>36689</v>
      </c>
      <c r="S82" s="98" t="s">
        <v>21</v>
      </c>
      <c r="T82" s="107" t="str">
        <f ca="1">IF($C81="","",VLOOKUP(T81*2,Gr,2))</f>
        <v>A+</v>
      </c>
      <c r="U82" s="107" t="str">
        <f ca="1">IF($C81="","",VLOOKUP(U81*2,Gr,2))</f>
        <v>B+</v>
      </c>
      <c r="V82" s="107" t="str">
        <f ca="1">IF($C81="","",VLOOKUP(V81,Gr,2))</f>
        <v>A</v>
      </c>
      <c r="W82" s="107" t="str">
        <f ca="1">IF($C81="","",VLOOKUP(W81*2,Gr,2))</f>
        <v>B</v>
      </c>
      <c r="X82" s="107" t="str">
        <f ca="1">IF($C81="","",VLOOKUP(X81*2,Gr,2))</f>
        <v>A+</v>
      </c>
      <c r="Y82" s="107" t="str">
        <f ca="1">IF($C81="","",VLOOKUP(Y81,Gr,2))</f>
        <v>B+</v>
      </c>
      <c r="Z82" s="107" t="str">
        <f ca="1">IF($C81="","",VLOOKUP(Z81*2,Gr,2))</f>
        <v>A+</v>
      </c>
      <c r="AA82" s="107" t="str">
        <f ca="1">IF($C81="","",VLOOKUP(AA81*2,Gr,2))</f>
        <v>B</v>
      </c>
      <c r="AB82" s="107" t="str">
        <f ca="1">IF($C81="","",VLOOKUP(AB81,Gr,2))</f>
        <v>A</v>
      </c>
      <c r="AC82" s="107" t="str">
        <f ca="1">IF($C81="","",VLOOKUP(AC81*2,Gr,2))</f>
        <v>B+</v>
      </c>
      <c r="AD82" s="107" t="str">
        <f ca="1">IF($C81="","",VLOOKUP(AD81*2,Gr,2))</f>
        <v>A+</v>
      </c>
      <c r="AE82" s="107" t="str">
        <f ca="1">IF($C81="","",VLOOKUP(AE81,Gr,2))</f>
        <v>A</v>
      </c>
      <c r="AF82" s="107" t="str">
        <f ca="1">IF($C81="","",VLOOKUP(AF81*2,Gr,2))</f>
        <v>A+</v>
      </c>
      <c r="AG82" s="107" t="str">
        <f ca="1">IF($C81="","",VLOOKUP(AG81*2,Gr,2))</f>
        <v>B+</v>
      </c>
      <c r="AH82" s="107" t="str">
        <f ca="1">IF($C81="","",VLOOKUP(AH81,Gr,2))</f>
        <v>A</v>
      </c>
      <c r="AI82" s="107" t="str">
        <f ca="1">IF($C81="","",VLOOKUP(AI81*2,Gr,2))</f>
        <v>B</v>
      </c>
      <c r="AJ82" s="107" t="str">
        <f ca="1">IF($C81="","",VLOOKUP(AJ81*2,Gr,2))</f>
        <v>A+</v>
      </c>
      <c r="AK82" s="107" t="str">
        <f ca="1">IF($C81="","",VLOOKUP(AK81,Gr,2))</f>
        <v>A</v>
      </c>
      <c r="AL82" s="107" t="str">
        <f ca="1">IF($C81="","",VLOOKUP(AL81*2,Gr,2))</f>
        <v>A+</v>
      </c>
      <c r="AM82" s="107" t="str">
        <f ca="1">IF($C81="","",VLOOKUP(AM81*2,Gr,2))</f>
        <v>B+</v>
      </c>
      <c r="AN82" s="107" t="str">
        <f ca="1">IF($C81="","",VLOOKUP(AN81,Gr,2))</f>
        <v>A</v>
      </c>
      <c r="AO82" s="107" t="str">
        <f ca="1">IF($C81="","",VLOOKUP(AO81/AO$7%,Gr,2))</f>
        <v>A</v>
      </c>
      <c r="AP82" s="107" t="str">
        <f ca="1">IF($C81="","",VLOOKUP(AP81,Gr,2))</f>
        <v>A+</v>
      </c>
      <c r="AQ82" s="107" t="str">
        <f ca="1">IF($C81="","",VLOOKUP(AQ81,Gr,2))</f>
        <v>B</v>
      </c>
      <c r="AR82" s="107" t="str">
        <f ca="1">IF($C81="","",VLOOKUP(AR81,Gr,2))</f>
        <v>A+</v>
      </c>
      <c r="AS82" s="107" t="str">
        <f ca="1">IF($C81="","",VLOOKUP(AS81,Gr,2))</f>
        <v>B+</v>
      </c>
      <c r="AT82" s="107" t="str">
        <f ca="1">IF($C81="","",VLOOKUP(AT81/AT$7%,Gr,2))</f>
        <v>A</v>
      </c>
      <c r="AU82" s="150"/>
      <c r="AV82" s="150"/>
      <c r="AW82" s="150"/>
      <c r="AX82" s="150"/>
    </row>
    <row r="83" spans="1:50" s="96" customFormat="1" ht="15" customHeight="1">
      <c r="A83" s="96">
        <f t="shared" ref="A83" si="1023">A82+1</f>
        <v>38</v>
      </c>
      <c r="B83" s="166">
        <f t="shared" ref="B83" si="1024">A83</f>
        <v>38</v>
      </c>
      <c r="C83" s="166">
        <f t="shared" ref="C83" ca="1" si="1025">IFERROR(VLOOKUP(A83,INDIRECT("data"&amp;$AX$3),2,FALSE),"")</f>
        <v>1109</v>
      </c>
      <c r="D83" s="168" t="str">
        <f t="shared" ref="D83" ca="1" si="1026">IF(C83="","",VLOOKUP(A83,INDIRECT("data"&amp;$AX$3),3,FALSE))</f>
        <v>Kishore Kumar Rayi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50" t="str">
        <f t="shared" ref="P83" ca="1" si="1027">IF($C83="","",VLOOKUP($A83,INDIRECT("data"&amp;$AX$3),4,FALSE))</f>
        <v>G</v>
      </c>
      <c r="Q83" s="150" t="str">
        <f t="shared" ref="Q83" ca="1" si="1028">IF($C83="","",VLOOKUP($A83,INDIRECT("data"&amp;$AX$3),5,FALSE))</f>
        <v>SC</v>
      </c>
      <c r="R83" s="97">
        <f t="shared" ref="R83" ca="1" si="1029">IF($C83="","",VLOOKUP(A83,INDIRECT("data"&amp;$AX$3),8,FALSE))</f>
        <v>41086</v>
      </c>
      <c r="S83" s="98" t="s">
        <v>20</v>
      </c>
      <c r="T83" s="107">
        <f t="shared" ref="T83:U83" ca="1" si="1030">IF($C83="","",VLOOKUP($A83,INDIRECT("data"&amp;$AX$3),T$8,FALSE))</f>
        <v>24</v>
      </c>
      <c r="U83" s="107">
        <f t="shared" ca="1" si="1030"/>
        <v>46</v>
      </c>
      <c r="V83" s="107">
        <f t="shared" ref="V83" ca="1" si="1031">IF($C83="","",SUM(T83:U83))</f>
        <v>70</v>
      </c>
      <c r="W83" s="107">
        <f t="shared" ref="W83:X83" ca="1" si="1032">IF($C83="","",VLOOKUP($A83,INDIRECT("data"&amp;$AX$3),W$8,FALSE))</f>
        <v>43</v>
      </c>
      <c r="X83" s="107">
        <f t="shared" ca="1" si="1032"/>
        <v>24</v>
      </c>
      <c r="Y83" s="107">
        <f t="shared" ref="Y83" ca="1" si="1033">IF($C83="","",SUM(W83:X83))</f>
        <v>67</v>
      </c>
      <c r="Z83" s="107">
        <f t="shared" ref="Z83:AA83" ca="1" si="1034">IF($C83="","",VLOOKUP($A83,INDIRECT("data"&amp;$AX$3),Z$8,FALSE))</f>
        <v>46</v>
      </c>
      <c r="AA83" s="107">
        <f t="shared" ca="1" si="1034"/>
        <v>43</v>
      </c>
      <c r="AB83" s="107">
        <f t="shared" ref="AB83" ca="1" si="1035">IF($C83="","",SUM(Z83:AA83))</f>
        <v>89</v>
      </c>
      <c r="AC83" s="107">
        <f t="shared" ref="AC83:AD83" ca="1" si="1036">IF($C83="","",VLOOKUP($A83,INDIRECT("data"&amp;$AX$3),AC$8,FALSE))</f>
        <v>46</v>
      </c>
      <c r="AD83" s="107">
        <f t="shared" ca="1" si="1036"/>
        <v>46</v>
      </c>
      <c r="AE83" s="107">
        <f t="shared" ref="AE83" ca="1" si="1037">IF($C83="","",SUM(AC83:AD83))</f>
        <v>92</v>
      </c>
      <c r="AF83" s="107">
        <f t="shared" ref="AF83:AG83" ca="1" si="1038">IF($C83="","",VLOOKUP($A83,INDIRECT("data"&amp;$AX$3),AF$8,FALSE))</f>
        <v>24</v>
      </c>
      <c r="AG83" s="107">
        <f t="shared" ca="1" si="1038"/>
        <v>46</v>
      </c>
      <c r="AH83" s="107">
        <f t="shared" ref="AH83" ca="1" si="1039">IF($C83="","",SUM(AF83:AG83))</f>
        <v>70</v>
      </c>
      <c r="AI83" s="107">
        <f t="shared" ref="AI83:AJ83" ca="1" si="1040">IF($C83="","",VLOOKUP($A83,INDIRECT("data"&amp;$AX$3),AI$8,FALSE))</f>
        <v>43</v>
      </c>
      <c r="AJ83" s="107">
        <f t="shared" ca="1" si="1040"/>
        <v>46</v>
      </c>
      <c r="AK83" s="107">
        <f t="shared" ref="AK83" ca="1" si="1041">IF($C83="","",SUM(AI83:AJ83))</f>
        <v>89</v>
      </c>
      <c r="AL83" s="107">
        <f t="shared" ref="AL83:AM83" ca="1" si="1042">IF($C83="","",VLOOKUP($A83,INDIRECT("data"&amp;$AX$3),AL$8,FALSE))</f>
        <v>46</v>
      </c>
      <c r="AM83" s="107">
        <f t="shared" ca="1" si="1042"/>
        <v>46</v>
      </c>
      <c r="AN83" s="107">
        <f t="shared" ref="AN83" ca="1" si="1043">IF($C83="","",SUM(AL83:AM83))</f>
        <v>92</v>
      </c>
      <c r="AO83" s="95">
        <f t="shared" ref="AO83" ca="1" si="1044">IF($C83="","",V83+Y83+AB83+AE83+AH83+AK83+AN83)</f>
        <v>569</v>
      </c>
      <c r="AP83" s="107">
        <f t="shared" ref="AP83:AS83" ca="1" si="1045">IF($C83="","",VLOOKUP($A83,INDIRECT("data"&amp;$AX$3),AP$8,FALSE))</f>
        <v>48</v>
      </c>
      <c r="AQ83" s="107">
        <f t="shared" ca="1" si="1045"/>
        <v>86</v>
      </c>
      <c r="AR83" s="107">
        <f t="shared" ca="1" si="1045"/>
        <v>92</v>
      </c>
      <c r="AS83" s="107">
        <f t="shared" ca="1" si="1045"/>
        <v>92</v>
      </c>
      <c r="AT83" s="107">
        <f t="shared" ref="AT83" ca="1" si="1046">IF($C83="","",SUM(AP83:AS83))</f>
        <v>318</v>
      </c>
      <c r="AU83" s="150">
        <f t="shared" ref="AU83" ca="1" si="1047">IF($C83="","",VLOOKUP($A83,INDIRECT("data"&amp;$AX$3),AU$8,FALSE))</f>
        <v>172</v>
      </c>
      <c r="AV83" s="150">
        <f ca="1">IF($C83="","",ROUND(AU83/NoW%,0))</f>
        <v>76</v>
      </c>
      <c r="AW83" s="150" t="str">
        <f ca="1">IF($C83="","",VLOOKUP(AO84,Gc,2,FALSE))</f>
        <v>Excellent</v>
      </c>
      <c r="AX83" s="150"/>
    </row>
    <row r="84" spans="1:50" s="96" customFormat="1" ht="15" customHeight="1">
      <c r="A84" s="96">
        <f t="shared" ref="A84" si="1048">A83</f>
        <v>38</v>
      </c>
      <c r="B84" s="167"/>
      <c r="C84" s="167"/>
      <c r="D84" s="107" t="str">
        <f t="shared" ref="D84:O84" ca="1" si="1049">IF($C83="","",MID(TEXT(VLOOKUP($A84,INDIRECT("data"&amp;$AX$3),10,FALSE),"000000000000"),D$8,1))</f>
        <v>9</v>
      </c>
      <c r="E84" s="107" t="str">
        <f t="shared" ca="1" si="1049"/>
        <v>4</v>
      </c>
      <c r="F84" s="107" t="str">
        <f t="shared" ca="1" si="1049"/>
        <v>7</v>
      </c>
      <c r="G84" s="107" t="str">
        <f t="shared" ca="1" si="1049"/>
        <v>9</v>
      </c>
      <c r="H84" s="107" t="str">
        <f t="shared" ca="1" si="1049"/>
        <v>1</v>
      </c>
      <c r="I84" s="107" t="str">
        <f t="shared" ca="1" si="1049"/>
        <v>2</v>
      </c>
      <c r="J84" s="107" t="str">
        <f t="shared" ca="1" si="1049"/>
        <v>2</v>
      </c>
      <c r="K84" s="107" t="str">
        <f t="shared" ca="1" si="1049"/>
        <v>0</v>
      </c>
      <c r="L84" s="107" t="str">
        <f t="shared" ca="1" si="1049"/>
        <v>5</v>
      </c>
      <c r="M84" s="107" t="str">
        <f t="shared" ca="1" si="1049"/>
        <v>5</v>
      </c>
      <c r="N84" s="107" t="str">
        <f t="shared" ca="1" si="1049"/>
        <v>1</v>
      </c>
      <c r="O84" s="107" t="str">
        <f t="shared" ca="1" si="1049"/>
        <v>4</v>
      </c>
      <c r="P84" s="150"/>
      <c r="Q84" s="150"/>
      <c r="R84" s="97">
        <f t="shared" ref="R84" ca="1" si="1050">IF($C83="","",VLOOKUP(A84,INDIRECT("data"&amp;$AX$3),9,FALSE))</f>
        <v>37187</v>
      </c>
      <c r="S84" s="98" t="s">
        <v>21</v>
      </c>
      <c r="T84" s="107" t="str">
        <f ca="1">IF($C83="","",VLOOKUP(T83*2,Gr,2))</f>
        <v>B</v>
      </c>
      <c r="U84" s="107" t="str">
        <f ca="1">IF($C83="","",VLOOKUP(U83*2,Gr,2))</f>
        <v>A+</v>
      </c>
      <c r="V84" s="107" t="str">
        <f ca="1">IF($C83="","",VLOOKUP(V83,Gr,2))</f>
        <v>B+</v>
      </c>
      <c r="W84" s="107" t="str">
        <f ca="1">IF($C83="","",VLOOKUP(W83*2,Gr,2))</f>
        <v>A</v>
      </c>
      <c r="X84" s="107" t="str">
        <f ca="1">IF($C83="","",VLOOKUP(X83*2,Gr,2))</f>
        <v>B</v>
      </c>
      <c r="Y84" s="107" t="str">
        <f ca="1">IF($C83="","",VLOOKUP(Y83,Gr,2))</f>
        <v>B+</v>
      </c>
      <c r="Z84" s="107" t="str">
        <f ca="1">IF($C83="","",VLOOKUP(Z83*2,Gr,2))</f>
        <v>A+</v>
      </c>
      <c r="AA84" s="107" t="str">
        <f ca="1">IF($C83="","",VLOOKUP(AA83*2,Gr,2))</f>
        <v>A</v>
      </c>
      <c r="AB84" s="107" t="str">
        <f ca="1">IF($C83="","",VLOOKUP(AB83,Gr,2))</f>
        <v>A</v>
      </c>
      <c r="AC84" s="107" t="str">
        <f ca="1">IF($C83="","",VLOOKUP(AC83*2,Gr,2))</f>
        <v>A+</v>
      </c>
      <c r="AD84" s="107" t="str">
        <f ca="1">IF($C83="","",VLOOKUP(AD83*2,Gr,2))</f>
        <v>A+</v>
      </c>
      <c r="AE84" s="107" t="str">
        <f ca="1">IF($C83="","",VLOOKUP(AE83,Gr,2))</f>
        <v>A+</v>
      </c>
      <c r="AF84" s="107" t="str">
        <f ca="1">IF($C83="","",VLOOKUP(AF83*2,Gr,2))</f>
        <v>B</v>
      </c>
      <c r="AG84" s="107" t="str">
        <f ca="1">IF($C83="","",VLOOKUP(AG83*2,Gr,2))</f>
        <v>A+</v>
      </c>
      <c r="AH84" s="107" t="str">
        <f ca="1">IF($C83="","",VLOOKUP(AH83,Gr,2))</f>
        <v>B+</v>
      </c>
      <c r="AI84" s="107" t="str">
        <f ca="1">IF($C83="","",VLOOKUP(AI83*2,Gr,2))</f>
        <v>A</v>
      </c>
      <c r="AJ84" s="107" t="str">
        <f ca="1">IF($C83="","",VLOOKUP(AJ83*2,Gr,2))</f>
        <v>A+</v>
      </c>
      <c r="AK84" s="107" t="str">
        <f ca="1">IF($C83="","",VLOOKUP(AK83,Gr,2))</f>
        <v>A</v>
      </c>
      <c r="AL84" s="107" t="str">
        <f ca="1">IF($C83="","",VLOOKUP(AL83*2,Gr,2))</f>
        <v>A+</v>
      </c>
      <c r="AM84" s="107" t="str">
        <f ca="1">IF($C83="","",VLOOKUP(AM83*2,Gr,2))</f>
        <v>A+</v>
      </c>
      <c r="AN84" s="107" t="str">
        <f ca="1">IF($C83="","",VLOOKUP(AN83,Gr,2))</f>
        <v>A+</v>
      </c>
      <c r="AO84" s="107" t="str">
        <f ca="1">IF($C83="","",VLOOKUP(AO83/AO$7%,Gr,2))</f>
        <v>A+</v>
      </c>
      <c r="AP84" s="107" t="str">
        <f ca="1">IF($C83="","",VLOOKUP(AP83,Gr,2))</f>
        <v>B</v>
      </c>
      <c r="AQ84" s="107" t="str">
        <f ca="1">IF($C83="","",VLOOKUP(AQ83,Gr,2))</f>
        <v>A</v>
      </c>
      <c r="AR84" s="107" t="str">
        <f ca="1">IF($C83="","",VLOOKUP(AR83,Gr,2))</f>
        <v>A+</v>
      </c>
      <c r="AS84" s="107" t="str">
        <f ca="1">IF($C83="","",VLOOKUP(AS83,Gr,2))</f>
        <v>A+</v>
      </c>
      <c r="AT84" s="107" t="str">
        <f ca="1">IF($C83="","",VLOOKUP(AT83/AT$7%,Gr,2))</f>
        <v>A</v>
      </c>
      <c r="AU84" s="150"/>
      <c r="AV84" s="150"/>
      <c r="AW84" s="150"/>
      <c r="AX84" s="150"/>
    </row>
    <row r="85" spans="1:50" s="96" customFormat="1" ht="15" customHeight="1">
      <c r="A85" s="96">
        <f t="shared" ref="A85" si="1051">A84+1</f>
        <v>39</v>
      </c>
      <c r="B85" s="166">
        <f t="shared" ref="B85" si="1052">A85</f>
        <v>39</v>
      </c>
      <c r="C85" s="166">
        <f t="shared" ref="C85" ca="1" si="1053">IFERROR(VLOOKUP(A85,INDIRECT("data"&amp;$AX$3),2,FALSE),"")</f>
        <v>1064</v>
      </c>
      <c r="D85" s="168" t="str">
        <f t="shared" ref="D85" ca="1" si="1054">IF(C85="","",VLOOKUP(A85,INDIRECT("data"&amp;$AX$3),3,FALSE))</f>
        <v>Lakshmanudu Rayudu</v>
      </c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50" t="str">
        <f t="shared" ref="P85" ca="1" si="1055">IF($C85="","",VLOOKUP($A85,INDIRECT("data"&amp;$AX$3),4,FALSE))</f>
        <v>G</v>
      </c>
      <c r="Q85" s="150" t="str">
        <f t="shared" ref="Q85" ca="1" si="1056">IF($C85="","",VLOOKUP($A85,INDIRECT("data"&amp;$AX$3),5,FALSE))</f>
        <v>BC</v>
      </c>
      <c r="R85" s="97">
        <f t="shared" ref="R85" ca="1" si="1057">IF($C85="","",VLOOKUP(A85,INDIRECT("data"&amp;$AX$3),8,FALSE))</f>
        <v>41074</v>
      </c>
      <c r="S85" s="98" t="s">
        <v>20</v>
      </c>
      <c r="T85" s="107">
        <f t="shared" ref="T85:U85" ca="1" si="1058">IF($C85="","",VLOOKUP($A85,INDIRECT("data"&amp;$AX$3),T$8,FALSE))</f>
        <v>24</v>
      </c>
      <c r="U85" s="107">
        <f t="shared" ca="1" si="1058"/>
        <v>44</v>
      </c>
      <c r="V85" s="107">
        <f t="shared" ref="V85" ca="1" si="1059">IF($C85="","",SUM(T85:U85))</f>
        <v>68</v>
      </c>
      <c r="W85" s="107">
        <f t="shared" ref="W85:X85" ca="1" si="1060">IF($C85="","",VLOOKUP($A85,INDIRECT("data"&amp;$AX$3),W$8,FALSE))</f>
        <v>41</v>
      </c>
      <c r="X85" s="107">
        <f t="shared" ca="1" si="1060"/>
        <v>24</v>
      </c>
      <c r="Y85" s="107">
        <f t="shared" ref="Y85" ca="1" si="1061">IF($C85="","",SUM(W85:X85))</f>
        <v>65</v>
      </c>
      <c r="Z85" s="107">
        <f t="shared" ref="Z85:AA85" ca="1" si="1062">IF($C85="","",VLOOKUP($A85,INDIRECT("data"&amp;$AX$3),Z$8,FALSE))</f>
        <v>48</v>
      </c>
      <c r="AA85" s="107">
        <f t="shared" ca="1" si="1062"/>
        <v>41</v>
      </c>
      <c r="AB85" s="107">
        <f t="shared" ref="AB85" ca="1" si="1063">IF($C85="","",SUM(Z85:AA85))</f>
        <v>89</v>
      </c>
      <c r="AC85" s="107">
        <f t="shared" ref="AC85:AD85" ca="1" si="1064">IF($C85="","",VLOOKUP($A85,INDIRECT("data"&amp;$AX$3),AC$8,FALSE))</f>
        <v>44</v>
      </c>
      <c r="AD85" s="107">
        <f t="shared" ca="1" si="1064"/>
        <v>48</v>
      </c>
      <c r="AE85" s="107">
        <f t="shared" ref="AE85" ca="1" si="1065">IF($C85="","",SUM(AC85:AD85))</f>
        <v>92</v>
      </c>
      <c r="AF85" s="107">
        <f t="shared" ref="AF85:AG85" ca="1" si="1066">IF($C85="","",VLOOKUP($A85,INDIRECT("data"&amp;$AX$3),AF$8,FALSE))</f>
        <v>24</v>
      </c>
      <c r="AG85" s="107">
        <f t="shared" ca="1" si="1066"/>
        <v>44</v>
      </c>
      <c r="AH85" s="107">
        <f t="shared" ref="AH85" ca="1" si="1067">IF($C85="","",SUM(AF85:AG85))</f>
        <v>68</v>
      </c>
      <c r="AI85" s="107">
        <f t="shared" ref="AI85:AJ85" ca="1" si="1068">IF($C85="","",VLOOKUP($A85,INDIRECT("data"&amp;$AX$3),AI$8,FALSE))</f>
        <v>41</v>
      </c>
      <c r="AJ85" s="107">
        <f t="shared" ca="1" si="1068"/>
        <v>48</v>
      </c>
      <c r="AK85" s="107">
        <f t="shared" ref="AK85" ca="1" si="1069">IF($C85="","",SUM(AI85:AJ85))</f>
        <v>89</v>
      </c>
      <c r="AL85" s="107">
        <f t="shared" ref="AL85:AM85" ca="1" si="1070">IF($C85="","",VLOOKUP($A85,INDIRECT("data"&amp;$AX$3),AL$8,FALSE))</f>
        <v>48</v>
      </c>
      <c r="AM85" s="107">
        <f t="shared" ca="1" si="1070"/>
        <v>44</v>
      </c>
      <c r="AN85" s="107">
        <f t="shared" ref="AN85" ca="1" si="1071">IF($C85="","",SUM(AL85:AM85))</f>
        <v>92</v>
      </c>
      <c r="AO85" s="95">
        <f t="shared" ref="AO85" ca="1" si="1072">IF($C85="","",V85+Y85+AB85+AE85+AH85+AK85+AN85)</f>
        <v>563</v>
      </c>
      <c r="AP85" s="107">
        <f t="shared" ref="AP85:AS85" ca="1" si="1073">IF($C85="","",VLOOKUP($A85,INDIRECT("data"&amp;$AX$3),AP$8,FALSE))</f>
        <v>48</v>
      </c>
      <c r="AQ85" s="107">
        <f t="shared" ca="1" si="1073"/>
        <v>82</v>
      </c>
      <c r="AR85" s="107">
        <f t="shared" ca="1" si="1073"/>
        <v>96</v>
      </c>
      <c r="AS85" s="107">
        <f t="shared" ca="1" si="1073"/>
        <v>88</v>
      </c>
      <c r="AT85" s="107">
        <f t="shared" ref="AT85" ca="1" si="1074">IF($C85="","",SUM(AP85:AS85))</f>
        <v>314</v>
      </c>
      <c r="AU85" s="150">
        <f t="shared" ref="AU85" ca="1" si="1075">IF($C85="","",VLOOKUP($A85,INDIRECT("data"&amp;$AX$3),AU$8,FALSE))</f>
        <v>194</v>
      </c>
      <c r="AV85" s="150">
        <f ca="1">IF($C85="","",ROUND(AU85/NoW%,0))</f>
        <v>85</v>
      </c>
      <c r="AW85" s="150" t="str">
        <f ca="1">IF($C85="","",VLOOKUP(AO86,Gc,2,FALSE))</f>
        <v>Excellent</v>
      </c>
      <c r="AX85" s="150"/>
    </row>
    <row r="86" spans="1:50" s="96" customFormat="1" ht="15" customHeight="1">
      <c r="A86" s="96">
        <f t="shared" ref="A86" si="1076">A85</f>
        <v>39</v>
      </c>
      <c r="B86" s="167"/>
      <c r="C86" s="167"/>
      <c r="D86" s="107" t="str">
        <f t="shared" ref="D86:O86" ca="1" si="1077">IF($C85="","",MID(TEXT(VLOOKUP($A86,INDIRECT("data"&amp;$AX$3),10,FALSE),"000000000000"),D$8,1))</f>
        <v>8</v>
      </c>
      <c r="E86" s="107" t="str">
        <f t="shared" ca="1" si="1077"/>
        <v>5</v>
      </c>
      <c r="F86" s="107" t="str">
        <f t="shared" ca="1" si="1077"/>
        <v>9</v>
      </c>
      <c r="G86" s="107" t="str">
        <f t="shared" ca="1" si="1077"/>
        <v>3</v>
      </c>
      <c r="H86" s="107" t="str">
        <f t="shared" ca="1" si="1077"/>
        <v>6</v>
      </c>
      <c r="I86" s="107" t="str">
        <f t="shared" ca="1" si="1077"/>
        <v>6</v>
      </c>
      <c r="J86" s="107" t="str">
        <f t="shared" ca="1" si="1077"/>
        <v>1</v>
      </c>
      <c r="K86" s="107" t="str">
        <f t="shared" ca="1" si="1077"/>
        <v>5</v>
      </c>
      <c r="L86" s="107" t="str">
        <f t="shared" ca="1" si="1077"/>
        <v>3</v>
      </c>
      <c r="M86" s="107" t="str">
        <f t="shared" ca="1" si="1077"/>
        <v>4</v>
      </c>
      <c r="N86" s="107" t="str">
        <f t="shared" ca="1" si="1077"/>
        <v>1</v>
      </c>
      <c r="O86" s="107" t="str">
        <f t="shared" ca="1" si="1077"/>
        <v>6</v>
      </c>
      <c r="P86" s="150"/>
      <c r="Q86" s="150"/>
      <c r="R86" s="97">
        <f t="shared" ref="R86" ca="1" si="1078">IF($C85="","",VLOOKUP(A86,INDIRECT("data"&amp;$AX$3),9,FALSE))</f>
        <v>37229</v>
      </c>
      <c r="S86" s="98" t="s">
        <v>21</v>
      </c>
      <c r="T86" s="107" t="str">
        <f ca="1">IF($C85="","",VLOOKUP(T85*2,Gr,2))</f>
        <v>B</v>
      </c>
      <c r="U86" s="107" t="str">
        <f ca="1">IF($C85="","",VLOOKUP(U85*2,Gr,2))</f>
        <v>A</v>
      </c>
      <c r="V86" s="107" t="str">
        <f ca="1">IF($C85="","",VLOOKUP(V85,Gr,2))</f>
        <v>B+</v>
      </c>
      <c r="W86" s="107" t="str">
        <f ca="1">IF($C85="","",VLOOKUP(W85*2,Gr,2))</f>
        <v>A</v>
      </c>
      <c r="X86" s="107" t="str">
        <f ca="1">IF($C85="","",VLOOKUP(X85*2,Gr,2))</f>
        <v>B</v>
      </c>
      <c r="Y86" s="107" t="str">
        <f ca="1">IF($C85="","",VLOOKUP(Y85,Gr,2))</f>
        <v>B+</v>
      </c>
      <c r="Z86" s="107" t="str">
        <f ca="1">IF($C85="","",VLOOKUP(Z85*2,Gr,2))</f>
        <v>A+</v>
      </c>
      <c r="AA86" s="107" t="str">
        <f ca="1">IF($C85="","",VLOOKUP(AA85*2,Gr,2))</f>
        <v>A</v>
      </c>
      <c r="AB86" s="107" t="str">
        <f ca="1">IF($C85="","",VLOOKUP(AB85,Gr,2))</f>
        <v>A</v>
      </c>
      <c r="AC86" s="107" t="str">
        <f ca="1">IF($C85="","",VLOOKUP(AC85*2,Gr,2))</f>
        <v>A</v>
      </c>
      <c r="AD86" s="107" t="str">
        <f ca="1">IF($C85="","",VLOOKUP(AD85*2,Gr,2))</f>
        <v>A+</v>
      </c>
      <c r="AE86" s="107" t="str">
        <f ca="1">IF($C85="","",VLOOKUP(AE85,Gr,2))</f>
        <v>A+</v>
      </c>
      <c r="AF86" s="107" t="str">
        <f ca="1">IF($C85="","",VLOOKUP(AF85*2,Gr,2))</f>
        <v>B</v>
      </c>
      <c r="AG86" s="107" t="str">
        <f ca="1">IF($C85="","",VLOOKUP(AG85*2,Gr,2))</f>
        <v>A</v>
      </c>
      <c r="AH86" s="107" t="str">
        <f ca="1">IF($C85="","",VLOOKUP(AH85,Gr,2))</f>
        <v>B+</v>
      </c>
      <c r="AI86" s="107" t="str">
        <f ca="1">IF($C85="","",VLOOKUP(AI85*2,Gr,2))</f>
        <v>A</v>
      </c>
      <c r="AJ86" s="107" t="str">
        <f ca="1">IF($C85="","",VLOOKUP(AJ85*2,Gr,2))</f>
        <v>A+</v>
      </c>
      <c r="AK86" s="107" t="str">
        <f ca="1">IF($C85="","",VLOOKUP(AK85,Gr,2))</f>
        <v>A</v>
      </c>
      <c r="AL86" s="107" t="str">
        <f ca="1">IF($C85="","",VLOOKUP(AL85*2,Gr,2))</f>
        <v>A+</v>
      </c>
      <c r="AM86" s="107" t="str">
        <f ca="1">IF($C85="","",VLOOKUP(AM85*2,Gr,2))</f>
        <v>A</v>
      </c>
      <c r="AN86" s="107" t="str">
        <f ca="1">IF($C85="","",VLOOKUP(AN85,Gr,2))</f>
        <v>A+</v>
      </c>
      <c r="AO86" s="107" t="str">
        <f ca="1">IF($C85="","",VLOOKUP(AO85/AO$7%,Gr,2))</f>
        <v>A+</v>
      </c>
      <c r="AP86" s="107" t="str">
        <f ca="1">IF($C85="","",VLOOKUP(AP85,Gr,2))</f>
        <v>B</v>
      </c>
      <c r="AQ86" s="107" t="str">
        <f ca="1">IF($C85="","",VLOOKUP(AQ85,Gr,2))</f>
        <v>A</v>
      </c>
      <c r="AR86" s="107" t="str">
        <f ca="1">IF($C85="","",VLOOKUP(AR85,Gr,2))</f>
        <v>A+</v>
      </c>
      <c r="AS86" s="107" t="str">
        <f ca="1">IF($C85="","",VLOOKUP(AS85,Gr,2))</f>
        <v>A</v>
      </c>
      <c r="AT86" s="107" t="str">
        <f ca="1">IF($C85="","",VLOOKUP(AT85/AT$7%,Gr,2))</f>
        <v>A</v>
      </c>
      <c r="AU86" s="150"/>
      <c r="AV86" s="150"/>
      <c r="AW86" s="150"/>
      <c r="AX86" s="150"/>
    </row>
    <row r="87" spans="1:50" s="96" customFormat="1" ht="15" customHeight="1">
      <c r="A87" s="96">
        <f t="shared" ref="A87" si="1079">A86+1</f>
        <v>40</v>
      </c>
      <c r="B87" s="166">
        <f t="shared" ref="B87" si="1080">A87</f>
        <v>40</v>
      </c>
      <c r="C87" s="166">
        <f t="shared" ref="C87" ca="1" si="1081">IFERROR(VLOOKUP(A87,INDIRECT("data"&amp;$AX$3),2,FALSE),"")</f>
        <v>1096</v>
      </c>
      <c r="D87" s="168" t="str">
        <f t="shared" ref="D87" ca="1" si="1082">IF(C87="","",VLOOKUP(A87,INDIRECT("data"&amp;$AX$3),3,FALSE))</f>
        <v>Naga Raju Palla</v>
      </c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50" t="str">
        <f t="shared" ref="P87" ca="1" si="1083">IF($C87="","",VLOOKUP($A87,INDIRECT("data"&amp;$AX$3),4,FALSE))</f>
        <v>G</v>
      </c>
      <c r="Q87" s="150" t="str">
        <f t="shared" ref="Q87" ca="1" si="1084">IF($C87="","",VLOOKUP($A87,INDIRECT("data"&amp;$AX$3),5,FALSE))</f>
        <v>OC</v>
      </c>
      <c r="R87" s="97">
        <f t="shared" ref="R87" ca="1" si="1085">IF($C87="","",VLOOKUP(A87,INDIRECT("data"&amp;$AX$3),8,FALSE))</f>
        <v>41081</v>
      </c>
      <c r="S87" s="98" t="s">
        <v>20</v>
      </c>
      <c r="T87" s="107">
        <f t="shared" ref="T87:U87" ca="1" si="1086">IF($C87="","",VLOOKUP($A87,INDIRECT("data"&amp;$AX$3),T$8,FALSE))</f>
        <v>27</v>
      </c>
      <c r="U87" s="107">
        <f t="shared" ca="1" si="1086"/>
        <v>28</v>
      </c>
      <c r="V87" s="107">
        <f t="shared" ref="V87" ca="1" si="1087">IF($C87="","",SUM(T87:U87))</f>
        <v>55</v>
      </c>
      <c r="W87" s="107">
        <f t="shared" ref="W87:X87" ca="1" si="1088">IF($C87="","",VLOOKUP($A87,INDIRECT("data"&amp;$AX$3),W$8,FALSE))</f>
        <v>33</v>
      </c>
      <c r="X87" s="107">
        <f t="shared" ca="1" si="1088"/>
        <v>27</v>
      </c>
      <c r="Y87" s="107">
        <f t="shared" ref="Y87" ca="1" si="1089">IF($C87="","",SUM(W87:X87))</f>
        <v>60</v>
      </c>
      <c r="Z87" s="107">
        <f t="shared" ref="Z87:AA87" ca="1" si="1090">IF($C87="","",VLOOKUP($A87,INDIRECT("data"&amp;$AX$3),Z$8,FALSE))</f>
        <v>40</v>
      </c>
      <c r="AA87" s="107">
        <f t="shared" ca="1" si="1090"/>
        <v>33</v>
      </c>
      <c r="AB87" s="107">
        <f t="shared" ref="AB87" ca="1" si="1091">IF($C87="","",SUM(Z87:AA87))</f>
        <v>73</v>
      </c>
      <c r="AC87" s="107">
        <f t="shared" ref="AC87:AD87" ca="1" si="1092">IF($C87="","",VLOOKUP($A87,INDIRECT("data"&amp;$AX$3),AC$8,FALSE))</f>
        <v>28</v>
      </c>
      <c r="AD87" s="107">
        <f t="shared" ca="1" si="1092"/>
        <v>40</v>
      </c>
      <c r="AE87" s="107">
        <f t="shared" ref="AE87" ca="1" si="1093">IF($C87="","",SUM(AC87:AD87))</f>
        <v>68</v>
      </c>
      <c r="AF87" s="107">
        <f t="shared" ref="AF87:AG87" ca="1" si="1094">IF($C87="","",VLOOKUP($A87,INDIRECT("data"&amp;$AX$3),AF$8,FALSE))</f>
        <v>27</v>
      </c>
      <c r="AG87" s="107">
        <f t="shared" ca="1" si="1094"/>
        <v>28</v>
      </c>
      <c r="AH87" s="107">
        <f t="shared" ref="AH87" ca="1" si="1095">IF($C87="","",SUM(AF87:AG87))</f>
        <v>55</v>
      </c>
      <c r="AI87" s="107">
        <f t="shared" ref="AI87:AJ87" ca="1" si="1096">IF($C87="","",VLOOKUP($A87,INDIRECT("data"&amp;$AX$3),AI$8,FALSE))</f>
        <v>33</v>
      </c>
      <c r="AJ87" s="107">
        <f t="shared" ca="1" si="1096"/>
        <v>40</v>
      </c>
      <c r="AK87" s="107">
        <f t="shared" ref="AK87" ca="1" si="1097">IF($C87="","",SUM(AI87:AJ87))</f>
        <v>73</v>
      </c>
      <c r="AL87" s="107">
        <f t="shared" ref="AL87:AM87" ca="1" si="1098">IF($C87="","",VLOOKUP($A87,INDIRECT("data"&amp;$AX$3),AL$8,FALSE))</f>
        <v>40</v>
      </c>
      <c r="AM87" s="107">
        <f t="shared" ca="1" si="1098"/>
        <v>28</v>
      </c>
      <c r="AN87" s="107">
        <f t="shared" ref="AN87" ca="1" si="1099">IF($C87="","",SUM(AL87:AM87))</f>
        <v>68</v>
      </c>
      <c r="AO87" s="95">
        <f t="shared" ref="AO87" ca="1" si="1100">IF($C87="","",V87+Y87+AB87+AE87+AH87+AK87+AN87)</f>
        <v>452</v>
      </c>
      <c r="AP87" s="107">
        <f t="shared" ref="AP87:AS87" ca="1" si="1101">IF($C87="","",VLOOKUP($A87,INDIRECT("data"&amp;$AX$3),AP$8,FALSE))</f>
        <v>54</v>
      </c>
      <c r="AQ87" s="107">
        <f t="shared" ca="1" si="1101"/>
        <v>66</v>
      </c>
      <c r="AR87" s="107">
        <f t="shared" ca="1" si="1101"/>
        <v>80</v>
      </c>
      <c r="AS87" s="107">
        <f t="shared" ca="1" si="1101"/>
        <v>56</v>
      </c>
      <c r="AT87" s="107">
        <f t="shared" ref="AT87" ca="1" si="1102">IF($C87="","",SUM(AP87:AS87))</f>
        <v>256</v>
      </c>
      <c r="AU87" s="150">
        <f t="shared" ref="AU87" ca="1" si="1103">IF($C87="","",VLOOKUP($A87,INDIRECT("data"&amp;$AX$3),AU$8,FALSE))</f>
        <v>193</v>
      </c>
      <c r="AV87" s="150">
        <f ca="1">IF($C87="","",ROUND(AU87/NoW%,0))</f>
        <v>85</v>
      </c>
      <c r="AW87" s="150" t="str">
        <f ca="1">IF($C87="","",VLOOKUP(AO88,Gc,2,FALSE))</f>
        <v>Very Good</v>
      </c>
      <c r="AX87" s="150"/>
    </row>
    <row r="88" spans="1:50" s="96" customFormat="1" ht="15" customHeight="1">
      <c r="A88" s="96">
        <f t="shared" ref="A88" si="1104">A87</f>
        <v>40</v>
      </c>
      <c r="B88" s="167"/>
      <c r="C88" s="167"/>
      <c r="D88" s="107" t="str">
        <f t="shared" ref="D88:O88" ca="1" si="1105">IF($C87="","",MID(TEXT(VLOOKUP($A88,INDIRECT("data"&amp;$AX$3),10,FALSE),"000000000000"),D$8,1))</f>
        <v>8</v>
      </c>
      <c r="E88" s="107" t="str">
        <f t="shared" ca="1" si="1105"/>
        <v>2</v>
      </c>
      <c r="F88" s="107" t="str">
        <f t="shared" ca="1" si="1105"/>
        <v>4</v>
      </c>
      <c r="G88" s="107" t="str">
        <f t="shared" ca="1" si="1105"/>
        <v>5</v>
      </c>
      <c r="H88" s="107" t="str">
        <f t="shared" ca="1" si="1105"/>
        <v>4</v>
      </c>
      <c r="I88" s="107" t="str">
        <f t="shared" ca="1" si="1105"/>
        <v>1</v>
      </c>
      <c r="J88" s="107" t="str">
        <f t="shared" ca="1" si="1105"/>
        <v>1</v>
      </c>
      <c r="K88" s="107" t="str">
        <f t="shared" ca="1" si="1105"/>
        <v>8</v>
      </c>
      <c r="L88" s="107" t="str">
        <f t="shared" ca="1" si="1105"/>
        <v>9</v>
      </c>
      <c r="M88" s="107" t="str">
        <f t="shared" ca="1" si="1105"/>
        <v>3</v>
      </c>
      <c r="N88" s="107" t="str">
        <f t="shared" ca="1" si="1105"/>
        <v>0</v>
      </c>
      <c r="O88" s="107" t="str">
        <f t="shared" ca="1" si="1105"/>
        <v>5</v>
      </c>
      <c r="P88" s="150"/>
      <c r="Q88" s="150"/>
      <c r="R88" s="97">
        <f t="shared" ref="R88" ca="1" si="1106">IF($C87="","",VLOOKUP(A88,INDIRECT("data"&amp;$AX$3),9,FALSE))</f>
        <v>37337</v>
      </c>
      <c r="S88" s="98" t="s">
        <v>21</v>
      </c>
      <c r="T88" s="107" t="str">
        <f ca="1">IF($C87="","",VLOOKUP(T87*2,Gr,2))</f>
        <v>B+</v>
      </c>
      <c r="U88" s="107" t="str">
        <f ca="1">IF($C87="","",VLOOKUP(U87*2,Gr,2))</f>
        <v>B+</v>
      </c>
      <c r="V88" s="107" t="str">
        <f ca="1">IF($C87="","",VLOOKUP(V87,Gr,2))</f>
        <v>B+</v>
      </c>
      <c r="W88" s="107" t="str">
        <f ca="1">IF($C87="","",VLOOKUP(W87*2,Gr,2))</f>
        <v>B+</v>
      </c>
      <c r="X88" s="107" t="str">
        <f ca="1">IF($C87="","",VLOOKUP(X87*2,Gr,2))</f>
        <v>B+</v>
      </c>
      <c r="Y88" s="107" t="str">
        <f ca="1">IF($C87="","",VLOOKUP(Y87,Gr,2))</f>
        <v>B+</v>
      </c>
      <c r="Z88" s="107" t="str">
        <f ca="1">IF($C87="","",VLOOKUP(Z87*2,Gr,2))</f>
        <v>A</v>
      </c>
      <c r="AA88" s="107" t="str">
        <f ca="1">IF($C87="","",VLOOKUP(AA87*2,Gr,2))</f>
        <v>B+</v>
      </c>
      <c r="AB88" s="107" t="str">
        <f ca="1">IF($C87="","",VLOOKUP(AB87,Gr,2))</f>
        <v>A</v>
      </c>
      <c r="AC88" s="107" t="str">
        <f ca="1">IF($C87="","",VLOOKUP(AC87*2,Gr,2))</f>
        <v>B+</v>
      </c>
      <c r="AD88" s="107" t="str">
        <f ca="1">IF($C87="","",VLOOKUP(AD87*2,Gr,2))</f>
        <v>A</v>
      </c>
      <c r="AE88" s="107" t="str">
        <f ca="1">IF($C87="","",VLOOKUP(AE87,Gr,2))</f>
        <v>B+</v>
      </c>
      <c r="AF88" s="107" t="str">
        <f ca="1">IF($C87="","",VLOOKUP(AF87*2,Gr,2))</f>
        <v>B+</v>
      </c>
      <c r="AG88" s="107" t="str">
        <f ca="1">IF($C87="","",VLOOKUP(AG87*2,Gr,2))</f>
        <v>B+</v>
      </c>
      <c r="AH88" s="107" t="str">
        <f ca="1">IF($C87="","",VLOOKUP(AH87,Gr,2))</f>
        <v>B+</v>
      </c>
      <c r="AI88" s="107" t="str">
        <f ca="1">IF($C87="","",VLOOKUP(AI87*2,Gr,2))</f>
        <v>B+</v>
      </c>
      <c r="AJ88" s="107" t="str">
        <f ca="1">IF($C87="","",VLOOKUP(AJ87*2,Gr,2))</f>
        <v>A</v>
      </c>
      <c r="AK88" s="107" t="str">
        <f ca="1">IF($C87="","",VLOOKUP(AK87,Gr,2))</f>
        <v>A</v>
      </c>
      <c r="AL88" s="107" t="str">
        <f ca="1">IF($C87="","",VLOOKUP(AL87*2,Gr,2))</f>
        <v>A</v>
      </c>
      <c r="AM88" s="107" t="str">
        <f ca="1">IF($C87="","",VLOOKUP(AM87*2,Gr,2))</f>
        <v>B+</v>
      </c>
      <c r="AN88" s="107" t="str">
        <f ca="1">IF($C87="","",VLOOKUP(AN87,Gr,2))</f>
        <v>B+</v>
      </c>
      <c r="AO88" s="107" t="str">
        <f ca="1">IF($C87="","",VLOOKUP(AO87/AO$7%,Gr,2))</f>
        <v>A</v>
      </c>
      <c r="AP88" s="107" t="str">
        <f ca="1">IF($C87="","",VLOOKUP(AP87,Gr,2))</f>
        <v>B+</v>
      </c>
      <c r="AQ88" s="107" t="str">
        <f ca="1">IF($C87="","",VLOOKUP(AQ87,Gr,2))</f>
        <v>B+</v>
      </c>
      <c r="AR88" s="107" t="str">
        <f ca="1">IF($C87="","",VLOOKUP(AR87,Gr,2))</f>
        <v>A</v>
      </c>
      <c r="AS88" s="107" t="str">
        <f ca="1">IF($C87="","",VLOOKUP(AS87,Gr,2))</f>
        <v>B+</v>
      </c>
      <c r="AT88" s="107" t="str">
        <f ca="1">IF($C87="","",VLOOKUP(AT87/AT$7%,Gr,2))</f>
        <v>B+</v>
      </c>
      <c r="AU88" s="150"/>
      <c r="AV88" s="150"/>
      <c r="AW88" s="150"/>
      <c r="AX88" s="150"/>
    </row>
    <row r="89" spans="1:50" s="96" customFormat="1" ht="15" customHeight="1">
      <c r="A89" s="96">
        <f t="shared" ref="A89" si="1107">A88+1</f>
        <v>41</v>
      </c>
      <c r="B89" s="166">
        <f t="shared" ref="B89" si="1108">A89</f>
        <v>41</v>
      </c>
      <c r="C89" s="166">
        <f t="shared" ref="C89" ca="1" si="1109">IFERROR(VLOOKUP(A89,INDIRECT("data"&amp;$AX$3),2,FALSE),"")</f>
        <v>1121</v>
      </c>
      <c r="D89" s="168" t="str">
        <f t="shared" ref="D89" ca="1" si="1110">IF(C89="","",VLOOKUP(A89,INDIRECT("data"&amp;$AX$3),3,FALSE))</f>
        <v>Anvith Vara</v>
      </c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50" t="str">
        <f t="shared" ref="P89" ca="1" si="1111">IF($C89="","",VLOOKUP($A89,INDIRECT("data"&amp;$AX$3),4,FALSE))</f>
        <v>G</v>
      </c>
      <c r="Q89" s="150" t="str">
        <f t="shared" ref="Q89" ca="1" si="1112">IF($C89="","",VLOOKUP($A89,INDIRECT("data"&amp;$AX$3),5,FALSE))</f>
        <v>SC</v>
      </c>
      <c r="R89" s="97">
        <f t="shared" ref="R89" ca="1" si="1113">IF($C89="","",VLOOKUP(A89,INDIRECT("data"&amp;$AX$3),8,FALSE))</f>
        <v>41104</v>
      </c>
      <c r="S89" s="98" t="s">
        <v>20</v>
      </c>
      <c r="T89" s="107">
        <f t="shared" ref="T89:U89" ca="1" si="1114">IF($C89="","",VLOOKUP($A89,INDIRECT("data"&amp;$AX$3),T$8,FALSE))</f>
        <v>50</v>
      </c>
      <c r="U89" s="107">
        <f t="shared" ca="1" si="1114"/>
        <v>39</v>
      </c>
      <c r="V89" s="107">
        <f t="shared" ref="V89" ca="1" si="1115">IF($C89="","",SUM(T89:U89))</f>
        <v>89</v>
      </c>
      <c r="W89" s="107">
        <f t="shared" ref="W89:X89" ca="1" si="1116">IF($C89="","",VLOOKUP($A89,INDIRECT("data"&amp;$AX$3),W$8,FALSE))</f>
        <v>21</v>
      </c>
      <c r="X89" s="107">
        <f t="shared" ca="1" si="1116"/>
        <v>50</v>
      </c>
      <c r="Y89" s="107">
        <f t="shared" ref="Y89" ca="1" si="1117">IF($C89="","",SUM(W89:X89))</f>
        <v>71</v>
      </c>
      <c r="Z89" s="107">
        <f t="shared" ref="Z89:AA89" ca="1" si="1118">IF($C89="","",VLOOKUP($A89,INDIRECT("data"&amp;$AX$3),Z$8,FALSE))</f>
        <v>40</v>
      </c>
      <c r="AA89" s="107">
        <f t="shared" ca="1" si="1118"/>
        <v>21</v>
      </c>
      <c r="AB89" s="107">
        <f t="shared" ref="AB89" ca="1" si="1119">IF($C89="","",SUM(Z89:AA89))</f>
        <v>61</v>
      </c>
      <c r="AC89" s="107">
        <f t="shared" ref="AC89:AD89" ca="1" si="1120">IF($C89="","",VLOOKUP($A89,INDIRECT("data"&amp;$AX$3),AC$8,FALSE))</f>
        <v>39</v>
      </c>
      <c r="AD89" s="107">
        <f t="shared" ca="1" si="1120"/>
        <v>40</v>
      </c>
      <c r="AE89" s="107">
        <f t="shared" ref="AE89" ca="1" si="1121">IF($C89="","",SUM(AC89:AD89))</f>
        <v>79</v>
      </c>
      <c r="AF89" s="107">
        <f t="shared" ref="AF89:AG89" ca="1" si="1122">IF($C89="","",VLOOKUP($A89,INDIRECT("data"&amp;$AX$3),AF$8,FALSE))</f>
        <v>50</v>
      </c>
      <c r="AG89" s="107">
        <f t="shared" ca="1" si="1122"/>
        <v>39</v>
      </c>
      <c r="AH89" s="107">
        <f t="shared" ref="AH89" ca="1" si="1123">IF($C89="","",SUM(AF89:AG89))</f>
        <v>89</v>
      </c>
      <c r="AI89" s="107">
        <f t="shared" ref="AI89:AJ89" ca="1" si="1124">IF($C89="","",VLOOKUP($A89,INDIRECT("data"&amp;$AX$3),AI$8,FALSE))</f>
        <v>21</v>
      </c>
      <c r="AJ89" s="107">
        <f t="shared" ca="1" si="1124"/>
        <v>40</v>
      </c>
      <c r="AK89" s="107">
        <f t="shared" ref="AK89" ca="1" si="1125">IF($C89="","",SUM(AI89:AJ89))</f>
        <v>61</v>
      </c>
      <c r="AL89" s="107">
        <f t="shared" ref="AL89:AM89" ca="1" si="1126">IF($C89="","",VLOOKUP($A89,INDIRECT("data"&amp;$AX$3),AL$8,FALSE))</f>
        <v>40</v>
      </c>
      <c r="AM89" s="107">
        <f t="shared" ca="1" si="1126"/>
        <v>39</v>
      </c>
      <c r="AN89" s="107">
        <f t="shared" ref="AN89" ca="1" si="1127">IF($C89="","",SUM(AL89:AM89))</f>
        <v>79</v>
      </c>
      <c r="AO89" s="95">
        <f t="shared" ref="AO89" ca="1" si="1128">IF($C89="","",V89+Y89+AB89+AE89+AH89+AK89+AN89)</f>
        <v>529</v>
      </c>
      <c r="AP89" s="107">
        <f t="shared" ref="AP89:AS89" ca="1" si="1129">IF($C89="","",VLOOKUP($A89,INDIRECT("data"&amp;$AX$3),AP$8,FALSE))</f>
        <v>100</v>
      </c>
      <c r="AQ89" s="107">
        <f t="shared" ca="1" si="1129"/>
        <v>42</v>
      </c>
      <c r="AR89" s="107">
        <f t="shared" ca="1" si="1129"/>
        <v>80</v>
      </c>
      <c r="AS89" s="107">
        <f t="shared" ca="1" si="1129"/>
        <v>78</v>
      </c>
      <c r="AT89" s="107">
        <f t="shared" ref="AT89" ca="1" si="1130">IF($C89="","",SUM(AP89:AS89))</f>
        <v>300</v>
      </c>
      <c r="AU89" s="150">
        <f t="shared" ref="AU89" ca="1" si="1131">IF($C89="","",VLOOKUP($A89,INDIRECT("data"&amp;$AX$3),AU$8,FALSE))</f>
        <v>164</v>
      </c>
      <c r="AV89" s="150">
        <f ca="1">IF($C89="","",ROUND(AU89/NoW%,0))</f>
        <v>72</v>
      </c>
      <c r="AW89" s="150" t="str">
        <f ca="1">IF($C89="","",VLOOKUP(AO90,Gc,2,FALSE))</f>
        <v>Very Good</v>
      </c>
      <c r="AX89" s="150"/>
    </row>
    <row r="90" spans="1:50" s="96" customFormat="1" ht="15" customHeight="1">
      <c r="A90" s="96">
        <f t="shared" ref="A90" si="1132">A89</f>
        <v>41</v>
      </c>
      <c r="B90" s="167"/>
      <c r="C90" s="167"/>
      <c r="D90" s="107" t="str">
        <f t="shared" ref="D90:O90" ca="1" si="1133">IF($C89="","",MID(TEXT(VLOOKUP($A90,INDIRECT("data"&amp;$AX$3),10,FALSE),"000000000000"),D$8,1))</f>
        <v>9</v>
      </c>
      <c r="E90" s="107" t="str">
        <f t="shared" ca="1" si="1133"/>
        <v>4</v>
      </c>
      <c r="F90" s="107" t="str">
        <f t="shared" ca="1" si="1133"/>
        <v>3</v>
      </c>
      <c r="G90" s="107" t="str">
        <f t="shared" ca="1" si="1133"/>
        <v>9</v>
      </c>
      <c r="H90" s="107" t="str">
        <f t="shared" ca="1" si="1133"/>
        <v>3</v>
      </c>
      <c r="I90" s="107" t="str">
        <f t="shared" ca="1" si="1133"/>
        <v>9</v>
      </c>
      <c r="J90" s="107" t="str">
        <f t="shared" ca="1" si="1133"/>
        <v>9</v>
      </c>
      <c r="K90" s="107" t="str">
        <f t="shared" ca="1" si="1133"/>
        <v>2</v>
      </c>
      <c r="L90" s="107" t="str">
        <f t="shared" ca="1" si="1133"/>
        <v>2</v>
      </c>
      <c r="M90" s="107" t="str">
        <f t="shared" ca="1" si="1133"/>
        <v>1</v>
      </c>
      <c r="N90" s="107" t="str">
        <f t="shared" ca="1" si="1133"/>
        <v>1</v>
      </c>
      <c r="O90" s="107" t="str">
        <f t="shared" ca="1" si="1133"/>
        <v>5</v>
      </c>
      <c r="P90" s="150"/>
      <c r="Q90" s="150"/>
      <c r="R90" s="97">
        <f t="shared" ref="R90" ca="1" si="1134">IF($C89="","",VLOOKUP(A90,INDIRECT("data"&amp;$AX$3),9,FALSE))</f>
        <v>36894</v>
      </c>
      <c r="S90" s="98" t="s">
        <v>21</v>
      </c>
      <c r="T90" s="107" t="str">
        <f ca="1">IF($C89="","",VLOOKUP(T89*2,Gr,2))</f>
        <v>A+</v>
      </c>
      <c r="U90" s="107" t="str">
        <f ca="1">IF($C89="","",VLOOKUP(U89*2,Gr,2))</f>
        <v>A</v>
      </c>
      <c r="V90" s="107" t="str">
        <f ca="1">IF($C89="","",VLOOKUP(V89,Gr,2))</f>
        <v>A</v>
      </c>
      <c r="W90" s="107" t="str">
        <f ca="1">IF($C89="","",VLOOKUP(W89*2,Gr,2))</f>
        <v>B</v>
      </c>
      <c r="X90" s="107" t="str">
        <f ca="1">IF($C89="","",VLOOKUP(X89*2,Gr,2))</f>
        <v>A+</v>
      </c>
      <c r="Y90" s="107" t="str">
        <f ca="1">IF($C89="","",VLOOKUP(Y89,Gr,2))</f>
        <v>A</v>
      </c>
      <c r="Z90" s="107" t="str">
        <f ca="1">IF($C89="","",VLOOKUP(Z89*2,Gr,2))</f>
        <v>A</v>
      </c>
      <c r="AA90" s="107" t="str">
        <f ca="1">IF($C89="","",VLOOKUP(AA89*2,Gr,2))</f>
        <v>B</v>
      </c>
      <c r="AB90" s="107" t="str">
        <f ca="1">IF($C89="","",VLOOKUP(AB89,Gr,2))</f>
        <v>B+</v>
      </c>
      <c r="AC90" s="107" t="str">
        <f ca="1">IF($C89="","",VLOOKUP(AC89*2,Gr,2))</f>
        <v>A</v>
      </c>
      <c r="AD90" s="107" t="str">
        <f ca="1">IF($C89="","",VLOOKUP(AD89*2,Gr,2))</f>
        <v>A</v>
      </c>
      <c r="AE90" s="107" t="str">
        <f ca="1">IF($C89="","",VLOOKUP(AE89,Gr,2))</f>
        <v>A</v>
      </c>
      <c r="AF90" s="107" t="str">
        <f ca="1">IF($C89="","",VLOOKUP(AF89*2,Gr,2))</f>
        <v>A+</v>
      </c>
      <c r="AG90" s="107" t="str">
        <f ca="1">IF($C89="","",VLOOKUP(AG89*2,Gr,2))</f>
        <v>A</v>
      </c>
      <c r="AH90" s="107" t="str">
        <f ca="1">IF($C89="","",VLOOKUP(AH89,Gr,2))</f>
        <v>A</v>
      </c>
      <c r="AI90" s="107" t="str">
        <f ca="1">IF($C89="","",VLOOKUP(AI89*2,Gr,2))</f>
        <v>B</v>
      </c>
      <c r="AJ90" s="107" t="str">
        <f ca="1">IF($C89="","",VLOOKUP(AJ89*2,Gr,2))</f>
        <v>A</v>
      </c>
      <c r="AK90" s="107" t="str">
        <f ca="1">IF($C89="","",VLOOKUP(AK89,Gr,2))</f>
        <v>B+</v>
      </c>
      <c r="AL90" s="107" t="str">
        <f ca="1">IF($C89="","",VLOOKUP(AL89*2,Gr,2))</f>
        <v>A</v>
      </c>
      <c r="AM90" s="107" t="str">
        <f ca="1">IF($C89="","",VLOOKUP(AM89*2,Gr,2))</f>
        <v>A</v>
      </c>
      <c r="AN90" s="107" t="str">
        <f ca="1">IF($C89="","",VLOOKUP(AN89,Gr,2))</f>
        <v>A</v>
      </c>
      <c r="AO90" s="107" t="str">
        <f ca="1">IF($C89="","",VLOOKUP(AO89/AO$7%,Gr,2))</f>
        <v>A</v>
      </c>
      <c r="AP90" s="107" t="str">
        <f ca="1">IF($C89="","",VLOOKUP(AP89,Gr,2))</f>
        <v>A+</v>
      </c>
      <c r="AQ90" s="107" t="str">
        <f ca="1">IF($C89="","",VLOOKUP(AQ89,Gr,2))</f>
        <v>B</v>
      </c>
      <c r="AR90" s="107" t="str">
        <f ca="1">IF($C89="","",VLOOKUP(AR89,Gr,2))</f>
        <v>A</v>
      </c>
      <c r="AS90" s="107" t="str">
        <f ca="1">IF($C89="","",VLOOKUP(AS89,Gr,2))</f>
        <v>A</v>
      </c>
      <c r="AT90" s="107" t="str">
        <f ca="1">IF($C89="","",VLOOKUP(AT89/AT$7%,Gr,2))</f>
        <v>A</v>
      </c>
      <c r="AU90" s="150"/>
      <c r="AV90" s="150"/>
      <c r="AW90" s="150"/>
      <c r="AX90" s="150"/>
    </row>
    <row r="91" spans="1:50" s="96" customFormat="1" ht="15" customHeight="1">
      <c r="A91" s="96">
        <f t="shared" ref="A91" si="1135">A90+1</f>
        <v>42</v>
      </c>
      <c r="B91" s="166">
        <f t="shared" ref="B91" si="1136">A91</f>
        <v>42</v>
      </c>
      <c r="C91" s="166">
        <f t="shared" ref="C91" ca="1" si="1137">IFERROR(VLOOKUP(A91,INDIRECT("data"&amp;$AX$3),2,FALSE),"")</f>
        <v>1076</v>
      </c>
      <c r="D91" s="168" t="str">
        <f t="shared" ref="D91" ca="1" si="1138">IF(C91="","",VLOOKUP(A91,INDIRECT("data"&amp;$AX$3),3,FALSE))</f>
        <v>Bharath Vithanala</v>
      </c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50" t="str">
        <f t="shared" ref="P91" ca="1" si="1139">IF($C91="","",VLOOKUP($A91,INDIRECT("data"&amp;$AX$3),4,FALSE))</f>
        <v>G</v>
      </c>
      <c r="Q91" s="150" t="str">
        <f t="shared" ref="Q91" ca="1" si="1140">IF($C91="","",VLOOKUP($A91,INDIRECT("data"&amp;$AX$3),5,FALSE))</f>
        <v>BC</v>
      </c>
      <c r="R91" s="97">
        <f t="shared" ref="R91" ca="1" si="1141">IF($C91="","",VLOOKUP(A91,INDIRECT("data"&amp;$AX$3),8,FALSE))</f>
        <v>41076</v>
      </c>
      <c r="S91" s="98" t="s">
        <v>20</v>
      </c>
      <c r="T91" s="107">
        <f t="shared" ref="T91:U91" ca="1" si="1142">IF($C91="","",VLOOKUP($A91,INDIRECT("data"&amp;$AX$3),T$8,FALSE))</f>
        <v>44</v>
      </c>
      <c r="U91" s="107">
        <f t="shared" ca="1" si="1142"/>
        <v>48</v>
      </c>
      <c r="V91" s="107">
        <f t="shared" ref="V91" ca="1" si="1143">IF($C91="","",SUM(T91:U91))</f>
        <v>92</v>
      </c>
      <c r="W91" s="107">
        <f t="shared" ref="W91:X91" ca="1" si="1144">IF($C91="","",VLOOKUP($A91,INDIRECT("data"&amp;$AX$3),W$8,FALSE))</f>
        <v>43</v>
      </c>
      <c r="X91" s="107">
        <f t="shared" ca="1" si="1144"/>
        <v>44</v>
      </c>
      <c r="Y91" s="107">
        <f t="shared" ref="Y91" ca="1" si="1145">IF($C91="","",SUM(W91:X91))</f>
        <v>87</v>
      </c>
      <c r="Z91" s="107">
        <f t="shared" ref="Z91:AA91" ca="1" si="1146">IF($C91="","",VLOOKUP($A91,INDIRECT("data"&amp;$AX$3),Z$8,FALSE))</f>
        <v>48</v>
      </c>
      <c r="AA91" s="107">
        <f t="shared" ca="1" si="1146"/>
        <v>43</v>
      </c>
      <c r="AB91" s="107">
        <f t="shared" ref="AB91" ca="1" si="1147">IF($C91="","",SUM(Z91:AA91))</f>
        <v>91</v>
      </c>
      <c r="AC91" s="107">
        <f t="shared" ref="AC91:AD91" ca="1" si="1148">IF($C91="","",VLOOKUP($A91,INDIRECT("data"&amp;$AX$3),AC$8,FALSE))</f>
        <v>48</v>
      </c>
      <c r="AD91" s="107">
        <f t="shared" ca="1" si="1148"/>
        <v>48</v>
      </c>
      <c r="AE91" s="107">
        <f t="shared" ref="AE91" ca="1" si="1149">IF($C91="","",SUM(AC91:AD91))</f>
        <v>96</v>
      </c>
      <c r="AF91" s="107">
        <f t="shared" ref="AF91:AG91" ca="1" si="1150">IF($C91="","",VLOOKUP($A91,INDIRECT("data"&amp;$AX$3),AF$8,FALSE))</f>
        <v>44</v>
      </c>
      <c r="AG91" s="107">
        <f t="shared" ca="1" si="1150"/>
        <v>48</v>
      </c>
      <c r="AH91" s="107">
        <f t="shared" ref="AH91" ca="1" si="1151">IF($C91="","",SUM(AF91:AG91))</f>
        <v>92</v>
      </c>
      <c r="AI91" s="107">
        <f t="shared" ref="AI91:AJ91" ca="1" si="1152">IF($C91="","",VLOOKUP($A91,INDIRECT("data"&amp;$AX$3),AI$8,FALSE))</f>
        <v>43</v>
      </c>
      <c r="AJ91" s="107">
        <f t="shared" ca="1" si="1152"/>
        <v>48</v>
      </c>
      <c r="AK91" s="107">
        <f t="shared" ref="AK91" ca="1" si="1153">IF($C91="","",SUM(AI91:AJ91))</f>
        <v>91</v>
      </c>
      <c r="AL91" s="107">
        <f t="shared" ref="AL91:AM91" ca="1" si="1154">IF($C91="","",VLOOKUP($A91,INDIRECT("data"&amp;$AX$3),AL$8,FALSE))</f>
        <v>48</v>
      </c>
      <c r="AM91" s="107">
        <f t="shared" ca="1" si="1154"/>
        <v>48</v>
      </c>
      <c r="AN91" s="107">
        <f t="shared" ref="AN91" ca="1" si="1155">IF($C91="","",SUM(AL91:AM91))</f>
        <v>96</v>
      </c>
      <c r="AO91" s="95">
        <f t="shared" ref="AO91" ca="1" si="1156">IF($C91="","",V91+Y91+AB91+AE91+AH91+AK91+AN91)</f>
        <v>645</v>
      </c>
      <c r="AP91" s="107">
        <f t="shared" ref="AP91:AS91" ca="1" si="1157">IF($C91="","",VLOOKUP($A91,INDIRECT("data"&amp;$AX$3),AP$8,FALSE))</f>
        <v>88</v>
      </c>
      <c r="AQ91" s="107">
        <f t="shared" ca="1" si="1157"/>
        <v>86</v>
      </c>
      <c r="AR91" s="107">
        <f t="shared" ca="1" si="1157"/>
        <v>96</v>
      </c>
      <c r="AS91" s="107">
        <f t="shared" ca="1" si="1157"/>
        <v>96</v>
      </c>
      <c r="AT91" s="107">
        <f t="shared" ref="AT91" ca="1" si="1158">IF($C91="","",SUM(AP91:AS91))</f>
        <v>366</v>
      </c>
      <c r="AU91" s="150">
        <f t="shared" ref="AU91" ca="1" si="1159">IF($C91="","",VLOOKUP($A91,INDIRECT("data"&amp;$AX$3),AU$8,FALSE))</f>
        <v>188</v>
      </c>
      <c r="AV91" s="150">
        <f ca="1">IF($C91="","",ROUND(AU91/NoW%,0))</f>
        <v>83</v>
      </c>
      <c r="AW91" s="150" t="str">
        <f ca="1">IF($C91="","",VLOOKUP(AO92,Gc,2,FALSE))</f>
        <v>Excellent</v>
      </c>
      <c r="AX91" s="150"/>
    </row>
    <row r="92" spans="1:50" s="96" customFormat="1" ht="15" customHeight="1">
      <c r="A92" s="96">
        <f t="shared" ref="A92" si="1160">A91</f>
        <v>42</v>
      </c>
      <c r="B92" s="167"/>
      <c r="C92" s="167"/>
      <c r="D92" s="107" t="str">
        <f t="shared" ref="D92:O92" ca="1" si="1161">IF($C91="","",MID(TEXT(VLOOKUP($A92,INDIRECT("data"&amp;$AX$3),10,FALSE),"000000000000"),D$8,1))</f>
        <v>8</v>
      </c>
      <c r="E92" s="107" t="str">
        <f t="shared" ca="1" si="1161"/>
        <v>9</v>
      </c>
      <c r="F92" s="107" t="str">
        <f t="shared" ca="1" si="1161"/>
        <v>1</v>
      </c>
      <c r="G92" s="107" t="str">
        <f t="shared" ca="1" si="1161"/>
        <v>9</v>
      </c>
      <c r="H92" s="107" t="str">
        <f t="shared" ca="1" si="1161"/>
        <v>2</v>
      </c>
      <c r="I92" s="107" t="str">
        <f t="shared" ca="1" si="1161"/>
        <v>9</v>
      </c>
      <c r="J92" s="107" t="str">
        <f t="shared" ca="1" si="1161"/>
        <v>7</v>
      </c>
      <c r="K92" s="107" t="str">
        <f t="shared" ca="1" si="1161"/>
        <v>4</v>
      </c>
      <c r="L92" s="107" t="str">
        <f t="shared" ca="1" si="1161"/>
        <v>8</v>
      </c>
      <c r="M92" s="107" t="str">
        <f t="shared" ca="1" si="1161"/>
        <v>2</v>
      </c>
      <c r="N92" s="107" t="str">
        <f t="shared" ca="1" si="1161"/>
        <v>0</v>
      </c>
      <c r="O92" s="107" t="str">
        <f t="shared" ca="1" si="1161"/>
        <v>0</v>
      </c>
      <c r="P92" s="150"/>
      <c r="Q92" s="150"/>
      <c r="R92" s="97">
        <f t="shared" ref="R92" ca="1" si="1162">IF($C91="","",VLOOKUP(A92,INDIRECT("data"&amp;$AX$3),9,FALSE))</f>
        <v>37295</v>
      </c>
      <c r="S92" s="98" t="s">
        <v>21</v>
      </c>
      <c r="T92" s="107" t="str">
        <f ca="1">IF($C91="","",VLOOKUP(T91*2,Gr,2))</f>
        <v>A</v>
      </c>
      <c r="U92" s="107" t="str">
        <f ca="1">IF($C91="","",VLOOKUP(U91*2,Gr,2))</f>
        <v>A+</v>
      </c>
      <c r="V92" s="107" t="str">
        <f ca="1">IF($C91="","",VLOOKUP(V91,Gr,2))</f>
        <v>A+</v>
      </c>
      <c r="W92" s="107" t="str">
        <f ca="1">IF($C91="","",VLOOKUP(W91*2,Gr,2))</f>
        <v>A</v>
      </c>
      <c r="X92" s="107" t="str">
        <f ca="1">IF($C91="","",VLOOKUP(X91*2,Gr,2))</f>
        <v>A</v>
      </c>
      <c r="Y92" s="107" t="str">
        <f ca="1">IF($C91="","",VLOOKUP(Y91,Gr,2))</f>
        <v>A</v>
      </c>
      <c r="Z92" s="107" t="str">
        <f ca="1">IF($C91="","",VLOOKUP(Z91*2,Gr,2))</f>
        <v>A+</v>
      </c>
      <c r="AA92" s="107" t="str">
        <f ca="1">IF($C91="","",VLOOKUP(AA91*2,Gr,2))</f>
        <v>A</v>
      </c>
      <c r="AB92" s="107" t="str">
        <f ca="1">IF($C91="","",VLOOKUP(AB91,Gr,2))</f>
        <v>A+</v>
      </c>
      <c r="AC92" s="107" t="str">
        <f ca="1">IF($C91="","",VLOOKUP(AC91*2,Gr,2))</f>
        <v>A+</v>
      </c>
      <c r="AD92" s="107" t="str">
        <f ca="1">IF($C91="","",VLOOKUP(AD91*2,Gr,2))</f>
        <v>A+</v>
      </c>
      <c r="AE92" s="107" t="str">
        <f ca="1">IF($C91="","",VLOOKUP(AE91,Gr,2))</f>
        <v>A+</v>
      </c>
      <c r="AF92" s="107" t="str">
        <f ca="1">IF($C91="","",VLOOKUP(AF91*2,Gr,2))</f>
        <v>A</v>
      </c>
      <c r="AG92" s="107" t="str">
        <f ca="1">IF($C91="","",VLOOKUP(AG91*2,Gr,2))</f>
        <v>A+</v>
      </c>
      <c r="AH92" s="107" t="str">
        <f ca="1">IF($C91="","",VLOOKUP(AH91,Gr,2))</f>
        <v>A+</v>
      </c>
      <c r="AI92" s="107" t="str">
        <f ca="1">IF($C91="","",VLOOKUP(AI91*2,Gr,2))</f>
        <v>A</v>
      </c>
      <c r="AJ92" s="107" t="str">
        <f ca="1">IF($C91="","",VLOOKUP(AJ91*2,Gr,2))</f>
        <v>A+</v>
      </c>
      <c r="AK92" s="107" t="str">
        <f ca="1">IF($C91="","",VLOOKUP(AK91,Gr,2))</f>
        <v>A+</v>
      </c>
      <c r="AL92" s="107" t="str">
        <f ca="1">IF($C91="","",VLOOKUP(AL91*2,Gr,2))</f>
        <v>A+</v>
      </c>
      <c r="AM92" s="107" t="str">
        <f ca="1">IF($C91="","",VLOOKUP(AM91*2,Gr,2))</f>
        <v>A+</v>
      </c>
      <c r="AN92" s="107" t="str">
        <f ca="1">IF($C91="","",VLOOKUP(AN91,Gr,2))</f>
        <v>A+</v>
      </c>
      <c r="AO92" s="107" t="str">
        <f ca="1">IF($C91="","",VLOOKUP(AO91/AO$7%,Gr,2))</f>
        <v>A+</v>
      </c>
      <c r="AP92" s="107" t="str">
        <f ca="1">IF($C91="","",VLOOKUP(AP91,Gr,2))</f>
        <v>A</v>
      </c>
      <c r="AQ92" s="107" t="str">
        <f ca="1">IF($C91="","",VLOOKUP(AQ91,Gr,2))</f>
        <v>A</v>
      </c>
      <c r="AR92" s="107" t="str">
        <f ca="1">IF($C91="","",VLOOKUP(AR91,Gr,2))</f>
        <v>A+</v>
      </c>
      <c r="AS92" s="107" t="str">
        <f ca="1">IF($C91="","",VLOOKUP(AS91,Gr,2))</f>
        <v>A+</v>
      </c>
      <c r="AT92" s="107" t="str">
        <f ca="1">IF($C91="","",VLOOKUP(AT91/AT$7%,Gr,2))</f>
        <v>A+</v>
      </c>
      <c r="AU92" s="150"/>
      <c r="AV92" s="150"/>
      <c r="AW92" s="150"/>
      <c r="AX92" s="150"/>
    </row>
    <row r="93" spans="1:50" s="96" customFormat="1" ht="15" customHeight="1">
      <c r="A93" s="96">
        <f t="shared" ref="A93" si="1163">A92+1</f>
        <v>43</v>
      </c>
      <c r="B93" s="166">
        <f t="shared" ref="B93" si="1164">A93</f>
        <v>43</v>
      </c>
      <c r="C93" s="166">
        <f t="shared" ref="C93" ca="1" si="1165">IFERROR(VLOOKUP(A93,INDIRECT("data"&amp;$AX$3),2,FALSE),"")</f>
        <v>1060</v>
      </c>
      <c r="D93" s="168" t="str">
        <f t="shared" ref="D93" ca="1" si="1166">IF(C93="","",VLOOKUP(A93,INDIRECT("data"&amp;$AX$3),3,FALSE))</f>
        <v>China Adinarayana Manupati</v>
      </c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50" t="str">
        <f t="shared" ref="P93" ca="1" si="1167">IF($C93="","",VLOOKUP($A93,INDIRECT("data"&amp;$AX$3),4,FALSE))</f>
        <v>G</v>
      </c>
      <c r="Q93" s="150" t="str">
        <f t="shared" ref="Q93" ca="1" si="1168">IF($C93="","",VLOOKUP($A93,INDIRECT("data"&amp;$AX$3),5,FALSE))</f>
        <v>ST</v>
      </c>
      <c r="R93" s="97">
        <f t="shared" ref="R93" ca="1" si="1169">IF($C93="","",VLOOKUP(A93,INDIRECT("data"&amp;$AX$3),8,FALSE))</f>
        <v>41074</v>
      </c>
      <c r="S93" s="98" t="s">
        <v>20</v>
      </c>
      <c r="T93" s="107">
        <f t="shared" ref="T93:U93" ca="1" si="1170">IF($C93="","",VLOOKUP($A93,INDIRECT("data"&amp;$AX$3),T$8,FALSE))</f>
        <v>46</v>
      </c>
      <c r="U93" s="107">
        <f t="shared" ca="1" si="1170"/>
        <v>36</v>
      </c>
      <c r="V93" s="107">
        <f t="shared" ref="V93" ca="1" si="1171">IF($C93="","",SUM(T93:U93))</f>
        <v>82</v>
      </c>
      <c r="W93" s="107">
        <f t="shared" ref="W93:X93" ca="1" si="1172">IF($C93="","",VLOOKUP($A93,INDIRECT("data"&amp;$AX$3),W$8,FALSE))</f>
        <v>38</v>
      </c>
      <c r="X93" s="107">
        <f t="shared" ca="1" si="1172"/>
        <v>46</v>
      </c>
      <c r="Y93" s="107">
        <f t="shared" ref="Y93" ca="1" si="1173">IF($C93="","",SUM(W93:X93))</f>
        <v>84</v>
      </c>
      <c r="Z93" s="107">
        <f t="shared" ref="Z93:AA93" ca="1" si="1174">IF($C93="","",VLOOKUP($A93,INDIRECT("data"&amp;$AX$3),Z$8,FALSE))</f>
        <v>45</v>
      </c>
      <c r="AA93" s="107">
        <f t="shared" ca="1" si="1174"/>
        <v>38</v>
      </c>
      <c r="AB93" s="107">
        <f t="shared" ref="AB93" ca="1" si="1175">IF($C93="","",SUM(Z93:AA93))</f>
        <v>83</v>
      </c>
      <c r="AC93" s="107">
        <f t="shared" ref="AC93:AD93" ca="1" si="1176">IF($C93="","",VLOOKUP($A93,INDIRECT("data"&amp;$AX$3),AC$8,FALSE))</f>
        <v>36</v>
      </c>
      <c r="AD93" s="107">
        <f t="shared" ca="1" si="1176"/>
        <v>45</v>
      </c>
      <c r="AE93" s="107">
        <f t="shared" ref="AE93" ca="1" si="1177">IF($C93="","",SUM(AC93:AD93))</f>
        <v>81</v>
      </c>
      <c r="AF93" s="107">
        <f t="shared" ref="AF93:AG93" ca="1" si="1178">IF($C93="","",VLOOKUP($A93,INDIRECT("data"&amp;$AX$3),AF$8,FALSE))</f>
        <v>46</v>
      </c>
      <c r="AG93" s="107">
        <f t="shared" ca="1" si="1178"/>
        <v>36</v>
      </c>
      <c r="AH93" s="107">
        <f t="shared" ref="AH93" ca="1" si="1179">IF($C93="","",SUM(AF93:AG93))</f>
        <v>82</v>
      </c>
      <c r="AI93" s="107">
        <f t="shared" ref="AI93:AJ93" ca="1" si="1180">IF($C93="","",VLOOKUP($A93,INDIRECT("data"&amp;$AX$3),AI$8,FALSE))</f>
        <v>38</v>
      </c>
      <c r="AJ93" s="107">
        <f t="shared" ca="1" si="1180"/>
        <v>45</v>
      </c>
      <c r="AK93" s="107">
        <f t="shared" ref="AK93" ca="1" si="1181">IF($C93="","",SUM(AI93:AJ93))</f>
        <v>83</v>
      </c>
      <c r="AL93" s="107">
        <f t="shared" ref="AL93:AM93" ca="1" si="1182">IF($C93="","",VLOOKUP($A93,INDIRECT("data"&amp;$AX$3),AL$8,FALSE))</f>
        <v>45</v>
      </c>
      <c r="AM93" s="107">
        <f t="shared" ca="1" si="1182"/>
        <v>36</v>
      </c>
      <c r="AN93" s="107">
        <f t="shared" ref="AN93" ca="1" si="1183">IF($C93="","",SUM(AL93:AM93))</f>
        <v>81</v>
      </c>
      <c r="AO93" s="95">
        <f t="shared" ref="AO93" ca="1" si="1184">IF($C93="","",V93+Y93+AB93+AE93+AH93+AK93+AN93)</f>
        <v>576</v>
      </c>
      <c r="AP93" s="107">
        <f t="shared" ref="AP93:AS93" ca="1" si="1185">IF($C93="","",VLOOKUP($A93,INDIRECT("data"&amp;$AX$3),AP$8,FALSE))</f>
        <v>92</v>
      </c>
      <c r="AQ93" s="107">
        <f t="shared" ca="1" si="1185"/>
        <v>76</v>
      </c>
      <c r="AR93" s="107">
        <f t="shared" ca="1" si="1185"/>
        <v>90</v>
      </c>
      <c r="AS93" s="107">
        <f t="shared" ca="1" si="1185"/>
        <v>72</v>
      </c>
      <c r="AT93" s="107">
        <f t="shared" ref="AT93" ca="1" si="1186">IF($C93="","",SUM(AP93:AS93))</f>
        <v>330</v>
      </c>
      <c r="AU93" s="150">
        <f t="shared" ref="AU93" ca="1" si="1187">IF($C93="","",VLOOKUP($A93,INDIRECT("data"&amp;$AX$3),AU$8,FALSE))</f>
        <v>203</v>
      </c>
      <c r="AV93" s="150">
        <f ca="1">IF($C93="","",ROUND(AU93/NoW%,0))</f>
        <v>89</v>
      </c>
      <c r="AW93" s="150" t="str">
        <f ca="1">IF($C93="","",VLOOKUP(AO94,Gc,2,FALSE))</f>
        <v>Excellent</v>
      </c>
      <c r="AX93" s="150"/>
    </row>
    <row r="94" spans="1:50" s="96" customFormat="1" ht="15" customHeight="1">
      <c r="A94" s="96">
        <f t="shared" ref="A94" si="1188">A93</f>
        <v>43</v>
      </c>
      <c r="B94" s="167"/>
      <c r="C94" s="167"/>
      <c r="D94" s="107" t="str">
        <f t="shared" ref="D94:O94" ca="1" si="1189">IF($C93="","",MID(TEXT(VLOOKUP($A94,INDIRECT("data"&amp;$AX$3),10,FALSE),"000000000000"),D$8,1))</f>
        <v>4</v>
      </c>
      <c r="E94" s="107" t="str">
        <f t="shared" ca="1" si="1189"/>
        <v>6</v>
      </c>
      <c r="F94" s="107" t="str">
        <f t="shared" ca="1" si="1189"/>
        <v>6</v>
      </c>
      <c r="G94" s="107" t="str">
        <f t="shared" ca="1" si="1189"/>
        <v>0</v>
      </c>
      <c r="H94" s="107" t="str">
        <f t="shared" ca="1" si="1189"/>
        <v>3</v>
      </c>
      <c r="I94" s="107" t="str">
        <f t="shared" ca="1" si="1189"/>
        <v>9</v>
      </c>
      <c r="J94" s="107" t="str">
        <f t="shared" ca="1" si="1189"/>
        <v>0</v>
      </c>
      <c r="K94" s="107" t="str">
        <f t="shared" ca="1" si="1189"/>
        <v>8</v>
      </c>
      <c r="L94" s="107" t="str">
        <f t="shared" ca="1" si="1189"/>
        <v>0</v>
      </c>
      <c r="M94" s="107" t="str">
        <f t="shared" ca="1" si="1189"/>
        <v>5</v>
      </c>
      <c r="N94" s="107" t="str">
        <f t="shared" ca="1" si="1189"/>
        <v>9</v>
      </c>
      <c r="O94" s="107" t="str">
        <f t="shared" ca="1" si="1189"/>
        <v>0</v>
      </c>
      <c r="P94" s="150"/>
      <c r="Q94" s="150"/>
      <c r="R94" s="97">
        <f t="shared" ref="R94" ca="1" si="1190">IF($C93="","",VLOOKUP(A94,INDIRECT("data"&amp;$AX$3),9,FALSE))</f>
        <v>37436</v>
      </c>
      <c r="S94" s="98" t="s">
        <v>21</v>
      </c>
      <c r="T94" s="107" t="str">
        <f ca="1">IF($C93="","",VLOOKUP(T93*2,Gr,2))</f>
        <v>A+</v>
      </c>
      <c r="U94" s="107" t="str">
        <f ca="1">IF($C93="","",VLOOKUP(U93*2,Gr,2))</f>
        <v>A</v>
      </c>
      <c r="V94" s="107" t="str">
        <f ca="1">IF($C93="","",VLOOKUP(V93,Gr,2))</f>
        <v>A</v>
      </c>
      <c r="W94" s="107" t="str">
        <f ca="1">IF($C93="","",VLOOKUP(W93*2,Gr,2))</f>
        <v>A</v>
      </c>
      <c r="X94" s="107" t="str">
        <f ca="1">IF($C93="","",VLOOKUP(X93*2,Gr,2))</f>
        <v>A+</v>
      </c>
      <c r="Y94" s="107" t="str">
        <f ca="1">IF($C93="","",VLOOKUP(Y93,Gr,2))</f>
        <v>A</v>
      </c>
      <c r="Z94" s="107" t="str">
        <f ca="1">IF($C93="","",VLOOKUP(Z93*2,Gr,2))</f>
        <v>A</v>
      </c>
      <c r="AA94" s="107" t="str">
        <f ca="1">IF($C93="","",VLOOKUP(AA93*2,Gr,2))</f>
        <v>A</v>
      </c>
      <c r="AB94" s="107" t="str">
        <f ca="1">IF($C93="","",VLOOKUP(AB93,Gr,2))</f>
        <v>A</v>
      </c>
      <c r="AC94" s="107" t="str">
        <f ca="1">IF($C93="","",VLOOKUP(AC93*2,Gr,2))</f>
        <v>A</v>
      </c>
      <c r="AD94" s="107" t="str">
        <f ca="1">IF($C93="","",VLOOKUP(AD93*2,Gr,2))</f>
        <v>A</v>
      </c>
      <c r="AE94" s="107" t="str">
        <f ca="1">IF($C93="","",VLOOKUP(AE93,Gr,2))</f>
        <v>A</v>
      </c>
      <c r="AF94" s="107" t="str">
        <f ca="1">IF($C93="","",VLOOKUP(AF93*2,Gr,2))</f>
        <v>A+</v>
      </c>
      <c r="AG94" s="107" t="str">
        <f ca="1">IF($C93="","",VLOOKUP(AG93*2,Gr,2))</f>
        <v>A</v>
      </c>
      <c r="AH94" s="107" t="str">
        <f ca="1">IF($C93="","",VLOOKUP(AH93,Gr,2))</f>
        <v>A</v>
      </c>
      <c r="AI94" s="107" t="str">
        <f ca="1">IF($C93="","",VLOOKUP(AI93*2,Gr,2))</f>
        <v>A</v>
      </c>
      <c r="AJ94" s="107" t="str">
        <f ca="1">IF($C93="","",VLOOKUP(AJ93*2,Gr,2))</f>
        <v>A</v>
      </c>
      <c r="AK94" s="107" t="str">
        <f ca="1">IF($C93="","",VLOOKUP(AK93,Gr,2))</f>
        <v>A</v>
      </c>
      <c r="AL94" s="107" t="str">
        <f ca="1">IF($C93="","",VLOOKUP(AL93*2,Gr,2))</f>
        <v>A</v>
      </c>
      <c r="AM94" s="107" t="str">
        <f ca="1">IF($C93="","",VLOOKUP(AM93*2,Gr,2))</f>
        <v>A</v>
      </c>
      <c r="AN94" s="107" t="str">
        <f ca="1">IF($C93="","",VLOOKUP(AN93,Gr,2))</f>
        <v>A</v>
      </c>
      <c r="AO94" s="107" t="str">
        <f ca="1">IF($C93="","",VLOOKUP(AO93/AO$7%,Gr,2))</f>
        <v>A+</v>
      </c>
      <c r="AP94" s="107" t="str">
        <f ca="1">IF($C93="","",VLOOKUP(AP93,Gr,2))</f>
        <v>A+</v>
      </c>
      <c r="AQ94" s="107" t="str">
        <f ca="1">IF($C93="","",VLOOKUP(AQ93,Gr,2))</f>
        <v>A</v>
      </c>
      <c r="AR94" s="107" t="str">
        <f ca="1">IF($C93="","",VLOOKUP(AR93,Gr,2))</f>
        <v>A</v>
      </c>
      <c r="AS94" s="107" t="str">
        <f ca="1">IF($C93="","",VLOOKUP(AS93,Gr,2))</f>
        <v>A</v>
      </c>
      <c r="AT94" s="107" t="str">
        <f ca="1">IF($C93="","",VLOOKUP(AT93/AT$7%,Gr,2))</f>
        <v>A</v>
      </c>
      <c r="AU94" s="150"/>
      <c r="AV94" s="150"/>
      <c r="AW94" s="150"/>
      <c r="AX94" s="150"/>
    </row>
    <row r="95" spans="1:50" s="96" customFormat="1" ht="15" customHeight="1">
      <c r="A95" s="96">
        <f t="shared" ref="A95" si="1191">A94+1</f>
        <v>44</v>
      </c>
      <c r="B95" s="166">
        <f t="shared" ref="B95" si="1192">A95</f>
        <v>44</v>
      </c>
      <c r="C95" s="166">
        <f t="shared" ref="C95" ca="1" si="1193">IFERROR(VLOOKUP(A95,INDIRECT("data"&amp;$AX$3),2,FALSE),"")</f>
        <v>1059</v>
      </c>
      <c r="D95" s="168" t="str">
        <f t="shared" ref="D95" ca="1" si="1194">IF(C95="","",VLOOKUP(A95,INDIRECT("data"&amp;$AX$3),3,FALSE))</f>
        <v>Durga Prasad Manupati</v>
      </c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50" t="str">
        <f t="shared" ref="P95" ca="1" si="1195">IF($C95="","",VLOOKUP($A95,INDIRECT("data"&amp;$AX$3),4,FALSE))</f>
        <v>G</v>
      </c>
      <c r="Q95" s="150" t="str">
        <f t="shared" ref="Q95" ca="1" si="1196">IF($C95="","",VLOOKUP($A95,INDIRECT("data"&amp;$AX$3),5,FALSE))</f>
        <v>ST</v>
      </c>
      <c r="R95" s="97">
        <f t="shared" ref="R95" ca="1" si="1197">IF($C95="","",VLOOKUP(A95,INDIRECT("data"&amp;$AX$3),8,FALSE))</f>
        <v>41074</v>
      </c>
      <c r="S95" s="98" t="s">
        <v>20</v>
      </c>
      <c r="T95" s="107">
        <f t="shared" ref="T95:U95" ca="1" si="1198">IF($C95="","",VLOOKUP($A95,INDIRECT("data"&amp;$AX$3),T$8,FALSE))</f>
        <v>32</v>
      </c>
      <c r="U95" s="107">
        <f t="shared" ca="1" si="1198"/>
        <v>38</v>
      </c>
      <c r="V95" s="107">
        <f t="shared" ref="V95" ca="1" si="1199">IF($C95="","",SUM(T95:U95))</f>
        <v>70</v>
      </c>
      <c r="W95" s="107">
        <f t="shared" ref="W95:X95" ca="1" si="1200">IF($C95="","",VLOOKUP($A95,INDIRECT("data"&amp;$AX$3),W$8,FALSE))</f>
        <v>34</v>
      </c>
      <c r="X95" s="107">
        <f t="shared" ca="1" si="1200"/>
        <v>32</v>
      </c>
      <c r="Y95" s="107">
        <f t="shared" ref="Y95" ca="1" si="1201">IF($C95="","",SUM(W95:X95))</f>
        <v>66</v>
      </c>
      <c r="Z95" s="107">
        <f t="shared" ref="Z95:AA95" ca="1" si="1202">IF($C95="","",VLOOKUP($A95,INDIRECT("data"&amp;$AX$3),Z$8,FALSE))</f>
        <v>38</v>
      </c>
      <c r="AA95" s="107">
        <f t="shared" ca="1" si="1202"/>
        <v>34</v>
      </c>
      <c r="AB95" s="107">
        <f t="shared" ref="AB95" ca="1" si="1203">IF($C95="","",SUM(Z95:AA95))</f>
        <v>72</v>
      </c>
      <c r="AC95" s="107">
        <f t="shared" ref="AC95:AD95" ca="1" si="1204">IF($C95="","",VLOOKUP($A95,INDIRECT("data"&amp;$AX$3),AC$8,FALSE))</f>
        <v>38</v>
      </c>
      <c r="AD95" s="107">
        <f t="shared" ca="1" si="1204"/>
        <v>38</v>
      </c>
      <c r="AE95" s="107">
        <f t="shared" ref="AE95" ca="1" si="1205">IF($C95="","",SUM(AC95:AD95))</f>
        <v>76</v>
      </c>
      <c r="AF95" s="107">
        <f t="shared" ref="AF95:AG95" ca="1" si="1206">IF($C95="","",VLOOKUP($A95,INDIRECT("data"&amp;$AX$3),AF$8,FALSE))</f>
        <v>32</v>
      </c>
      <c r="AG95" s="107">
        <f t="shared" ca="1" si="1206"/>
        <v>38</v>
      </c>
      <c r="AH95" s="107">
        <f t="shared" ref="AH95" ca="1" si="1207">IF($C95="","",SUM(AF95:AG95))</f>
        <v>70</v>
      </c>
      <c r="AI95" s="107">
        <f t="shared" ref="AI95:AJ95" ca="1" si="1208">IF($C95="","",VLOOKUP($A95,INDIRECT("data"&amp;$AX$3),AI$8,FALSE))</f>
        <v>34</v>
      </c>
      <c r="AJ95" s="107">
        <f t="shared" ca="1" si="1208"/>
        <v>38</v>
      </c>
      <c r="AK95" s="107">
        <f t="shared" ref="AK95" ca="1" si="1209">IF($C95="","",SUM(AI95:AJ95))</f>
        <v>72</v>
      </c>
      <c r="AL95" s="107">
        <f t="shared" ref="AL95:AM95" ca="1" si="1210">IF($C95="","",VLOOKUP($A95,INDIRECT("data"&amp;$AX$3),AL$8,FALSE))</f>
        <v>38</v>
      </c>
      <c r="AM95" s="107">
        <f t="shared" ca="1" si="1210"/>
        <v>38</v>
      </c>
      <c r="AN95" s="107">
        <f t="shared" ref="AN95" ca="1" si="1211">IF($C95="","",SUM(AL95:AM95))</f>
        <v>76</v>
      </c>
      <c r="AO95" s="95">
        <f t="shared" ref="AO95" ca="1" si="1212">IF($C95="","",V95+Y95+AB95+AE95+AH95+AK95+AN95)</f>
        <v>502</v>
      </c>
      <c r="AP95" s="107">
        <f t="shared" ref="AP95:AS95" ca="1" si="1213">IF($C95="","",VLOOKUP($A95,INDIRECT("data"&amp;$AX$3),AP$8,FALSE))</f>
        <v>64</v>
      </c>
      <c r="AQ95" s="107">
        <f t="shared" ca="1" si="1213"/>
        <v>68</v>
      </c>
      <c r="AR95" s="107">
        <f t="shared" ca="1" si="1213"/>
        <v>76</v>
      </c>
      <c r="AS95" s="107">
        <f t="shared" ca="1" si="1213"/>
        <v>76</v>
      </c>
      <c r="AT95" s="107">
        <f t="shared" ref="AT95" ca="1" si="1214">IF($C95="","",SUM(AP95:AS95))</f>
        <v>284</v>
      </c>
      <c r="AU95" s="150">
        <f t="shared" ref="AU95" ca="1" si="1215">IF($C95="","",VLOOKUP($A95,INDIRECT("data"&amp;$AX$3),AU$8,FALSE))</f>
        <v>172</v>
      </c>
      <c r="AV95" s="150">
        <f ca="1">IF($C95="","",ROUND(AU95/NoW%,0))</f>
        <v>76</v>
      </c>
      <c r="AW95" s="150" t="str">
        <f ca="1">IF($C95="","",VLOOKUP(AO96,Gc,2,FALSE))</f>
        <v>Very Good</v>
      </c>
      <c r="AX95" s="150"/>
    </row>
    <row r="96" spans="1:50" s="96" customFormat="1" ht="15" customHeight="1">
      <c r="A96" s="96">
        <f t="shared" ref="A96" si="1216">A95</f>
        <v>44</v>
      </c>
      <c r="B96" s="167"/>
      <c r="C96" s="167"/>
      <c r="D96" s="107" t="str">
        <f t="shared" ref="D96:O96" ca="1" si="1217">IF($C95="","",MID(TEXT(VLOOKUP($A96,INDIRECT("data"&amp;$AX$3),10,FALSE),"000000000000"),D$8,1))</f>
        <v>6</v>
      </c>
      <c r="E96" s="107" t="str">
        <f t="shared" ca="1" si="1217"/>
        <v>1</v>
      </c>
      <c r="F96" s="107" t="str">
        <f t="shared" ca="1" si="1217"/>
        <v>7</v>
      </c>
      <c r="G96" s="107" t="str">
        <f t="shared" ca="1" si="1217"/>
        <v>0</v>
      </c>
      <c r="H96" s="107" t="str">
        <f t="shared" ca="1" si="1217"/>
        <v>7</v>
      </c>
      <c r="I96" s="107" t="str">
        <f t="shared" ca="1" si="1217"/>
        <v>7</v>
      </c>
      <c r="J96" s="107" t="str">
        <f t="shared" ca="1" si="1217"/>
        <v>3</v>
      </c>
      <c r="K96" s="107" t="str">
        <f t="shared" ca="1" si="1217"/>
        <v>7</v>
      </c>
      <c r="L96" s="107" t="str">
        <f t="shared" ca="1" si="1217"/>
        <v>5</v>
      </c>
      <c r="M96" s="107" t="str">
        <f t="shared" ca="1" si="1217"/>
        <v>5</v>
      </c>
      <c r="N96" s="107" t="str">
        <f t="shared" ca="1" si="1217"/>
        <v>4</v>
      </c>
      <c r="O96" s="107" t="str">
        <f t="shared" ca="1" si="1217"/>
        <v>1</v>
      </c>
      <c r="P96" s="150"/>
      <c r="Q96" s="150"/>
      <c r="R96" s="97">
        <f t="shared" ref="R96" ca="1" si="1218">IF($C95="","",VLOOKUP(A96,INDIRECT("data"&amp;$AX$3),9,FALSE))</f>
        <v>37193</v>
      </c>
      <c r="S96" s="98" t="s">
        <v>21</v>
      </c>
      <c r="T96" s="107" t="str">
        <f ca="1">IF($C95="","",VLOOKUP(T95*2,Gr,2))</f>
        <v>B+</v>
      </c>
      <c r="U96" s="107" t="str">
        <f ca="1">IF($C95="","",VLOOKUP(U95*2,Gr,2))</f>
        <v>A</v>
      </c>
      <c r="V96" s="107" t="str">
        <f ca="1">IF($C95="","",VLOOKUP(V95,Gr,2))</f>
        <v>B+</v>
      </c>
      <c r="W96" s="107" t="str">
        <f ca="1">IF($C95="","",VLOOKUP(W95*2,Gr,2))</f>
        <v>B+</v>
      </c>
      <c r="X96" s="107" t="str">
        <f ca="1">IF($C95="","",VLOOKUP(X95*2,Gr,2))</f>
        <v>B+</v>
      </c>
      <c r="Y96" s="107" t="str">
        <f ca="1">IF($C95="","",VLOOKUP(Y95,Gr,2))</f>
        <v>B+</v>
      </c>
      <c r="Z96" s="107" t="str">
        <f ca="1">IF($C95="","",VLOOKUP(Z95*2,Gr,2))</f>
        <v>A</v>
      </c>
      <c r="AA96" s="107" t="str">
        <f ca="1">IF($C95="","",VLOOKUP(AA95*2,Gr,2))</f>
        <v>B+</v>
      </c>
      <c r="AB96" s="107" t="str">
        <f ca="1">IF($C95="","",VLOOKUP(AB95,Gr,2))</f>
        <v>A</v>
      </c>
      <c r="AC96" s="107" t="str">
        <f ca="1">IF($C95="","",VLOOKUP(AC95*2,Gr,2))</f>
        <v>A</v>
      </c>
      <c r="AD96" s="107" t="str">
        <f ca="1">IF($C95="","",VLOOKUP(AD95*2,Gr,2))</f>
        <v>A</v>
      </c>
      <c r="AE96" s="107" t="str">
        <f ca="1">IF($C95="","",VLOOKUP(AE95,Gr,2))</f>
        <v>A</v>
      </c>
      <c r="AF96" s="107" t="str">
        <f ca="1">IF($C95="","",VLOOKUP(AF95*2,Gr,2))</f>
        <v>B+</v>
      </c>
      <c r="AG96" s="107" t="str">
        <f ca="1">IF($C95="","",VLOOKUP(AG95*2,Gr,2))</f>
        <v>A</v>
      </c>
      <c r="AH96" s="107" t="str">
        <f ca="1">IF($C95="","",VLOOKUP(AH95,Gr,2))</f>
        <v>B+</v>
      </c>
      <c r="AI96" s="107" t="str">
        <f ca="1">IF($C95="","",VLOOKUP(AI95*2,Gr,2))</f>
        <v>B+</v>
      </c>
      <c r="AJ96" s="107" t="str">
        <f ca="1">IF($C95="","",VLOOKUP(AJ95*2,Gr,2))</f>
        <v>A</v>
      </c>
      <c r="AK96" s="107" t="str">
        <f ca="1">IF($C95="","",VLOOKUP(AK95,Gr,2))</f>
        <v>A</v>
      </c>
      <c r="AL96" s="107" t="str">
        <f ca="1">IF($C95="","",VLOOKUP(AL95*2,Gr,2))</f>
        <v>A</v>
      </c>
      <c r="AM96" s="107" t="str">
        <f ca="1">IF($C95="","",VLOOKUP(AM95*2,Gr,2))</f>
        <v>A</v>
      </c>
      <c r="AN96" s="107" t="str">
        <f ca="1">IF($C95="","",VLOOKUP(AN95,Gr,2))</f>
        <v>A</v>
      </c>
      <c r="AO96" s="107" t="str">
        <f ca="1">IF($C95="","",VLOOKUP(AO95/AO$7%,Gr,2))</f>
        <v>A</v>
      </c>
      <c r="AP96" s="107" t="str">
        <f ca="1">IF($C95="","",VLOOKUP(AP95,Gr,2))</f>
        <v>B+</v>
      </c>
      <c r="AQ96" s="107" t="str">
        <f ca="1">IF($C95="","",VLOOKUP(AQ95,Gr,2))</f>
        <v>B+</v>
      </c>
      <c r="AR96" s="107" t="str">
        <f ca="1">IF($C95="","",VLOOKUP(AR95,Gr,2))</f>
        <v>A</v>
      </c>
      <c r="AS96" s="107" t="str">
        <f ca="1">IF($C95="","",VLOOKUP(AS95,Gr,2))</f>
        <v>A</v>
      </c>
      <c r="AT96" s="107" t="str">
        <f ca="1">IF($C95="","",VLOOKUP(AT95/AT$7%,Gr,2))</f>
        <v>A</v>
      </c>
      <c r="AU96" s="150"/>
      <c r="AV96" s="150"/>
      <c r="AW96" s="150"/>
      <c r="AX96" s="150"/>
    </row>
    <row r="97" spans="1:50" s="96" customFormat="1" ht="15" customHeight="1">
      <c r="A97" s="96">
        <f t="shared" ref="A97" si="1219">A96+1</f>
        <v>45</v>
      </c>
      <c r="B97" s="166">
        <f t="shared" ref="B97" si="1220">A97</f>
        <v>45</v>
      </c>
      <c r="C97" s="166">
        <f t="shared" ref="C97" ca="1" si="1221">IFERROR(VLOOKUP(A97,INDIRECT("data"&amp;$AX$3),2,FALSE),"")</f>
        <v>1116</v>
      </c>
      <c r="D97" s="168" t="str">
        <f t="shared" ref="D97" ca="1" si="1222">IF(C97="","",VLOOKUP(A97,INDIRECT("data"&amp;$AX$3),3,FALSE))</f>
        <v>Janaki Raman Akula</v>
      </c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50" t="str">
        <f t="shared" ref="P97" ca="1" si="1223">IF($C97="","",VLOOKUP($A97,INDIRECT("data"&amp;$AX$3),4,FALSE))</f>
        <v>G</v>
      </c>
      <c r="Q97" s="150" t="str">
        <f t="shared" ref="Q97" ca="1" si="1224">IF($C97="","",VLOOKUP($A97,INDIRECT("data"&amp;$AX$3),5,FALSE))</f>
        <v>OC</v>
      </c>
      <c r="R97" s="97">
        <f t="shared" ref="R97" ca="1" si="1225">IF($C97="","",VLOOKUP(A97,INDIRECT("data"&amp;$AX$3),8,FALSE))</f>
        <v>41093</v>
      </c>
      <c r="S97" s="98" t="s">
        <v>20</v>
      </c>
      <c r="T97" s="107">
        <f t="shared" ref="T97:U97" ca="1" si="1226">IF($C97="","",VLOOKUP($A97,INDIRECT("data"&amp;$AX$3),T$8,FALSE))</f>
        <v>22</v>
      </c>
      <c r="U97" s="107">
        <f t="shared" ca="1" si="1226"/>
        <v>46</v>
      </c>
      <c r="V97" s="107">
        <f t="shared" ref="V97" ca="1" si="1227">IF($C97="","",SUM(T97:U97))</f>
        <v>68</v>
      </c>
      <c r="W97" s="107">
        <f t="shared" ref="W97:X97" ca="1" si="1228">IF($C97="","",VLOOKUP($A97,INDIRECT("data"&amp;$AX$3),W$8,FALSE))</f>
        <v>44</v>
      </c>
      <c r="X97" s="107">
        <f t="shared" ca="1" si="1228"/>
        <v>22</v>
      </c>
      <c r="Y97" s="107">
        <f t="shared" ref="Y97" ca="1" si="1229">IF($C97="","",SUM(W97:X97))</f>
        <v>66</v>
      </c>
      <c r="Z97" s="107">
        <f t="shared" ref="Z97:AA97" ca="1" si="1230">IF($C97="","",VLOOKUP($A97,INDIRECT("data"&amp;$AX$3),Z$8,FALSE))</f>
        <v>43</v>
      </c>
      <c r="AA97" s="107">
        <f t="shared" ca="1" si="1230"/>
        <v>44</v>
      </c>
      <c r="AB97" s="107">
        <f t="shared" ref="AB97" ca="1" si="1231">IF($C97="","",SUM(Z97:AA97))</f>
        <v>87</v>
      </c>
      <c r="AC97" s="107">
        <f t="shared" ref="AC97:AD97" ca="1" si="1232">IF($C97="","",VLOOKUP($A97,INDIRECT("data"&amp;$AX$3),AC$8,FALSE))</f>
        <v>46</v>
      </c>
      <c r="AD97" s="107">
        <f t="shared" ca="1" si="1232"/>
        <v>43</v>
      </c>
      <c r="AE97" s="107">
        <f t="shared" ref="AE97" ca="1" si="1233">IF($C97="","",SUM(AC97:AD97))</f>
        <v>89</v>
      </c>
      <c r="AF97" s="107">
        <f t="shared" ref="AF97:AG97" ca="1" si="1234">IF($C97="","",VLOOKUP($A97,INDIRECT("data"&amp;$AX$3),AF$8,FALSE))</f>
        <v>22</v>
      </c>
      <c r="AG97" s="107">
        <f t="shared" ca="1" si="1234"/>
        <v>46</v>
      </c>
      <c r="AH97" s="107">
        <f t="shared" ref="AH97" ca="1" si="1235">IF($C97="","",SUM(AF97:AG97))</f>
        <v>68</v>
      </c>
      <c r="AI97" s="107">
        <f t="shared" ref="AI97:AJ97" ca="1" si="1236">IF($C97="","",VLOOKUP($A97,INDIRECT("data"&amp;$AX$3),AI$8,FALSE))</f>
        <v>44</v>
      </c>
      <c r="AJ97" s="107">
        <f t="shared" ca="1" si="1236"/>
        <v>43</v>
      </c>
      <c r="AK97" s="107">
        <f t="shared" ref="AK97" ca="1" si="1237">IF($C97="","",SUM(AI97:AJ97))</f>
        <v>87</v>
      </c>
      <c r="AL97" s="107">
        <f t="shared" ref="AL97:AM97" ca="1" si="1238">IF($C97="","",VLOOKUP($A97,INDIRECT("data"&amp;$AX$3),AL$8,FALSE))</f>
        <v>43</v>
      </c>
      <c r="AM97" s="107">
        <f t="shared" ca="1" si="1238"/>
        <v>46</v>
      </c>
      <c r="AN97" s="107">
        <f t="shared" ref="AN97" ca="1" si="1239">IF($C97="","",SUM(AL97:AM97))</f>
        <v>89</v>
      </c>
      <c r="AO97" s="95">
        <f t="shared" ref="AO97" ca="1" si="1240">IF($C97="","",V97+Y97+AB97+AE97+AH97+AK97+AN97)</f>
        <v>554</v>
      </c>
      <c r="AP97" s="107">
        <f t="shared" ref="AP97:AS97" ca="1" si="1241">IF($C97="","",VLOOKUP($A97,INDIRECT("data"&amp;$AX$3),AP$8,FALSE))</f>
        <v>44</v>
      </c>
      <c r="AQ97" s="107">
        <f t="shared" ca="1" si="1241"/>
        <v>88</v>
      </c>
      <c r="AR97" s="107">
        <f t="shared" ca="1" si="1241"/>
        <v>86</v>
      </c>
      <c r="AS97" s="107">
        <f t="shared" ca="1" si="1241"/>
        <v>92</v>
      </c>
      <c r="AT97" s="107">
        <f t="shared" ref="AT97" ca="1" si="1242">IF($C97="","",SUM(AP97:AS97))</f>
        <v>310</v>
      </c>
      <c r="AU97" s="150">
        <f t="shared" ref="AU97" ca="1" si="1243">IF($C97="","",VLOOKUP($A97,INDIRECT("data"&amp;$AX$3),AU$8,FALSE))</f>
        <v>164</v>
      </c>
      <c r="AV97" s="150">
        <f ca="1">IF($C97="","",ROUND(AU97/NoW%,0))</f>
        <v>72</v>
      </c>
      <c r="AW97" s="150" t="str">
        <f ca="1">IF($C97="","",VLOOKUP(AO98,Gc,2,FALSE))</f>
        <v>Excellent</v>
      </c>
      <c r="AX97" s="150"/>
    </row>
    <row r="98" spans="1:50" s="96" customFormat="1" ht="15" customHeight="1">
      <c r="A98" s="96">
        <f t="shared" ref="A98" si="1244">A97</f>
        <v>45</v>
      </c>
      <c r="B98" s="167"/>
      <c r="C98" s="167"/>
      <c r="D98" s="107" t="str">
        <f t="shared" ref="D98:O98" ca="1" si="1245">IF($C97="","",MID(TEXT(VLOOKUP($A98,INDIRECT("data"&amp;$AX$3),10,FALSE),"000000000000"),D$8,1))</f>
        <v>8</v>
      </c>
      <c r="E98" s="107" t="str">
        <f t="shared" ca="1" si="1245"/>
        <v>0</v>
      </c>
      <c r="F98" s="107" t="str">
        <f t="shared" ca="1" si="1245"/>
        <v>9</v>
      </c>
      <c r="G98" s="107" t="str">
        <f t="shared" ca="1" si="1245"/>
        <v>4</v>
      </c>
      <c r="H98" s="107" t="str">
        <f t="shared" ca="1" si="1245"/>
        <v>7</v>
      </c>
      <c r="I98" s="107" t="str">
        <f t="shared" ca="1" si="1245"/>
        <v>1</v>
      </c>
      <c r="J98" s="107" t="str">
        <f t="shared" ca="1" si="1245"/>
        <v>7</v>
      </c>
      <c r="K98" s="107" t="str">
        <f t="shared" ca="1" si="1245"/>
        <v>4</v>
      </c>
      <c r="L98" s="107" t="str">
        <f t="shared" ca="1" si="1245"/>
        <v>6</v>
      </c>
      <c r="M98" s="107" t="str">
        <f t="shared" ca="1" si="1245"/>
        <v>3</v>
      </c>
      <c r="N98" s="107" t="str">
        <f t="shared" ca="1" si="1245"/>
        <v>2</v>
      </c>
      <c r="O98" s="107" t="str">
        <f t="shared" ca="1" si="1245"/>
        <v>0</v>
      </c>
      <c r="P98" s="150"/>
      <c r="Q98" s="150"/>
      <c r="R98" s="97">
        <f t="shared" ref="R98" ca="1" si="1246">IF($C97="","",VLOOKUP(A98,INDIRECT("data"&amp;$AX$3),9,FALSE))</f>
        <v>37188</v>
      </c>
      <c r="S98" s="98" t="s">
        <v>21</v>
      </c>
      <c r="T98" s="107" t="str">
        <f ca="1">IF($C97="","",VLOOKUP(T97*2,Gr,2))</f>
        <v>B</v>
      </c>
      <c r="U98" s="107" t="str">
        <f ca="1">IF($C97="","",VLOOKUP(U97*2,Gr,2))</f>
        <v>A+</v>
      </c>
      <c r="V98" s="107" t="str">
        <f ca="1">IF($C97="","",VLOOKUP(V97,Gr,2))</f>
        <v>B+</v>
      </c>
      <c r="W98" s="107" t="str">
        <f ca="1">IF($C97="","",VLOOKUP(W97*2,Gr,2))</f>
        <v>A</v>
      </c>
      <c r="X98" s="107" t="str">
        <f ca="1">IF($C97="","",VLOOKUP(X97*2,Gr,2))</f>
        <v>B</v>
      </c>
      <c r="Y98" s="107" t="str">
        <f ca="1">IF($C97="","",VLOOKUP(Y97,Gr,2))</f>
        <v>B+</v>
      </c>
      <c r="Z98" s="107" t="str">
        <f ca="1">IF($C97="","",VLOOKUP(Z97*2,Gr,2))</f>
        <v>A</v>
      </c>
      <c r="AA98" s="107" t="str">
        <f ca="1">IF($C97="","",VLOOKUP(AA97*2,Gr,2))</f>
        <v>A</v>
      </c>
      <c r="AB98" s="107" t="str">
        <f ca="1">IF($C97="","",VLOOKUP(AB97,Gr,2))</f>
        <v>A</v>
      </c>
      <c r="AC98" s="107" t="str">
        <f ca="1">IF($C97="","",VLOOKUP(AC97*2,Gr,2))</f>
        <v>A+</v>
      </c>
      <c r="AD98" s="107" t="str">
        <f ca="1">IF($C97="","",VLOOKUP(AD97*2,Gr,2))</f>
        <v>A</v>
      </c>
      <c r="AE98" s="107" t="str">
        <f ca="1">IF($C97="","",VLOOKUP(AE97,Gr,2))</f>
        <v>A</v>
      </c>
      <c r="AF98" s="107" t="str">
        <f ca="1">IF($C97="","",VLOOKUP(AF97*2,Gr,2))</f>
        <v>B</v>
      </c>
      <c r="AG98" s="107" t="str">
        <f ca="1">IF($C97="","",VLOOKUP(AG97*2,Gr,2))</f>
        <v>A+</v>
      </c>
      <c r="AH98" s="107" t="str">
        <f ca="1">IF($C97="","",VLOOKUP(AH97,Gr,2))</f>
        <v>B+</v>
      </c>
      <c r="AI98" s="107" t="str">
        <f ca="1">IF($C97="","",VLOOKUP(AI97*2,Gr,2))</f>
        <v>A</v>
      </c>
      <c r="AJ98" s="107" t="str">
        <f ca="1">IF($C97="","",VLOOKUP(AJ97*2,Gr,2))</f>
        <v>A</v>
      </c>
      <c r="AK98" s="107" t="str">
        <f ca="1">IF($C97="","",VLOOKUP(AK97,Gr,2))</f>
        <v>A</v>
      </c>
      <c r="AL98" s="107" t="str">
        <f ca="1">IF($C97="","",VLOOKUP(AL97*2,Gr,2))</f>
        <v>A</v>
      </c>
      <c r="AM98" s="107" t="str">
        <f ca="1">IF($C97="","",VLOOKUP(AM97*2,Gr,2))</f>
        <v>A+</v>
      </c>
      <c r="AN98" s="107" t="str">
        <f ca="1">IF($C97="","",VLOOKUP(AN97,Gr,2))</f>
        <v>A</v>
      </c>
      <c r="AO98" s="107" t="str">
        <f ca="1">IF($C97="","",VLOOKUP(AO97/AO$7%,Gr,2))</f>
        <v>A+</v>
      </c>
      <c r="AP98" s="107" t="str">
        <f ca="1">IF($C97="","",VLOOKUP(AP97,Gr,2))</f>
        <v>B</v>
      </c>
      <c r="AQ98" s="107" t="str">
        <f ca="1">IF($C97="","",VLOOKUP(AQ97,Gr,2))</f>
        <v>A</v>
      </c>
      <c r="AR98" s="107" t="str">
        <f ca="1">IF($C97="","",VLOOKUP(AR97,Gr,2))</f>
        <v>A</v>
      </c>
      <c r="AS98" s="107" t="str">
        <f ca="1">IF($C97="","",VLOOKUP(AS97,Gr,2))</f>
        <v>A+</v>
      </c>
      <c r="AT98" s="107" t="str">
        <f ca="1">IF($C97="","",VLOOKUP(AT97/AT$7%,Gr,2))</f>
        <v>A</v>
      </c>
      <c r="AU98" s="150"/>
      <c r="AV98" s="150"/>
      <c r="AW98" s="150"/>
      <c r="AX98" s="150"/>
    </row>
    <row r="99" spans="1:50" s="96" customFormat="1" ht="15" customHeight="1">
      <c r="A99" s="96">
        <f t="shared" ref="A99" si="1247">A98+1</f>
        <v>46</v>
      </c>
      <c r="B99" s="166">
        <f t="shared" ref="B99" si="1248">A99</f>
        <v>46</v>
      </c>
      <c r="C99" s="166">
        <f t="shared" ref="C99" ca="1" si="1249">IFERROR(VLOOKUP(A99,INDIRECT("data"&amp;$AX$3),2,FALSE),"")</f>
        <v>1174</v>
      </c>
      <c r="D99" s="168" t="str">
        <f t="shared" ref="D99" ca="1" si="1250">IF(C99="","",VLOOKUP(A99,INDIRECT("data"&amp;$AX$3),3,FALSE))</f>
        <v>Joy Babu Sarella</v>
      </c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50" t="str">
        <f t="shared" ref="P99" ca="1" si="1251">IF($C99="","",VLOOKUP($A99,INDIRECT("data"&amp;$AX$3),4,FALSE))</f>
        <v>G</v>
      </c>
      <c r="Q99" s="150" t="str">
        <f t="shared" ref="Q99" ca="1" si="1252">IF($C99="","",VLOOKUP($A99,INDIRECT("data"&amp;$AX$3),5,FALSE))</f>
        <v>SC</v>
      </c>
      <c r="R99" s="97">
        <f t="shared" ref="R99" ca="1" si="1253">IF($C99="","",VLOOKUP(A99,INDIRECT("data"&amp;$AX$3),8,FALSE))</f>
        <v>41479</v>
      </c>
      <c r="S99" s="98" t="s">
        <v>20</v>
      </c>
      <c r="T99" s="107">
        <f t="shared" ref="T99:U99" ca="1" si="1254">IF($C99="","",VLOOKUP($A99,INDIRECT("data"&amp;$AX$3),T$8,FALSE))</f>
        <v>20</v>
      </c>
      <c r="U99" s="107">
        <f t="shared" ca="1" si="1254"/>
        <v>26</v>
      </c>
      <c r="V99" s="107">
        <f t="shared" ref="V99" ca="1" si="1255">IF($C99="","",SUM(T99:U99))</f>
        <v>46</v>
      </c>
      <c r="W99" s="107">
        <f t="shared" ref="W99:X99" ca="1" si="1256">IF($C99="","",VLOOKUP($A99,INDIRECT("data"&amp;$AX$3),W$8,FALSE))</f>
        <v>20</v>
      </c>
      <c r="X99" s="107">
        <f t="shared" ca="1" si="1256"/>
        <v>20</v>
      </c>
      <c r="Y99" s="107">
        <f t="shared" ref="Y99" ca="1" si="1257">IF($C99="","",SUM(W99:X99))</f>
        <v>40</v>
      </c>
      <c r="Z99" s="107">
        <f t="shared" ref="Z99:AA99" ca="1" si="1258">IF($C99="","",VLOOKUP($A99,INDIRECT("data"&amp;$AX$3),Z$8,FALSE))</f>
        <v>40</v>
      </c>
      <c r="AA99" s="107">
        <f t="shared" ca="1" si="1258"/>
        <v>20</v>
      </c>
      <c r="AB99" s="107">
        <f t="shared" ref="AB99" ca="1" si="1259">IF($C99="","",SUM(Z99:AA99))</f>
        <v>60</v>
      </c>
      <c r="AC99" s="107">
        <f t="shared" ref="AC99:AD99" ca="1" si="1260">IF($C99="","",VLOOKUP($A99,INDIRECT("data"&amp;$AX$3),AC$8,FALSE))</f>
        <v>26</v>
      </c>
      <c r="AD99" s="107">
        <f t="shared" ca="1" si="1260"/>
        <v>40</v>
      </c>
      <c r="AE99" s="107">
        <f t="shared" ref="AE99" ca="1" si="1261">IF($C99="","",SUM(AC99:AD99))</f>
        <v>66</v>
      </c>
      <c r="AF99" s="107">
        <f t="shared" ref="AF99:AG99" ca="1" si="1262">IF($C99="","",VLOOKUP($A99,INDIRECT("data"&amp;$AX$3),AF$8,FALSE))</f>
        <v>20</v>
      </c>
      <c r="AG99" s="107">
        <f t="shared" ca="1" si="1262"/>
        <v>26</v>
      </c>
      <c r="AH99" s="107">
        <f t="shared" ref="AH99" ca="1" si="1263">IF($C99="","",SUM(AF99:AG99))</f>
        <v>46</v>
      </c>
      <c r="AI99" s="107">
        <f t="shared" ref="AI99:AJ99" ca="1" si="1264">IF($C99="","",VLOOKUP($A99,INDIRECT("data"&amp;$AX$3),AI$8,FALSE))</f>
        <v>20</v>
      </c>
      <c r="AJ99" s="107">
        <f t="shared" ca="1" si="1264"/>
        <v>40</v>
      </c>
      <c r="AK99" s="107">
        <f t="shared" ref="AK99" ca="1" si="1265">IF($C99="","",SUM(AI99:AJ99))</f>
        <v>60</v>
      </c>
      <c r="AL99" s="107">
        <f t="shared" ref="AL99:AM99" ca="1" si="1266">IF($C99="","",VLOOKUP($A99,INDIRECT("data"&amp;$AX$3),AL$8,FALSE))</f>
        <v>40</v>
      </c>
      <c r="AM99" s="107">
        <f t="shared" ca="1" si="1266"/>
        <v>26</v>
      </c>
      <c r="AN99" s="107">
        <f t="shared" ref="AN99" ca="1" si="1267">IF($C99="","",SUM(AL99:AM99))</f>
        <v>66</v>
      </c>
      <c r="AO99" s="95">
        <f t="shared" ref="AO99" ca="1" si="1268">IF($C99="","",V99+Y99+AB99+AE99+AH99+AK99+AN99)</f>
        <v>384</v>
      </c>
      <c r="AP99" s="107">
        <f t="shared" ref="AP99:AS99" ca="1" si="1269">IF($C99="","",VLOOKUP($A99,INDIRECT("data"&amp;$AX$3),AP$8,FALSE))</f>
        <v>40</v>
      </c>
      <c r="AQ99" s="107">
        <f t="shared" ca="1" si="1269"/>
        <v>40</v>
      </c>
      <c r="AR99" s="107">
        <f t="shared" ca="1" si="1269"/>
        <v>80</v>
      </c>
      <c r="AS99" s="107">
        <f t="shared" ca="1" si="1269"/>
        <v>52</v>
      </c>
      <c r="AT99" s="107">
        <f t="shared" ref="AT99" ca="1" si="1270">IF($C99="","",SUM(AP99:AS99))</f>
        <v>212</v>
      </c>
      <c r="AU99" s="150">
        <f t="shared" ref="AU99" ca="1" si="1271">IF($C99="","",VLOOKUP($A99,INDIRECT("data"&amp;$AX$3),AU$8,FALSE))</f>
        <v>216</v>
      </c>
      <c r="AV99" s="150">
        <f ca="1">IF($C99="","",ROUND(AU99/NoW%,0))</f>
        <v>95</v>
      </c>
      <c r="AW99" s="150" t="str">
        <f ca="1">IF($C99="","",VLOOKUP(AO100,Gc,2,FALSE))</f>
        <v>Good</v>
      </c>
      <c r="AX99" s="150"/>
    </row>
    <row r="100" spans="1:50" s="96" customFormat="1" ht="15" customHeight="1">
      <c r="A100" s="96">
        <f t="shared" ref="A100" si="1272">A99</f>
        <v>46</v>
      </c>
      <c r="B100" s="167"/>
      <c r="C100" s="167"/>
      <c r="D100" s="107" t="str">
        <f t="shared" ref="D100:O100" ca="1" si="1273">IF($C99="","",MID(TEXT(VLOOKUP($A100,INDIRECT("data"&amp;$AX$3),10,FALSE),"000000000000"),D$8,1))</f>
        <v>7</v>
      </c>
      <c r="E100" s="107" t="str">
        <f t="shared" ca="1" si="1273"/>
        <v>1</v>
      </c>
      <c r="F100" s="107" t="str">
        <f t="shared" ca="1" si="1273"/>
        <v>3</v>
      </c>
      <c r="G100" s="107" t="str">
        <f t="shared" ca="1" si="1273"/>
        <v>4</v>
      </c>
      <c r="H100" s="107" t="str">
        <f t="shared" ca="1" si="1273"/>
        <v>8</v>
      </c>
      <c r="I100" s="107" t="str">
        <f t="shared" ca="1" si="1273"/>
        <v>0</v>
      </c>
      <c r="J100" s="107" t="str">
        <f t="shared" ca="1" si="1273"/>
        <v>0</v>
      </c>
      <c r="K100" s="107" t="str">
        <f t="shared" ca="1" si="1273"/>
        <v>1</v>
      </c>
      <c r="L100" s="107" t="str">
        <f t="shared" ca="1" si="1273"/>
        <v>7</v>
      </c>
      <c r="M100" s="107" t="str">
        <f t="shared" ca="1" si="1273"/>
        <v>2</v>
      </c>
      <c r="N100" s="107" t="str">
        <f t="shared" ca="1" si="1273"/>
        <v>5</v>
      </c>
      <c r="O100" s="107" t="str">
        <f t="shared" ca="1" si="1273"/>
        <v>4</v>
      </c>
      <c r="P100" s="150"/>
      <c r="Q100" s="150"/>
      <c r="R100" s="97">
        <f t="shared" ref="R100" ca="1" si="1274">IF($C99="","",VLOOKUP(A100,INDIRECT("data"&amp;$AX$3),9,FALSE))</f>
        <v>37431</v>
      </c>
      <c r="S100" s="98" t="s">
        <v>21</v>
      </c>
      <c r="T100" s="107" t="str">
        <f ca="1">IF($C99="","",VLOOKUP(T99*2,Gr,2))</f>
        <v>C</v>
      </c>
      <c r="U100" s="107" t="str">
        <f ca="1">IF($C99="","",VLOOKUP(U99*2,Gr,2))</f>
        <v>B+</v>
      </c>
      <c r="V100" s="107" t="str">
        <f ca="1">IF($C99="","",VLOOKUP(V99,Gr,2))</f>
        <v>B</v>
      </c>
      <c r="W100" s="107" t="str">
        <f ca="1">IF($C99="","",VLOOKUP(W99*2,Gr,2))</f>
        <v>C</v>
      </c>
      <c r="X100" s="107" t="str">
        <f ca="1">IF($C99="","",VLOOKUP(X99*2,Gr,2))</f>
        <v>C</v>
      </c>
      <c r="Y100" s="107" t="str">
        <f ca="1">IF($C99="","",VLOOKUP(Y99,Gr,2))</f>
        <v>C</v>
      </c>
      <c r="Z100" s="107" t="str">
        <f ca="1">IF($C99="","",VLOOKUP(Z99*2,Gr,2))</f>
        <v>A</v>
      </c>
      <c r="AA100" s="107" t="str">
        <f ca="1">IF($C99="","",VLOOKUP(AA99*2,Gr,2))</f>
        <v>C</v>
      </c>
      <c r="AB100" s="107" t="str">
        <f ca="1">IF($C99="","",VLOOKUP(AB99,Gr,2))</f>
        <v>B+</v>
      </c>
      <c r="AC100" s="107" t="str">
        <f ca="1">IF($C99="","",VLOOKUP(AC99*2,Gr,2))</f>
        <v>B+</v>
      </c>
      <c r="AD100" s="107" t="str">
        <f ca="1">IF($C99="","",VLOOKUP(AD99*2,Gr,2))</f>
        <v>A</v>
      </c>
      <c r="AE100" s="107" t="str">
        <f ca="1">IF($C99="","",VLOOKUP(AE99,Gr,2))</f>
        <v>B+</v>
      </c>
      <c r="AF100" s="107" t="str">
        <f ca="1">IF($C99="","",VLOOKUP(AF99*2,Gr,2))</f>
        <v>C</v>
      </c>
      <c r="AG100" s="107" t="str">
        <f ca="1">IF($C99="","",VLOOKUP(AG99*2,Gr,2))</f>
        <v>B+</v>
      </c>
      <c r="AH100" s="107" t="str">
        <f ca="1">IF($C99="","",VLOOKUP(AH99,Gr,2))</f>
        <v>B</v>
      </c>
      <c r="AI100" s="107" t="str">
        <f ca="1">IF($C99="","",VLOOKUP(AI99*2,Gr,2))</f>
        <v>C</v>
      </c>
      <c r="AJ100" s="107" t="str">
        <f ca="1">IF($C99="","",VLOOKUP(AJ99*2,Gr,2))</f>
        <v>A</v>
      </c>
      <c r="AK100" s="107" t="str">
        <f ca="1">IF($C99="","",VLOOKUP(AK99,Gr,2))</f>
        <v>B+</v>
      </c>
      <c r="AL100" s="107" t="str">
        <f ca="1">IF($C99="","",VLOOKUP(AL99*2,Gr,2))</f>
        <v>A</v>
      </c>
      <c r="AM100" s="107" t="str">
        <f ca="1">IF($C99="","",VLOOKUP(AM99*2,Gr,2))</f>
        <v>B+</v>
      </c>
      <c r="AN100" s="107" t="str">
        <f ca="1">IF($C99="","",VLOOKUP(AN99,Gr,2))</f>
        <v>B+</v>
      </c>
      <c r="AO100" s="107" t="str">
        <f ca="1">IF($C99="","",VLOOKUP(AO99/AO$7%,Gr,2))</f>
        <v>B+</v>
      </c>
      <c r="AP100" s="107" t="str">
        <f ca="1">IF($C99="","",VLOOKUP(AP99,Gr,2))</f>
        <v>C</v>
      </c>
      <c r="AQ100" s="107" t="str">
        <f ca="1">IF($C99="","",VLOOKUP(AQ99,Gr,2))</f>
        <v>C</v>
      </c>
      <c r="AR100" s="107" t="str">
        <f ca="1">IF($C99="","",VLOOKUP(AR99,Gr,2))</f>
        <v>A</v>
      </c>
      <c r="AS100" s="107" t="str">
        <f ca="1">IF($C99="","",VLOOKUP(AS99,Gr,2))</f>
        <v>B+</v>
      </c>
      <c r="AT100" s="107" t="str">
        <f ca="1">IF($C99="","",VLOOKUP(AT99/AT$7%,Gr,2))</f>
        <v>B+</v>
      </c>
      <c r="AU100" s="150"/>
      <c r="AV100" s="150"/>
      <c r="AW100" s="150"/>
      <c r="AX100" s="150"/>
    </row>
    <row r="101" spans="1:50" s="96" customFormat="1" ht="15" customHeight="1">
      <c r="A101" s="96">
        <f t="shared" ref="A101" si="1275">A100+1</f>
        <v>47</v>
      </c>
      <c r="B101" s="166">
        <f t="shared" ref="B101" si="1276">A101</f>
        <v>47</v>
      </c>
      <c r="C101" s="166">
        <f t="shared" ref="C101" ca="1" si="1277">IFERROR(VLOOKUP(A101,INDIRECT("data"&amp;$AX$3),2,FALSE),"")</f>
        <v>1067</v>
      </c>
      <c r="D101" s="168" t="str">
        <f t="shared" ref="D101" ca="1" si="1278">IF(C101="","",VLOOKUP(A101,INDIRECT("data"&amp;$AX$3),3,FALSE))</f>
        <v>Karthik Gosangi</v>
      </c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50" t="str">
        <f t="shared" ref="P101" ca="1" si="1279">IF($C101="","",VLOOKUP($A101,INDIRECT("data"&amp;$AX$3),4,FALSE))</f>
        <v>G</v>
      </c>
      <c r="Q101" s="150" t="str">
        <f t="shared" ref="Q101" ca="1" si="1280">IF($C101="","",VLOOKUP($A101,INDIRECT("data"&amp;$AX$3),5,FALSE))</f>
        <v>SC</v>
      </c>
      <c r="R101" s="97">
        <f t="shared" ref="R101" ca="1" si="1281">IF($C101="","",VLOOKUP(A101,INDIRECT("data"&amp;$AX$3),8,FALSE))</f>
        <v>41074</v>
      </c>
      <c r="S101" s="98" t="s">
        <v>20</v>
      </c>
      <c r="T101" s="107">
        <f t="shared" ref="T101:U101" ca="1" si="1282">IF($C101="","",VLOOKUP($A101,INDIRECT("data"&amp;$AX$3),T$8,FALSE))</f>
        <v>46</v>
      </c>
      <c r="U101" s="107">
        <f t="shared" ca="1" si="1282"/>
        <v>28</v>
      </c>
      <c r="V101" s="107">
        <f t="shared" ref="V101" ca="1" si="1283">IF($C101="","",SUM(T101:U101))</f>
        <v>74</v>
      </c>
      <c r="W101" s="107">
        <f t="shared" ref="W101:X101" ca="1" si="1284">IF($C101="","",VLOOKUP($A101,INDIRECT("data"&amp;$AX$3),W$8,FALSE))</f>
        <v>23</v>
      </c>
      <c r="X101" s="107">
        <f t="shared" ca="1" si="1284"/>
        <v>46</v>
      </c>
      <c r="Y101" s="107">
        <f t="shared" ref="Y101" ca="1" si="1285">IF($C101="","",SUM(W101:X101))</f>
        <v>69</v>
      </c>
      <c r="Z101" s="107">
        <f t="shared" ref="Z101:AA101" ca="1" si="1286">IF($C101="","",VLOOKUP($A101,INDIRECT("data"&amp;$AX$3),Z$8,FALSE))</f>
        <v>48</v>
      </c>
      <c r="AA101" s="107">
        <f t="shared" ca="1" si="1286"/>
        <v>23</v>
      </c>
      <c r="AB101" s="107">
        <f t="shared" ref="AB101" ca="1" si="1287">IF($C101="","",SUM(Z101:AA101))</f>
        <v>71</v>
      </c>
      <c r="AC101" s="107">
        <f t="shared" ref="AC101:AD101" ca="1" si="1288">IF($C101="","",VLOOKUP($A101,INDIRECT("data"&amp;$AX$3),AC$8,FALSE))</f>
        <v>28</v>
      </c>
      <c r="AD101" s="107">
        <f t="shared" ca="1" si="1288"/>
        <v>48</v>
      </c>
      <c r="AE101" s="107">
        <f t="shared" ref="AE101" ca="1" si="1289">IF($C101="","",SUM(AC101:AD101))</f>
        <v>76</v>
      </c>
      <c r="AF101" s="107">
        <f t="shared" ref="AF101:AG101" ca="1" si="1290">IF($C101="","",VLOOKUP($A101,INDIRECT("data"&amp;$AX$3),AF$8,FALSE))</f>
        <v>46</v>
      </c>
      <c r="AG101" s="107">
        <f t="shared" ca="1" si="1290"/>
        <v>28</v>
      </c>
      <c r="AH101" s="107">
        <f t="shared" ref="AH101" ca="1" si="1291">IF($C101="","",SUM(AF101:AG101))</f>
        <v>74</v>
      </c>
      <c r="AI101" s="107">
        <f t="shared" ref="AI101:AJ101" ca="1" si="1292">IF($C101="","",VLOOKUP($A101,INDIRECT("data"&amp;$AX$3),AI$8,FALSE))</f>
        <v>23</v>
      </c>
      <c r="AJ101" s="107">
        <f t="shared" ca="1" si="1292"/>
        <v>48</v>
      </c>
      <c r="AK101" s="107">
        <f t="shared" ref="AK101" ca="1" si="1293">IF($C101="","",SUM(AI101:AJ101))</f>
        <v>71</v>
      </c>
      <c r="AL101" s="107">
        <f t="shared" ref="AL101:AM101" ca="1" si="1294">IF($C101="","",VLOOKUP($A101,INDIRECT("data"&amp;$AX$3),AL$8,FALSE))</f>
        <v>48</v>
      </c>
      <c r="AM101" s="107">
        <f t="shared" ca="1" si="1294"/>
        <v>28</v>
      </c>
      <c r="AN101" s="107">
        <f t="shared" ref="AN101" ca="1" si="1295">IF($C101="","",SUM(AL101:AM101))</f>
        <v>76</v>
      </c>
      <c r="AO101" s="95">
        <f t="shared" ref="AO101" ca="1" si="1296">IF($C101="","",V101+Y101+AB101+AE101+AH101+AK101+AN101)</f>
        <v>511</v>
      </c>
      <c r="AP101" s="107">
        <f t="shared" ref="AP101:AS101" ca="1" si="1297">IF($C101="","",VLOOKUP($A101,INDIRECT("data"&amp;$AX$3),AP$8,FALSE))</f>
        <v>92</v>
      </c>
      <c r="AQ101" s="107">
        <f t="shared" ca="1" si="1297"/>
        <v>46</v>
      </c>
      <c r="AR101" s="107">
        <f t="shared" ca="1" si="1297"/>
        <v>96</v>
      </c>
      <c r="AS101" s="107">
        <f t="shared" ca="1" si="1297"/>
        <v>56</v>
      </c>
      <c r="AT101" s="107">
        <f t="shared" ref="AT101" ca="1" si="1298">IF($C101="","",SUM(AP101:AS101))</f>
        <v>290</v>
      </c>
      <c r="AU101" s="150">
        <f t="shared" ref="AU101" ca="1" si="1299">IF($C101="","",VLOOKUP($A101,INDIRECT("data"&amp;$AX$3),AU$8,FALSE))</f>
        <v>190</v>
      </c>
      <c r="AV101" s="150">
        <f ca="1">IF($C101="","",ROUND(AU101/NoW%,0))</f>
        <v>84</v>
      </c>
      <c r="AW101" s="150" t="str">
        <f ca="1">IF($C101="","",VLOOKUP(AO102,Gc,2,FALSE))</f>
        <v>Very Good</v>
      </c>
      <c r="AX101" s="150"/>
    </row>
    <row r="102" spans="1:50" s="96" customFormat="1" ht="15" customHeight="1">
      <c r="A102" s="96">
        <f t="shared" ref="A102" si="1300">A101</f>
        <v>47</v>
      </c>
      <c r="B102" s="167"/>
      <c r="C102" s="167"/>
      <c r="D102" s="107" t="str">
        <f t="shared" ref="D102:O102" ca="1" si="1301">IF($C101="","",MID(TEXT(VLOOKUP($A102,INDIRECT("data"&amp;$AX$3),10,FALSE),"000000000000"),D$8,1))</f>
        <v>6</v>
      </c>
      <c r="E102" s="107" t="str">
        <f t="shared" ca="1" si="1301"/>
        <v>1</v>
      </c>
      <c r="F102" s="107" t="str">
        <f t="shared" ca="1" si="1301"/>
        <v>9</v>
      </c>
      <c r="G102" s="107" t="str">
        <f t="shared" ca="1" si="1301"/>
        <v>5</v>
      </c>
      <c r="H102" s="107" t="str">
        <f t="shared" ca="1" si="1301"/>
        <v>3</v>
      </c>
      <c r="I102" s="107" t="str">
        <f t="shared" ca="1" si="1301"/>
        <v>1</v>
      </c>
      <c r="J102" s="107" t="str">
        <f t="shared" ca="1" si="1301"/>
        <v>1</v>
      </c>
      <c r="K102" s="107" t="str">
        <f t="shared" ca="1" si="1301"/>
        <v>6</v>
      </c>
      <c r="L102" s="107" t="str">
        <f t="shared" ca="1" si="1301"/>
        <v>6</v>
      </c>
      <c r="M102" s="107" t="str">
        <f t="shared" ca="1" si="1301"/>
        <v>0</v>
      </c>
      <c r="N102" s="107" t="str">
        <f t="shared" ca="1" si="1301"/>
        <v>9</v>
      </c>
      <c r="O102" s="107" t="str">
        <f t="shared" ca="1" si="1301"/>
        <v>1</v>
      </c>
      <c r="P102" s="150"/>
      <c r="Q102" s="150"/>
      <c r="R102" s="97">
        <f t="shared" ref="R102" ca="1" si="1302">IF($C101="","",VLOOKUP(A102,INDIRECT("data"&amp;$AX$3),9,FALSE))</f>
        <v>36689</v>
      </c>
      <c r="S102" s="98" t="s">
        <v>21</v>
      </c>
      <c r="T102" s="107" t="str">
        <f ca="1">IF($C101="","",VLOOKUP(T101*2,Gr,2))</f>
        <v>A+</v>
      </c>
      <c r="U102" s="107" t="str">
        <f ca="1">IF($C101="","",VLOOKUP(U101*2,Gr,2))</f>
        <v>B+</v>
      </c>
      <c r="V102" s="107" t="str">
        <f ca="1">IF($C101="","",VLOOKUP(V101,Gr,2))</f>
        <v>A</v>
      </c>
      <c r="W102" s="107" t="str">
        <f ca="1">IF($C101="","",VLOOKUP(W101*2,Gr,2))</f>
        <v>B</v>
      </c>
      <c r="X102" s="107" t="str">
        <f ca="1">IF($C101="","",VLOOKUP(X101*2,Gr,2))</f>
        <v>A+</v>
      </c>
      <c r="Y102" s="107" t="str">
        <f ca="1">IF($C101="","",VLOOKUP(Y101,Gr,2))</f>
        <v>B+</v>
      </c>
      <c r="Z102" s="107" t="str">
        <f ca="1">IF($C101="","",VLOOKUP(Z101*2,Gr,2))</f>
        <v>A+</v>
      </c>
      <c r="AA102" s="107" t="str">
        <f ca="1">IF($C101="","",VLOOKUP(AA101*2,Gr,2))</f>
        <v>B</v>
      </c>
      <c r="AB102" s="107" t="str">
        <f ca="1">IF($C101="","",VLOOKUP(AB101,Gr,2))</f>
        <v>A</v>
      </c>
      <c r="AC102" s="107" t="str">
        <f ca="1">IF($C101="","",VLOOKUP(AC101*2,Gr,2))</f>
        <v>B+</v>
      </c>
      <c r="AD102" s="107" t="str">
        <f ca="1">IF($C101="","",VLOOKUP(AD101*2,Gr,2))</f>
        <v>A+</v>
      </c>
      <c r="AE102" s="107" t="str">
        <f ca="1">IF($C101="","",VLOOKUP(AE101,Gr,2))</f>
        <v>A</v>
      </c>
      <c r="AF102" s="107" t="str">
        <f ca="1">IF($C101="","",VLOOKUP(AF101*2,Gr,2))</f>
        <v>A+</v>
      </c>
      <c r="AG102" s="107" t="str">
        <f ca="1">IF($C101="","",VLOOKUP(AG101*2,Gr,2))</f>
        <v>B+</v>
      </c>
      <c r="AH102" s="107" t="str">
        <f ca="1">IF($C101="","",VLOOKUP(AH101,Gr,2))</f>
        <v>A</v>
      </c>
      <c r="AI102" s="107" t="str">
        <f ca="1">IF($C101="","",VLOOKUP(AI101*2,Gr,2))</f>
        <v>B</v>
      </c>
      <c r="AJ102" s="107" t="str">
        <f ca="1">IF($C101="","",VLOOKUP(AJ101*2,Gr,2))</f>
        <v>A+</v>
      </c>
      <c r="AK102" s="107" t="str">
        <f ca="1">IF($C101="","",VLOOKUP(AK101,Gr,2))</f>
        <v>A</v>
      </c>
      <c r="AL102" s="107" t="str">
        <f ca="1">IF($C101="","",VLOOKUP(AL101*2,Gr,2))</f>
        <v>A+</v>
      </c>
      <c r="AM102" s="107" t="str">
        <f ca="1">IF($C101="","",VLOOKUP(AM101*2,Gr,2))</f>
        <v>B+</v>
      </c>
      <c r="AN102" s="107" t="str">
        <f ca="1">IF($C101="","",VLOOKUP(AN101,Gr,2))</f>
        <v>A</v>
      </c>
      <c r="AO102" s="107" t="str">
        <f ca="1">IF($C101="","",VLOOKUP(AO101/AO$7%,Gr,2))</f>
        <v>A</v>
      </c>
      <c r="AP102" s="107" t="str">
        <f ca="1">IF($C101="","",VLOOKUP(AP101,Gr,2))</f>
        <v>A+</v>
      </c>
      <c r="AQ102" s="107" t="str">
        <f ca="1">IF($C101="","",VLOOKUP(AQ101,Gr,2))</f>
        <v>B</v>
      </c>
      <c r="AR102" s="107" t="str">
        <f ca="1">IF($C101="","",VLOOKUP(AR101,Gr,2))</f>
        <v>A+</v>
      </c>
      <c r="AS102" s="107" t="str">
        <f ca="1">IF($C101="","",VLOOKUP(AS101,Gr,2))</f>
        <v>B+</v>
      </c>
      <c r="AT102" s="107" t="str">
        <f ca="1">IF($C101="","",VLOOKUP(AT101/AT$7%,Gr,2))</f>
        <v>A</v>
      </c>
      <c r="AU102" s="150"/>
      <c r="AV102" s="150"/>
      <c r="AW102" s="150"/>
      <c r="AX102" s="150"/>
    </row>
    <row r="103" spans="1:50" s="96" customFormat="1" ht="15" customHeight="1">
      <c r="A103" s="96">
        <f t="shared" ref="A103" si="1303">A102+1</f>
        <v>48</v>
      </c>
      <c r="B103" s="166">
        <f t="shared" ref="B103" si="1304">A103</f>
        <v>48</v>
      </c>
      <c r="C103" s="166">
        <f t="shared" ref="C103" ca="1" si="1305">IFERROR(VLOOKUP(A103,INDIRECT("data"&amp;$AX$3),2,FALSE),"")</f>
        <v>1109</v>
      </c>
      <c r="D103" s="168" t="str">
        <f t="shared" ref="D103" ca="1" si="1306">IF(C103="","",VLOOKUP(A103,INDIRECT("data"&amp;$AX$3),3,FALSE))</f>
        <v>Kishore Kumar Rayi</v>
      </c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50" t="str">
        <f t="shared" ref="P103" ca="1" si="1307">IF($C103="","",VLOOKUP($A103,INDIRECT("data"&amp;$AX$3),4,FALSE))</f>
        <v>G</v>
      </c>
      <c r="Q103" s="150" t="str">
        <f t="shared" ref="Q103" ca="1" si="1308">IF($C103="","",VLOOKUP($A103,INDIRECT("data"&amp;$AX$3),5,FALSE))</f>
        <v>SC</v>
      </c>
      <c r="R103" s="97">
        <f t="shared" ref="R103" ca="1" si="1309">IF($C103="","",VLOOKUP(A103,INDIRECT("data"&amp;$AX$3),8,FALSE))</f>
        <v>41086</v>
      </c>
      <c r="S103" s="98" t="s">
        <v>20</v>
      </c>
      <c r="T103" s="107">
        <f t="shared" ref="T103:U103" ca="1" si="1310">IF($C103="","",VLOOKUP($A103,INDIRECT("data"&amp;$AX$3),T$8,FALSE))</f>
        <v>24</v>
      </c>
      <c r="U103" s="107">
        <f t="shared" ca="1" si="1310"/>
        <v>46</v>
      </c>
      <c r="V103" s="107">
        <f t="shared" ref="V103" ca="1" si="1311">IF($C103="","",SUM(T103:U103))</f>
        <v>70</v>
      </c>
      <c r="W103" s="107">
        <f t="shared" ref="W103:X103" ca="1" si="1312">IF($C103="","",VLOOKUP($A103,INDIRECT("data"&amp;$AX$3),W$8,FALSE))</f>
        <v>43</v>
      </c>
      <c r="X103" s="107">
        <f t="shared" ca="1" si="1312"/>
        <v>24</v>
      </c>
      <c r="Y103" s="107">
        <f t="shared" ref="Y103" ca="1" si="1313">IF($C103="","",SUM(W103:X103))</f>
        <v>67</v>
      </c>
      <c r="Z103" s="107">
        <f t="shared" ref="Z103:AA103" ca="1" si="1314">IF($C103="","",VLOOKUP($A103,INDIRECT("data"&amp;$AX$3),Z$8,FALSE))</f>
        <v>46</v>
      </c>
      <c r="AA103" s="107">
        <f t="shared" ca="1" si="1314"/>
        <v>43</v>
      </c>
      <c r="AB103" s="107">
        <f t="shared" ref="AB103" ca="1" si="1315">IF($C103="","",SUM(Z103:AA103))</f>
        <v>89</v>
      </c>
      <c r="AC103" s="107">
        <f t="shared" ref="AC103:AD103" ca="1" si="1316">IF($C103="","",VLOOKUP($A103,INDIRECT("data"&amp;$AX$3),AC$8,FALSE))</f>
        <v>46</v>
      </c>
      <c r="AD103" s="107">
        <f t="shared" ca="1" si="1316"/>
        <v>46</v>
      </c>
      <c r="AE103" s="107">
        <f t="shared" ref="AE103" ca="1" si="1317">IF($C103="","",SUM(AC103:AD103))</f>
        <v>92</v>
      </c>
      <c r="AF103" s="107">
        <f t="shared" ref="AF103:AG103" ca="1" si="1318">IF($C103="","",VLOOKUP($A103,INDIRECT("data"&amp;$AX$3),AF$8,FALSE))</f>
        <v>24</v>
      </c>
      <c r="AG103" s="107">
        <f t="shared" ca="1" si="1318"/>
        <v>46</v>
      </c>
      <c r="AH103" s="107">
        <f t="shared" ref="AH103" ca="1" si="1319">IF($C103="","",SUM(AF103:AG103))</f>
        <v>70</v>
      </c>
      <c r="AI103" s="107">
        <f t="shared" ref="AI103:AJ103" ca="1" si="1320">IF($C103="","",VLOOKUP($A103,INDIRECT("data"&amp;$AX$3),AI$8,FALSE))</f>
        <v>43</v>
      </c>
      <c r="AJ103" s="107">
        <f t="shared" ca="1" si="1320"/>
        <v>46</v>
      </c>
      <c r="AK103" s="107">
        <f t="shared" ref="AK103" ca="1" si="1321">IF($C103="","",SUM(AI103:AJ103))</f>
        <v>89</v>
      </c>
      <c r="AL103" s="107">
        <f t="shared" ref="AL103:AM103" ca="1" si="1322">IF($C103="","",VLOOKUP($A103,INDIRECT("data"&amp;$AX$3),AL$8,FALSE))</f>
        <v>46</v>
      </c>
      <c r="AM103" s="107">
        <f t="shared" ca="1" si="1322"/>
        <v>46</v>
      </c>
      <c r="AN103" s="107">
        <f t="shared" ref="AN103" ca="1" si="1323">IF($C103="","",SUM(AL103:AM103))</f>
        <v>92</v>
      </c>
      <c r="AO103" s="95">
        <f t="shared" ref="AO103" ca="1" si="1324">IF($C103="","",V103+Y103+AB103+AE103+AH103+AK103+AN103)</f>
        <v>569</v>
      </c>
      <c r="AP103" s="107">
        <f t="shared" ref="AP103:AS103" ca="1" si="1325">IF($C103="","",VLOOKUP($A103,INDIRECT("data"&amp;$AX$3),AP$8,FALSE))</f>
        <v>48</v>
      </c>
      <c r="AQ103" s="107">
        <f t="shared" ca="1" si="1325"/>
        <v>86</v>
      </c>
      <c r="AR103" s="107">
        <f t="shared" ca="1" si="1325"/>
        <v>92</v>
      </c>
      <c r="AS103" s="107">
        <f t="shared" ca="1" si="1325"/>
        <v>92</v>
      </c>
      <c r="AT103" s="107">
        <f t="shared" ref="AT103" ca="1" si="1326">IF($C103="","",SUM(AP103:AS103))</f>
        <v>318</v>
      </c>
      <c r="AU103" s="150">
        <f t="shared" ref="AU103" ca="1" si="1327">IF($C103="","",VLOOKUP($A103,INDIRECT("data"&amp;$AX$3),AU$8,FALSE))</f>
        <v>172</v>
      </c>
      <c r="AV103" s="150">
        <f ca="1">IF($C103="","",ROUND(AU103/NoW%,0))</f>
        <v>76</v>
      </c>
      <c r="AW103" s="150" t="str">
        <f ca="1">IF($C103="","",VLOOKUP(AO104,Gc,2,FALSE))</f>
        <v>Excellent</v>
      </c>
      <c r="AX103" s="150"/>
    </row>
    <row r="104" spans="1:50" s="96" customFormat="1" ht="15" customHeight="1">
      <c r="A104" s="96">
        <f t="shared" ref="A104" si="1328">A103</f>
        <v>48</v>
      </c>
      <c r="B104" s="167"/>
      <c r="C104" s="167"/>
      <c r="D104" s="107" t="str">
        <f t="shared" ref="D104:O104" ca="1" si="1329">IF($C103="","",MID(TEXT(VLOOKUP($A104,INDIRECT("data"&amp;$AX$3),10,FALSE),"000000000000"),D$8,1))</f>
        <v>9</v>
      </c>
      <c r="E104" s="107" t="str">
        <f t="shared" ca="1" si="1329"/>
        <v>4</v>
      </c>
      <c r="F104" s="107" t="str">
        <f t="shared" ca="1" si="1329"/>
        <v>7</v>
      </c>
      <c r="G104" s="107" t="str">
        <f t="shared" ca="1" si="1329"/>
        <v>9</v>
      </c>
      <c r="H104" s="107" t="str">
        <f t="shared" ca="1" si="1329"/>
        <v>1</v>
      </c>
      <c r="I104" s="107" t="str">
        <f t="shared" ca="1" si="1329"/>
        <v>2</v>
      </c>
      <c r="J104" s="107" t="str">
        <f t="shared" ca="1" si="1329"/>
        <v>2</v>
      </c>
      <c r="K104" s="107" t="str">
        <f t="shared" ca="1" si="1329"/>
        <v>0</v>
      </c>
      <c r="L104" s="107" t="str">
        <f t="shared" ca="1" si="1329"/>
        <v>5</v>
      </c>
      <c r="M104" s="107" t="str">
        <f t="shared" ca="1" si="1329"/>
        <v>5</v>
      </c>
      <c r="N104" s="107" t="str">
        <f t="shared" ca="1" si="1329"/>
        <v>1</v>
      </c>
      <c r="O104" s="107" t="str">
        <f t="shared" ca="1" si="1329"/>
        <v>4</v>
      </c>
      <c r="P104" s="150"/>
      <c r="Q104" s="150"/>
      <c r="R104" s="97">
        <f t="shared" ref="R104" ca="1" si="1330">IF($C103="","",VLOOKUP(A104,INDIRECT("data"&amp;$AX$3),9,FALSE))</f>
        <v>37187</v>
      </c>
      <c r="S104" s="98" t="s">
        <v>21</v>
      </c>
      <c r="T104" s="107" t="str">
        <f ca="1">IF($C103="","",VLOOKUP(T103*2,Gr,2))</f>
        <v>B</v>
      </c>
      <c r="U104" s="107" t="str">
        <f ca="1">IF($C103="","",VLOOKUP(U103*2,Gr,2))</f>
        <v>A+</v>
      </c>
      <c r="V104" s="107" t="str">
        <f ca="1">IF($C103="","",VLOOKUP(V103,Gr,2))</f>
        <v>B+</v>
      </c>
      <c r="W104" s="107" t="str">
        <f ca="1">IF($C103="","",VLOOKUP(W103*2,Gr,2))</f>
        <v>A</v>
      </c>
      <c r="X104" s="107" t="str">
        <f ca="1">IF($C103="","",VLOOKUP(X103*2,Gr,2))</f>
        <v>B</v>
      </c>
      <c r="Y104" s="107" t="str">
        <f ca="1">IF($C103="","",VLOOKUP(Y103,Gr,2))</f>
        <v>B+</v>
      </c>
      <c r="Z104" s="107" t="str">
        <f ca="1">IF($C103="","",VLOOKUP(Z103*2,Gr,2))</f>
        <v>A+</v>
      </c>
      <c r="AA104" s="107" t="str">
        <f ca="1">IF($C103="","",VLOOKUP(AA103*2,Gr,2))</f>
        <v>A</v>
      </c>
      <c r="AB104" s="107" t="str">
        <f ca="1">IF($C103="","",VLOOKUP(AB103,Gr,2))</f>
        <v>A</v>
      </c>
      <c r="AC104" s="107" t="str">
        <f ca="1">IF($C103="","",VLOOKUP(AC103*2,Gr,2))</f>
        <v>A+</v>
      </c>
      <c r="AD104" s="107" t="str">
        <f ca="1">IF($C103="","",VLOOKUP(AD103*2,Gr,2))</f>
        <v>A+</v>
      </c>
      <c r="AE104" s="107" t="str">
        <f ca="1">IF($C103="","",VLOOKUP(AE103,Gr,2))</f>
        <v>A+</v>
      </c>
      <c r="AF104" s="107" t="str">
        <f ca="1">IF($C103="","",VLOOKUP(AF103*2,Gr,2))</f>
        <v>B</v>
      </c>
      <c r="AG104" s="107" t="str">
        <f ca="1">IF($C103="","",VLOOKUP(AG103*2,Gr,2))</f>
        <v>A+</v>
      </c>
      <c r="AH104" s="107" t="str">
        <f ca="1">IF($C103="","",VLOOKUP(AH103,Gr,2))</f>
        <v>B+</v>
      </c>
      <c r="AI104" s="107" t="str">
        <f ca="1">IF($C103="","",VLOOKUP(AI103*2,Gr,2))</f>
        <v>A</v>
      </c>
      <c r="AJ104" s="107" t="str">
        <f ca="1">IF($C103="","",VLOOKUP(AJ103*2,Gr,2))</f>
        <v>A+</v>
      </c>
      <c r="AK104" s="107" t="str">
        <f ca="1">IF($C103="","",VLOOKUP(AK103,Gr,2))</f>
        <v>A</v>
      </c>
      <c r="AL104" s="107" t="str">
        <f ca="1">IF($C103="","",VLOOKUP(AL103*2,Gr,2))</f>
        <v>A+</v>
      </c>
      <c r="AM104" s="107" t="str">
        <f ca="1">IF($C103="","",VLOOKUP(AM103*2,Gr,2))</f>
        <v>A+</v>
      </c>
      <c r="AN104" s="107" t="str">
        <f ca="1">IF($C103="","",VLOOKUP(AN103,Gr,2))</f>
        <v>A+</v>
      </c>
      <c r="AO104" s="107" t="str">
        <f ca="1">IF($C103="","",VLOOKUP(AO103/AO$7%,Gr,2))</f>
        <v>A+</v>
      </c>
      <c r="AP104" s="107" t="str">
        <f ca="1">IF($C103="","",VLOOKUP(AP103,Gr,2))</f>
        <v>B</v>
      </c>
      <c r="AQ104" s="107" t="str">
        <f ca="1">IF($C103="","",VLOOKUP(AQ103,Gr,2))</f>
        <v>A</v>
      </c>
      <c r="AR104" s="107" t="str">
        <f ca="1">IF($C103="","",VLOOKUP(AR103,Gr,2))</f>
        <v>A+</v>
      </c>
      <c r="AS104" s="107" t="str">
        <f ca="1">IF($C103="","",VLOOKUP(AS103,Gr,2))</f>
        <v>A+</v>
      </c>
      <c r="AT104" s="107" t="str">
        <f ca="1">IF($C103="","",VLOOKUP(AT103/AT$7%,Gr,2))</f>
        <v>A</v>
      </c>
      <c r="AU104" s="150"/>
      <c r="AV104" s="150"/>
      <c r="AW104" s="150"/>
      <c r="AX104" s="150"/>
    </row>
    <row r="105" spans="1:50" s="96" customFormat="1" ht="15" customHeight="1">
      <c r="A105" s="96">
        <f t="shared" ref="A105" si="1331">A104+1</f>
        <v>49</v>
      </c>
      <c r="B105" s="166">
        <f t="shared" ref="B105" si="1332">A105</f>
        <v>49</v>
      </c>
      <c r="C105" s="166">
        <f t="shared" ref="C105" ca="1" si="1333">IFERROR(VLOOKUP(A105,INDIRECT("data"&amp;$AX$3),2,FALSE),"")</f>
        <v>1064</v>
      </c>
      <c r="D105" s="168" t="str">
        <f t="shared" ref="D105" ca="1" si="1334">IF(C105="","",VLOOKUP(A105,INDIRECT("data"&amp;$AX$3),3,FALSE))</f>
        <v>Lakshmanudu Rayudu</v>
      </c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50" t="str">
        <f t="shared" ref="P105" ca="1" si="1335">IF($C105="","",VLOOKUP($A105,INDIRECT("data"&amp;$AX$3),4,FALSE))</f>
        <v>G</v>
      </c>
      <c r="Q105" s="150" t="str">
        <f t="shared" ref="Q105" ca="1" si="1336">IF($C105="","",VLOOKUP($A105,INDIRECT("data"&amp;$AX$3),5,FALSE))</f>
        <v>BC</v>
      </c>
      <c r="R105" s="97">
        <f t="shared" ref="R105" ca="1" si="1337">IF($C105="","",VLOOKUP(A105,INDIRECT("data"&amp;$AX$3),8,FALSE))</f>
        <v>41074</v>
      </c>
      <c r="S105" s="98" t="s">
        <v>20</v>
      </c>
      <c r="T105" s="107">
        <f t="shared" ref="T105:U105" ca="1" si="1338">IF($C105="","",VLOOKUP($A105,INDIRECT("data"&amp;$AX$3),T$8,FALSE))</f>
        <v>24</v>
      </c>
      <c r="U105" s="107">
        <f t="shared" ca="1" si="1338"/>
        <v>44</v>
      </c>
      <c r="V105" s="107">
        <f t="shared" ref="V105" ca="1" si="1339">IF($C105="","",SUM(T105:U105))</f>
        <v>68</v>
      </c>
      <c r="W105" s="107">
        <f t="shared" ref="W105:X105" ca="1" si="1340">IF($C105="","",VLOOKUP($A105,INDIRECT("data"&amp;$AX$3),W$8,FALSE))</f>
        <v>41</v>
      </c>
      <c r="X105" s="107">
        <f t="shared" ca="1" si="1340"/>
        <v>24</v>
      </c>
      <c r="Y105" s="107">
        <f t="shared" ref="Y105" ca="1" si="1341">IF($C105="","",SUM(W105:X105))</f>
        <v>65</v>
      </c>
      <c r="Z105" s="107">
        <f t="shared" ref="Z105:AA105" ca="1" si="1342">IF($C105="","",VLOOKUP($A105,INDIRECT("data"&amp;$AX$3),Z$8,FALSE))</f>
        <v>48</v>
      </c>
      <c r="AA105" s="107">
        <f t="shared" ca="1" si="1342"/>
        <v>41</v>
      </c>
      <c r="AB105" s="107">
        <f t="shared" ref="AB105" ca="1" si="1343">IF($C105="","",SUM(Z105:AA105))</f>
        <v>89</v>
      </c>
      <c r="AC105" s="107">
        <f t="shared" ref="AC105:AD105" ca="1" si="1344">IF($C105="","",VLOOKUP($A105,INDIRECT("data"&amp;$AX$3),AC$8,FALSE))</f>
        <v>44</v>
      </c>
      <c r="AD105" s="107">
        <f t="shared" ca="1" si="1344"/>
        <v>48</v>
      </c>
      <c r="AE105" s="107">
        <f t="shared" ref="AE105" ca="1" si="1345">IF($C105="","",SUM(AC105:AD105))</f>
        <v>92</v>
      </c>
      <c r="AF105" s="107">
        <f t="shared" ref="AF105:AG105" ca="1" si="1346">IF($C105="","",VLOOKUP($A105,INDIRECT("data"&amp;$AX$3),AF$8,FALSE))</f>
        <v>24</v>
      </c>
      <c r="AG105" s="107">
        <f t="shared" ca="1" si="1346"/>
        <v>44</v>
      </c>
      <c r="AH105" s="107">
        <f t="shared" ref="AH105" ca="1" si="1347">IF($C105="","",SUM(AF105:AG105))</f>
        <v>68</v>
      </c>
      <c r="AI105" s="107">
        <f t="shared" ref="AI105:AJ105" ca="1" si="1348">IF($C105="","",VLOOKUP($A105,INDIRECT("data"&amp;$AX$3),AI$8,FALSE))</f>
        <v>41</v>
      </c>
      <c r="AJ105" s="107">
        <f t="shared" ca="1" si="1348"/>
        <v>48</v>
      </c>
      <c r="AK105" s="107">
        <f t="shared" ref="AK105" ca="1" si="1349">IF($C105="","",SUM(AI105:AJ105))</f>
        <v>89</v>
      </c>
      <c r="AL105" s="107">
        <f t="shared" ref="AL105:AM105" ca="1" si="1350">IF($C105="","",VLOOKUP($A105,INDIRECT("data"&amp;$AX$3),AL$8,FALSE))</f>
        <v>48</v>
      </c>
      <c r="AM105" s="107">
        <f t="shared" ca="1" si="1350"/>
        <v>44</v>
      </c>
      <c r="AN105" s="107">
        <f t="shared" ref="AN105" ca="1" si="1351">IF($C105="","",SUM(AL105:AM105))</f>
        <v>92</v>
      </c>
      <c r="AO105" s="95">
        <f t="shared" ref="AO105" ca="1" si="1352">IF($C105="","",V105+Y105+AB105+AE105+AH105+AK105+AN105)</f>
        <v>563</v>
      </c>
      <c r="AP105" s="107">
        <f t="shared" ref="AP105:AS105" ca="1" si="1353">IF($C105="","",VLOOKUP($A105,INDIRECT("data"&amp;$AX$3),AP$8,FALSE))</f>
        <v>48</v>
      </c>
      <c r="AQ105" s="107">
        <f t="shared" ca="1" si="1353"/>
        <v>82</v>
      </c>
      <c r="AR105" s="107">
        <f t="shared" ca="1" si="1353"/>
        <v>96</v>
      </c>
      <c r="AS105" s="107">
        <f t="shared" ca="1" si="1353"/>
        <v>88</v>
      </c>
      <c r="AT105" s="107">
        <f t="shared" ref="AT105" ca="1" si="1354">IF($C105="","",SUM(AP105:AS105))</f>
        <v>314</v>
      </c>
      <c r="AU105" s="150">
        <f t="shared" ref="AU105" ca="1" si="1355">IF($C105="","",VLOOKUP($A105,INDIRECT("data"&amp;$AX$3),AU$8,FALSE))</f>
        <v>194</v>
      </c>
      <c r="AV105" s="150">
        <f ca="1">IF($C105="","",ROUND(AU105/NoW%,0))</f>
        <v>85</v>
      </c>
      <c r="AW105" s="150" t="str">
        <f ca="1">IF($C105="","",VLOOKUP(AO106,Gc,2,FALSE))</f>
        <v>Excellent</v>
      </c>
      <c r="AX105" s="150"/>
    </row>
    <row r="106" spans="1:50" s="96" customFormat="1" ht="15" customHeight="1">
      <c r="A106" s="96">
        <f t="shared" ref="A106" si="1356">A105</f>
        <v>49</v>
      </c>
      <c r="B106" s="167"/>
      <c r="C106" s="167"/>
      <c r="D106" s="107" t="str">
        <f t="shared" ref="D106:O106" ca="1" si="1357">IF($C105="","",MID(TEXT(VLOOKUP($A106,INDIRECT("data"&amp;$AX$3),10,FALSE),"000000000000"),D$8,1))</f>
        <v>8</v>
      </c>
      <c r="E106" s="107" t="str">
        <f t="shared" ca="1" si="1357"/>
        <v>5</v>
      </c>
      <c r="F106" s="107" t="str">
        <f t="shared" ca="1" si="1357"/>
        <v>9</v>
      </c>
      <c r="G106" s="107" t="str">
        <f t="shared" ca="1" si="1357"/>
        <v>3</v>
      </c>
      <c r="H106" s="107" t="str">
        <f t="shared" ca="1" si="1357"/>
        <v>6</v>
      </c>
      <c r="I106" s="107" t="str">
        <f t="shared" ca="1" si="1357"/>
        <v>6</v>
      </c>
      <c r="J106" s="107" t="str">
        <f t="shared" ca="1" si="1357"/>
        <v>1</v>
      </c>
      <c r="K106" s="107" t="str">
        <f t="shared" ca="1" si="1357"/>
        <v>5</v>
      </c>
      <c r="L106" s="107" t="str">
        <f t="shared" ca="1" si="1357"/>
        <v>3</v>
      </c>
      <c r="M106" s="107" t="str">
        <f t="shared" ca="1" si="1357"/>
        <v>4</v>
      </c>
      <c r="N106" s="107" t="str">
        <f t="shared" ca="1" si="1357"/>
        <v>1</v>
      </c>
      <c r="O106" s="107" t="str">
        <f t="shared" ca="1" si="1357"/>
        <v>6</v>
      </c>
      <c r="P106" s="150"/>
      <c r="Q106" s="150"/>
      <c r="R106" s="97">
        <f t="shared" ref="R106" ca="1" si="1358">IF($C105="","",VLOOKUP(A106,INDIRECT("data"&amp;$AX$3),9,FALSE))</f>
        <v>37229</v>
      </c>
      <c r="S106" s="98" t="s">
        <v>21</v>
      </c>
      <c r="T106" s="107" t="str">
        <f ca="1">IF($C105="","",VLOOKUP(T105*2,Gr,2))</f>
        <v>B</v>
      </c>
      <c r="U106" s="107" t="str">
        <f ca="1">IF($C105="","",VLOOKUP(U105*2,Gr,2))</f>
        <v>A</v>
      </c>
      <c r="V106" s="107" t="str">
        <f ca="1">IF($C105="","",VLOOKUP(V105,Gr,2))</f>
        <v>B+</v>
      </c>
      <c r="W106" s="107" t="str">
        <f ca="1">IF($C105="","",VLOOKUP(W105*2,Gr,2))</f>
        <v>A</v>
      </c>
      <c r="X106" s="107" t="str">
        <f ca="1">IF($C105="","",VLOOKUP(X105*2,Gr,2))</f>
        <v>B</v>
      </c>
      <c r="Y106" s="107" t="str">
        <f ca="1">IF($C105="","",VLOOKUP(Y105,Gr,2))</f>
        <v>B+</v>
      </c>
      <c r="Z106" s="107" t="str">
        <f ca="1">IF($C105="","",VLOOKUP(Z105*2,Gr,2))</f>
        <v>A+</v>
      </c>
      <c r="AA106" s="107" t="str">
        <f ca="1">IF($C105="","",VLOOKUP(AA105*2,Gr,2))</f>
        <v>A</v>
      </c>
      <c r="AB106" s="107" t="str">
        <f ca="1">IF($C105="","",VLOOKUP(AB105,Gr,2))</f>
        <v>A</v>
      </c>
      <c r="AC106" s="107" t="str">
        <f ca="1">IF($C105="","",VLOOKUP(AC105*2,Gr,2))</f>
        <v>A</v>
      </c>
      <c r="AD106" s="107" t="str">
        <f ca="1">IF($C105="","",VLOOKUP(AD105*2,Gr,2))</f>
        <v>A+</v>
      </c>
      <c r="AE106" s="107" t="str">
        <f ca="1">IF($C105="","",VLOOKUP(AE105,Gr,2))</f>
        <v>A+</v>
      </c>
      <c r="AF106" s="107" t="str">
        <f ca="1">IF($C105="","",VLOOKUP(AF105*2,Gr,2))</f>
        <v>B</v>
      </c>
      <c r="AG106" s="107" t="str">
        <f ca="1">IF($C105="","",VLOOKUP(AG105*2,Gr,2))</f>
        <v>A</v>
      </c>
      <c r="AH106" s="107" t="str">
        <f ca="1">IF($C105="","",VLOOKUP(AH105,Gr,2))</f>
        <v>B+</v>
      </c>
      <c r="AI106" s="107" t="str">
        <f ca="1">IF($C105="","",VLOOKUP(AI105*2,Gr,2))</f>
        <v>A</v>
      </c>
      <c r="AJ106" s="107" t="str">
        <f ca="1">IF($C105="","",VLOOKUP(AJ105*2,Gr,2))</f>
        <v>A+</v>
      </c>
      <c r="AK106" s="107" t="str">
        <f ca="1">IF($C105="","",VLOOKUP(AK105,Gr,2))</f>
        <v>A</v>
      </c>
      <c r="AL106" s="107" t="str">
        <f ca="1">IF($C105="","",VLOOKUP(AL105*2,Gr,2))</f>
        <v>A+</v>
      </c>
      <c r="AM106" s="107" t="str">
        <f ca="1">IF($C105="","",VLOOKUP(AM105*2,Gr,2))</f>
        <v>A</v>
      </c>
      <c r="AN106" s="107" t="str">
        <f ca="1">IF($C105="","",VLOOKUP(AN105,Gr,2))</f>
        <v>A+</v>
      </c>
      <c r="AO106" s="107" t="str">
        <f ca="1">IF($C105="","",VLOOKUP(AO105/AO$7%,Gr,2))</f>
        <v>A+</v>
      </c>
      <c r="AP106" s="107" t="str">
        <f ca="1">IF($C105="","",VLOOKUP(AP105,Gr,2))</f>
        <v>B</v>
      </c>
      <c r="AQ106" s="107" t="str">
        <f ca="1">IF($C105="","",VLOOKUP(AQ105,Gr,2))</f>
        <v>A</v>
      </c>
      <c r="AR106" s="107" t="str">
        <f ca="1">IF($C105="","",VLOOKUP(AR105,Gr,2))</f>
        <v>A+</v>
      </c>
      <c r="AS106" s="107" t="str">
        <f ca="1">IF($C105="","",VLOOKUP(AS105,Gr,2))</f>
        <v>A</v>
      </c>
      <c r="AT106" s="107" t="str">
        <f ca="1">IF($C105="","",VLOOKUP(AT105/AT$7%,Gr,2))</f>
        <v>A</v>
      </c>
      <c r="AU106" s="150"/>
      <c r="AV106" s="150"/>
      <c r="AW106" s="150"/>
      <c r="AX106" s="150"/>
    </row>
    <row r="107" spans="1:50" s="96" customFormat="1" ht="15" customHeight="1">
      <c r="A107" s="96">
        <f t="shared" ref="A107" si="1359">A106+1</f>
        <v>50</v>
      </c>
      <c r="B107" s="166">
        <f t="shared" ref="B107" si="1360">A107</f>
        <v>50</v>
      </c>
      <c r="C107" s="166">
        <f t="shared" ref="C107" ca="1" si="1361">IFERROR(VLOOKUP(A107,INDIRECT("data"&amp;$AX$3),2,FALSE),"")</f>
        <v>1096</v>
      </c>
      <c r="D107" s="168" t="str">
        <f t="shared" ref="D107" ca="1" si="1362">IF(C107="","",VLOOKUP(A107,INDIRECT("data"&amp;$AX$3),3,FALSE))</f>
        <v>Naga Raju Palla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50" t="str">
        <f t="shared" ref="P107" ca="1" si="1363">IF($C107="","",VLOOKUP($A107,INDIRECT("data"&amp;$AX$3),4,FALSE))</f>
        <v>G</v>
      </c>
      <c r="Q107" s="150" t="str">
        <f t="shared" ref="Q107" ca="1" si="1364">IF($C107="","",VLOOKUP($A107,INDIRECT("data"&amp;$AX$3),5,FALSE))</f>
        <v>OC</v>
      </c>
      <c r="R107" s="97">
        <f t="shared" ref="R107" ca="1" si="1365">IF($C107="","",VLOOKUP(A107,INDIRECT("data"&amp;$AX$3),8,FALSE))</f>
        <v>41081</v>
      </c>
      <c r="S107" s="98" t="s">
        <v>20</v>
      </c>
      <c r="T107" s="107">
        <f t="shared" ref="T107:U107" ca="1" si="1366">IF($C107="","",VLOOKUP($A107,INDIRECT("data"&amp;$AX$3),T$8,FALSE))</f>
        <v>27</v>
      </c>
      <c r="U107" s="107">
        <f t="shared" ca="1" si="1366"/>
        <v>28</v>
      </c>
      <c r="V107" s="107">
        <f t="shared" ref="V107" ca="1" si="1367">IF($C107="","",SUM(T107:U107))</f>
        <v>55</v>
      </c>
      <c r="W107" s="107">
        <f t="shared" ref="W107:X107" ca="1" si="1368">IF($C107="","",VLOOKUP($A107,INDIRECT("data"&amp;$AX$3),W$8,FALSE))</f>
        <v>33</v>
      </c>
      <c r="X107" s="107">
        <f t="shared" ca="1" si="1368"/>
        <v>27</v>
      </c>
      <c r="Y107" s="107">
        <f t="shared" ref="Y107" ca="1" si="1369">IF($C107="","",SUM(W107:X107))</f>
        <v>60</v>
      </c>
      <c r="Z107" s="107">
        <f t="shared" ref="Z107:AA107" ca="1" si="1370">IF($C107="","",VLOOKUP($A107,INDIRECT("data"&amp;$AX$3),Z$8,FALSE))</f>
        <v>40</v>
      </c>
      <c r="AA107" s="107">
        <f t="shared" ca="1" si="1370"/>
        <v>33</v>
      </c>
      <c r="AB107" s="107">
        <f t="shared" ref="AB107" ca="1" si="1371">IF($C107="","",SUM(Z107:AA107))</f>
        <v>73</v>
      </c>
      <c r="AC107" s="107">
        <f t="shared" ref="AC107:AD107" ca="1" si="1372">IF($C107="","",VLOOKUP($A107,INDIRECT("data"&amp;$AX$3),AC$8,FALSE))</f>
        <v>28</v>
      </c>
      <c r="AD107" s="107">
        <f t="shared" ca="1" si="1372"/>
        <v>40</v>
      </c>
      <c r="AE107" s="107">
        <f t="shared" ref="AE107" ca="1" si="1373">IF($C107="","",SUM(AC107:AD107))</f>
        <v>68</v>
      </c>
      <c r="AF107" s="107">
        <f t="shared" ref="AF107:AG107" ca="1" si="1374">IF($C107="","",VLOOKUP($A107,INDIRECT("data"&amp;$AX$3),AF$8,FALSE))</f>
        <v>27</v>
      </c>
      <c r="AG107" s="107">
        <f t="shared" ca="1" si="1374"/>
        <v>28</v>
      </c>
      <c r="AH107" s="107">
        <f t="shared" ref="AH107" ca="1" si="1375">IF($C107="","",SUM(AF107:AG107))</f>
        <v>55</v>
      </c>
      <c r="AI107" s="107">
        <f t="shared" ref="AI107:AJ107" ca="1" si="1376">IF($C107="","",VLOOKUP($A107,INDIRECT("data"&amp;$AX$3),AI$8,FALSE))</f>
        <v>33</v>
      </c>
      <c r="AJ107" s="107">
        <f t="shared" ca="1" si="1376"/>
        <v>40</v>
      </c>
      <c r="AK107" s="107">
        <f t="shared" ref="AK107" ca="1" si="1377">IF($C107="","",SUM(AI107:AJ107))</f>
        <v>73</v>
      </c>
      <c r="AL107" s="107">
        <f t="shared" ref="AL107:AM107" ca="1" si="1378">IF($C107="","",VLOOKUP($A107,INDIRECT("data"&amp;$AX$3),AL$8,FALSE))</f>
        <v>40</v>
      </c>
      <c r="AM107" s="107">
        <f t="shared" ca="1" si="1378"/>
        <v>28</v>
      </c>
      <c r="AN107" s="107">
        <f t="shared" ref="AN107" ca="1" si="1379">IF($C107="","",SUM(AL107:AM107))</f>
        <v>68</v>
      </c>
      <c r="AO107" s="95">
        <f t="shared" ref="AO107" ca="1" si="1380">IF($C107="","",V107+Y107+AB107+AE107+AH107+AK107+AN107)</f>
        <v>452</v>
      </c>
      <c r="AP107" s="107">
        <f t="shared" ref="AP107:AS107" ca="1" si="1381">IF($C107="","",VLOOKUP($A107,INDIRECT("data"&amp;$AX$3),AP$8,FALSE))</f>
        <v>54</v>
      </c>
      <c r="AQ107" s="107">
        <f t="shared" ca="1" si="1381"/>
        <v>66</v>
      </c>
      <c r="AR107" s="107">
        <f t="shared" ca="1" si="1381"/>
        <v>80</v>
      </c>
      <c r="AS107" s="107">
        <f t="shared" ca="1" si="1381"/>
        <v>56</v>
      </c>
      <c r="AT107" s="107">
        <f t="shared" ref="AT107" ca="1" si="1382">IF($C107="","",SUM(AP107:AS107))</f>
        <v>256</v>
      </c>
      <c r="AU107" s="150">
        <f t="shared" ref="AU107" ca="1" si="1383">IF($C107="","",VLOOKUP($A107,INDIRECT("data"&amp;$AX$3),AU$8,FALSE))</f>
        <v>193</v>
      </c>
      <c r="AV107" s="150">
        <f ca="1">IF($C107="","",ROUND(AU107/NoW%,0))</f>
        <v>85</v>
      </c>
      <c r="AW107" s="150" t="str">
        <f ca="1">IF($C107="","",VLOOKUP(AO108,Gc,2,FALSE))</f>
        <v>Very Good</v>
      </c>
      <c r="AX107" s="150"/>
    </row>
    <row r="108" spans="1:50" s="96" customFormat="1" ht="15" customHeight="1">
      <c r="A108" s="96">
        <f t="shared" ref="A108" si="1384">A107</f>
        <v>50</v>
      </c>
      <c r="B108" s="167"/>
      <c r="C108" s="167"/>
      <c r="D108" s="107" t="str">
        <f t="shared" ref="D108:O108" ca="1" si="1385">IF($C107="","",MID(TEXT(VLOOKUP($A108,INDIRECT("data"&amp;$AX$3),10,FALSE),"000000000000"),D$8,1))</f>
        <v>8</v>
      </c>
      <c r="E108" s="107" t="str">
        <f t="shared" ca="1" si="1385"/>
        <v>2</v>
      </c>
      <c r="F108" s="107" t="str">
        <f t="shared" ca="1" si="1385"/>
        <v>4</v>
      </c>
      <c r="G108" s="107" t="str">
        <f t="shared" ca="1" si="1385"/>
        <v>5</v>
      </c>
      <c r="H108" s="107" t="str">
        <f t="shared" ca="1" si="1385"/>
        <v>4</v>
      </c>
      <c r="I108" s="107" t="str">
        <f t="shared" ca="1" si="1385"/>
        <v>1</v>
      </c>
      <c r="J108" s="107" t="str">
        <f t="shared" ca="1" si="1385"/>
        <v>1</v>
      </c>
      <c r="K108" s="107" t="str">
        <f t="shared" ca="1" si="1385"/>
        <v>8</v>
      </c>
      <c r="L108" s="107" t="str">
        <f t="shared" ca="1" si="1385"/>
        <v>9</v>
      </c>
      <c r="M108" s="107" t="str">
        <f t="shared" ca="1" si="1385"/>
        <v>3</v>
      </c>
      <c r="N108" s="107" t="str">
        <f t="shared" ca="1" si="1385"/>
        <v>0</v>
      </c>
      <c r="O108" s="107" t="str">
        <f t="shared" ca="1" si="1385"/>
        <v>5</v>
      </c>
      <c r="P108" s="150"/>
      <c r="Q108" s="150"/>
      <c r="R108" s="97">
        <f t="shared" ref="R108" ca="1" si="1386">IF($C107="","",VLOOKUP(A108,INDIRECT("data"&amp;$AX$3),9,FALSE))</f>
        <v>37337</v>
      </c>
      <c r="S108" s="98" t="s">
        <v>21</v>
      </c>
      <c r="T108" s="107" t="str">
        <f ca="1">IF($C107="","",VLOOKUP(T107*2,Gr,2))</f>
        <v>B+</v>
      </c>
      <c r="U108" s="107" t="str">
        <f ca="1">IF($C107="","",VLOOKUP(U107*2,Gr,2))</f>
        <v>B+</v>
      </c>
      <c r="V108" s="107" t="str">
        <f ca="1">IF($C107="","",VLOOKUP(V107,Gr,2))</f>
        <v>B+</v>
      </c>
      <c r="W108" s="107" t="str">
        <f ca="1">IF($C107="","",VLOOKUP(W107*2,Gr,2))</f>
        <v>B+</v>
      </c>
      <c r="X108" s="107" t="str">
        <f ca="1">IF($C107="","",VLOOKUP(X107*2,Gr,2))</f>
        <v>B+</v>
      </c>
      <c r="Y108" s="107" t="str">
        <f ca="1">IF($C107="","",VLOOKUP(Y107,Gr,2))</f>
        <v>B+</v>
      </c>
      <c r="Z108" s="107" t="str">
        <f ca="1">IF($C107="","",VLOOKUP(Z107*2,Gr,2))</f>
        <v>A</v>
      </c>
      <c r="AA108" s="107" t="str">
        <f ca="1">IF($C107="","",VLOOKUP(AA107*2,Gr,2))</f>
        <v>B+</v>
      </c>
      <c r="AB108" s="107" t="str">
        <f ca="1">IF($C107="","",VLOOKUP(AB107,Gr,2))</f>
        <v>A</v>
      </c>
      <c r="AC108" s="107" t="str">
        <f ca="1">IF($C107="","",VLOOKUP(AC107*2,Gr,2))</f>
        <v>B+</v>
      </c>
      <c r="AD108" s="107" t="str">
        <f ca="1">IF($C107="","",VLOOKUP(AD107*2,Gr,2))</f>
        <v>A</v>
      </c>
      <c r="AE108" s="107" t="str">
        <f ca="1">IF($C107="","",VLOOKUP(AE107,Gr,2))</f>
        <v>B+</v>
      </c>
      <c r="AF108" s="107" t="str">
        <f ca="1">IF($C107="","",VLOOKUP(AF107*2,Gr,2))</f>
        <v>B+</v>
      </c>
      <c r="AG108" s="107" t="str">
        <f ca="1">IF($C107="","",VLOOKUP(AG107*2,Gr,2))</f>
        <v>B+</v>
      </c>
      <c r="AH108" s="107" t="str">
        <f ca="1">IF($C107="","",VLOOKUP(AH107,Gr,2))</f>
        <v>B+</v>
      </c>
      <c r="AI108" s="107" t="str">
        <f ca="1">IF($C107="","",VLOOKUP(AI107*2,Gr,2))</f>
        <v>B+</v>
      </c>
      <c r="AJ108" s="107" t="str">
        <f ca="1">IF($C107="","",VLOOKUP(AJ107*2,Gr,2))</f>
        <v>A</v>
      </c>
      <c r="AK108" s="107" t="str">
        <f ca="1">IF($C107="","",VLOOKUP(AK107,Gr,2))</f>
        <v>A</v>
      </c>
      <c r="AL108" s="107" t="str">
        <f ca="1">IF($C107="","",VLOOKUP(AL107*2,Gr,2))</f>
        <v>A</v>
      </c>
      <c r="AM108" s="107" t="str">
        <f ca="1">IF($C107="","",VLOOKUP(AM107*2,Gr,2))</f>
        <v>B+</v>
      </c>
      <c r="AN108" s="107" t="str">
        <f ca="1">IF($C107="","",VLOOKUP(AN107,Gr,2))</f>
        <v>B+</v>
      </c>
      <c r="AO108" s="107" t="str">
        <f ca="1">IF($C107="","",VLOOKUP(AO107/AO$7%,Gr,2))</f>
        <v>A</v>
      </c>
      <c r="AP108" s="107" t="str">
        <f ca="1">IF($C107="","",VLOOKUP(AP107,Gr,2))</f>
        <v>B+</v>
      </c>
      <c r="AQ108" s="107" t="str">
        <f ca="1">IF($C107="","",VLOOKUP(AQ107,Gr,2))</f>
        <v>B+</v>
      </c>
      <c r="AR108" s="107" t="str">
        <f ca="1">IF($C107="","",VLOOKUP(AR107,Gr,2))</f>
        <v>A</v>
      </c>
      <c r="AS108" s="107" t="str">
        <f ca="1">IF($C107="","",VLOOKUP(AS107,Gr,2))</f>
        <v>B+</v>
      </c>
      <c r="AT108" s="107" t="str">
        <f ca="1">IF($C107="","",VLOOKUP(AT107/AT$7%,Gr,2))</f>
        <v>B+</v>
      </c>
      <c r="AU108" s="150"/>
      <c r="AV108" s="150"/>
      <c r="AW108" s="150"/>
      <c r="AX108" s="150"/>
    </row>
    <row r="109" spans="1:50" s="96" customFormat="1" ht="15" customHeight="1">
      <c r="A109" s="96">
        <f t="shared" ref="A109" si="1387">A108+1</f>
        <v>51</v>
      </c>
      <c r="B109" s="166">
        <f t="shared" ref="B109" si="1388">A109</f>
        <v>51</v>
      </c>
      <c r="C109" s="166">
        <f t="shared" ref="C109" ca="1" si="1389">IFERROR(VLOOKUP(A109,INDIRECT("data"&amp;$AX$3),2,FALSE),"")</f>
        <v>1121</v>
      </c>
      <c r="D109" s="168" t="str">
        <f t="shared" ref="D109" ca="1" si="1390">IF(C109="","",VLOOKUP(A109,INDIRECT("data"&amp;$AX$3),3,FALSE))</f>
        <v>Anvith Vara</v>
      </c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50" t="str">
        <f t="shared" ref="P109" ca="1" si="1391">IF($C109="","",VLOOKUP($A109,INDIRECT("data"&amp;$AX$3),4,FALSE))</f>
        <v>G</v>
      </c>
      <c r="Q109" s="150" t="str">
        <f t="shared" ref="Q109" ca="1" si="1392">IF($C109="","",VLOOKUP($A109,INDIRECT("data"&amp;$AX$3),5,FALSE))</f>
        <v>SC</v>
      </c>
      <c r="R109" s="97">
        <f t="shared" ref="R109" ca="1" si="1393">IF($C109="","",VLOOKUP(A109,INDIRECT("data"&amp;$AX$3),8,FALSE))</f>
        <v>41104</v>
      </c>
      <c r="S109" s="98" t="s">
        <v>20</v>
      </c>
      <c r="T109" s="107">
        <f t="shared" ref="T109:U109" ca="1" si="1394">IF($C109="","",VLOOKUP($A109,INDIRECT("data"&amp;$AX$3),T$8,FALSE))</f>
        <v>50</v>
      </c>
      <c r="U109" s="107">
        <f t="shared" ca="1" si="1394"/>
        <v>39</v>
      </c>
      <c r="V109" s="107">
        <f t="shared" ref="V109" ca="1" si="1395">IF($C109="","",SUM(T109:U109))</f>
        <v>89</v>
      </c>
      <c r="W109" s="107">
        <f t="shared" ref="W109:X109" ca="1" si="1396">IF($C109="","",VLOOKUP($A109,INDIRECT("data"&amp;$AX$3),W$8,FALSE))</f>
        <v>21</v>
      </c>
      <c r="X109" s="107">
        <f t="shared" ca="1" si="1396"/>
        <v>50</v>
      </c>
      <c r="Y109" s="107">
        <f t="shared" ref="Y109" ca="1" si="1397">IF($C109="","",SUM(W109:X109))</f>
        <v>71</v>
      </c>
      <c r="Z109" s="107">
        <f t="shared" ref="Z109:AA109" ca="1" si="1398">IF($C109="","",VLOOKUP($A109,INDIRECT("data"&amp;$AX$3),Z$8,FALSE))</f>
        <v>40</v>
      </c>
      <c r="AA109" s="107">
        <f t="shared" ca="1" si="1398"/>
        <v>21</v>
      </c>
      <c r="AB109" s="107">
        <f t="shared" ref="AB109" ca="1" si="1399">IF($C109="","",SUM(Z109:AA109))</f>
        <v>61</v>
      </c>
      <c r="AC109" s="107">
        <f t="shared" ref="AC109:AD109" ca="1" si="1400">IF($C109="","",VLOOKUP($A109,INDIRECT("data"&amp;$AX$3),AC$8,FALSE))</f>
        <v>39</v>
      </c>
      <c r="AD109" s="107">
        <f t="shared" ca="1" si="1400"/>
        <v>40</v>
      </c>
      <c r="AE109" s="107">
        <f t="shared" ref="AE109" ca="1" si="1401">IF($C109="","",SUM(AC109:AD109))</f>
        <v>79</v>
      </c>
      <c r="AF109" s="107">
        <f t="shared" ref="AF109:AG109" ca="1" si="1402">IF($C109="","",VLOOKUP($A109,INDIRECT("data"&amp;$AX$3),AF$8,FALSE))</f>
        <v>50</v>
      </c>
      <c r="AG109" s="107">
        <f t="shared" ca="1" si="1402"/>
        <v>39</v>
      </c>
      <c r="AH109" s="107">
        <f t="shared" ref="AH109" ca="1" si="1403">IF($C109="","",SUM(AF109:AG109))</f>
        <v>89</v>
      </c>
      <c r="AI109" s="107">
        <f t="shared" ref="AI109:AJ109" ca="1" si="1404">IF($C109="","",VLOOKUP($A109,INDIRECT("data"&amp;$AX$3),AI$8,FALSE))</f>
        <v>21</v>
      </c>
      <c r="AJ109" s="107">
        <f t="shared" ca="1" si="1404"/>
        <v>40</v>
      </c>
      <c r="AK109" s="107">
        <f t="shared" ref="AK109" ca="1" si="1405">IF($C109="","",SUM(AI109:AJ109))</f>
        <v>61</v>
      </c>
      <c r="AL109" s="107">
        <f t="shared" ref="AL109:AM109" ca="1" si="1406">IF($C109="","",VLOOKUP($A109,INDIRECT("data"&amp;$AX$3),AL$8,FALSE))</f>
        <v>40</v>
      </c>
      <c r="AM109" s="107">
        <f t="shared" ca="1" si="1406"/>
        <v>39</v>
      </c>
      <c r="AN109" s="107">
        <f t="shared" ref="AN109" ca="1" si="1407">IF($C109="","",SUM(AL109:AM109))</f>
        <v>79</v>
      </c>
      <c r="AO109" s="95">
        <f t="shared" ref="AO109" ca="1" si="1408">IF($C109="","",V109+Y109+AB109+AE109+AH109+AK109+AN109)</f>
        <v>529</v>
      </c>
      <c r="AP109" s="107">
        <f t="shared" ref="AP109:AS109" ca="1" si="1409">IF($C109="","",VLOOKUP($A109,INDIRECT("data"&amp;$AX$3),AP$8,FALSE))</f>
        <v>100</v>
      </c>
      <c r="AQ109" s="107">
        <f t="shared" ca="1" si="1409"/>
        <v>42</v>
      </c>
      <c r="AR109" s="107">
        <f t="shared" ca="1" si="1409"/>
        <v>80</v>
      </c>
      <c r="AS109" s="107">
        <f t="shared" ca="1" si="1409"/>
        <v>78</v>
      </c>
      <c r="AT109" s="107">
        <f t="shared" ref="AT109" ca="1" si="1410">IF($C109="","",SUM(AP109:AS109))</f>
        <v>300</v>
      </c>
      <c r="AU109" s="150">
        <f t="shared" ref="AU109" ca="1" si="1411">IF($C109="","",VLOOKUP($A109,INDIRECT("data"&amp;$AX$3),AU$8,FALSE))</f>
        <v>164</v>
      </c>
      <c r="AV109" s="150">
        <f ca="1">IF($C109="","",ROUND(AU109/NoW%,0))</f>
        <v>72</v>
      </c>
      <c r="AW109" s="150" t="str">
        <f ca="1">IF($C109="","",VLOOKUP(AO110,Gc,2,FALSE))</f>
        <v>Very Good</v>
      </c>
      <c r="AX109" s="150"/>
    </row>
    <row r="110" spans="1:50" s="96" customFormat="1" ht="15" customHeight="1">
      <c r="A110" s="96">
        <f t="shared" ref="A110" si="1412">A109</f>
        <v>51</v>
      </c>
      <c r="B110" s="167"/>
      <c r="C110" s="167"/>
      <c r="D110" s="107" t="str">
        <f t="shared" ref="D110:O110" ca="1" si="1413">IF($C109="","",MID(TEXT(VLOOKUP($A110,INDIRECT("data"&amp;$AX$3),10,FALSE),"000000000000"),D$8,1))</f>
        <v>9</v>
      </c>
      <c r="E110" s="107" t="str">
        <f t="shared" ca="1" si="1413"/>
        <v>4</v>
      </c>
      <c r="F110" s="107" t="str">
        <f t="shared" ca="1" si="1413"/>
        <v>3</v>
      </c>
      <c r="G110" s="107" t="str">
        <f t="shared" ca="1" si="1413"/>
        <v>9</v>
      </c>
      <c r="H110" s="107" t="str">
        <f t="shared" ca="1" si="1413"/>
        <v>3</v>
      </c>
      <c r="I110" s="107" t="str">
        <f t="shared" ca="1" si="1413"/>
        <v>9</v>
      </c>
      <c r="J110" s="107" t="str">
        <f t="shared" ca="1" si="1413"/>
        <v>9</v>
      </c>
      <c r="K110" s="107" t="str">
        <f t="shared" ca="1" si="1413"/>
        <v>2</v>
      </c>
      <c r="L110" s="107" t="str">
        <f t="shared" ca="1" si="1413"/>
        <v>2</v>
      </c>
      <c r="M110" s="107" t="str">
        <f t="shared" ca="1" si="1413"/>
        <v>1</v>
      </c>
      <c r="N110" s="107" t="str">
        <f t="shared" ca="1" si="1413"/>
        <v>1</v>
      </c>
      <c r="O110" s="107" t="str">
        <f t="shared" ca="1" si="1413"/>
        <v>5</v>
      </c>
      <c r="P110" s="150"/>
      <c r="Q110" s="150"/>
      <c r="R110" s="97">
        <f t="shared" ref="R110" ca="1" si="1414">IF($C109="","",VLOOKUP(A110,INDIRECT("data"&amp;$AX$3),9,FALSE))</f>
        <v>36894</v>
      </c>
      <c r="S110" s="98" t="s">
        <v>21</v>
      </c>
      <c r="T110" s="107" t="str">
        <f ca="1">IF($C109="","",VLOOKUP(T109*2,Gr,2))</f>
        <v>A+</v>
      </c>
      <c r="U110" s="107" t="str">
        <f ca="1">IF($C109="","",VLOOKUP(U109*2,Gr,2))</f>
        <v>A</v>
      </c>
      <c r="V110" s="107" t="str">
        <f ca="1">IF($C109="","",VLOOKUP(V109,Gr,2))</f>
        <v>A</v>
      </c>
      <c r="W110" s="107" t="str">
        <f ca="1">IF($C109="","",VLOOKUP(W109*2,Gr,2))</f>
        <v>B</v>
      </c>
      <c r="X110" s="107" t="str">
        <f ca="1">IF($C109="","",VLOOKUP(X109*2,Gr,2))</f>
        <v>A+</v>
      </c>
      <c r="Y110" s="107" t="str">
        <f ca="1">IF($C109="","",VLOOKUP(Y109,Gr,2))</f>
        <v>A</v>
      </c>
      <c r="Z110" s="107" t="str">
        <f ca="1">IF($C109="","",VLOOKUP(Z109*2,Gr,2))</f>
        <v>A</v>
      </c>
      <c r="AA110" s="107" t="str">
        <f ca="1">IF($C109="","",VLOOKUP(AA109*2,Gr,2))</f>
        <v>B</v>
      </c>
      <c r="AB110" s="107" t="str">
        <f ca="1">IF($C109="","",VLOOKUP(AB109,Gr,2))</f>
        <v>B+</v>
      </c>
      <c r="AC110" s="107" t="str">
        <f ca="1">IF($C109="","",VLOOKUP(AC109*2,Gr,2))</f>
        <v>A</v>
      </c>
      <c r="AD110" s="107" t="str">
        <f ca="1">IF($C109="","",VLOOKUP(AD109*2,Gr,2))</f>
        <v>A</v>
      </c>
      <c r="AE110" s="107" t="str">
        <f ca="1">IF($C109="","",VLOOKUP(AE109,Gr,2))</f>
        <v>A</v>
      </c>
      <c r="AF110" s="107" t="str">
        <f ca="1">IF($C109="","",VLOOKUP(AF109*2,Gr,2))</f>
        <v>A+</v>
      </c>
      <c r="AG110" s="107" t="str">
        <f ca="1">IF($C109="","",VLOOKUP(AG109*2,Gr,2))</f>
        <v>A</v>
      </c>
      <c r="AH110" s="107" t="str">
        <f ca="1">IF($C109="","",VLOOKUP(AH109,Gr,2))</f>
        <v>A</v>
      </c>
      <c r="AI110" s="107" t="str">
        <f ca="1">IF($C109="","",VLOOKUP(AI109*2,Gr,2))</f>
        <v>B</v>
      </c>
      <c r="AJ110" s="107" t="str">
        <f ca="1">IF($C109="","",VLOOKUP(AJ109*2,Gr,2))</f>
        <v>A</v>
      </c>
      <c r="AK110" s="107" t="str">
        <f ca="1">IF($C109="","",VLOOKUP(AK109,Gr,2))</f>
        <v>B+</v>
      </c>
      <c r="AL110" s="107" t="str">
        <f ca="1">IF($C109="","",VLOOKUP(AL109*2,Gr,2))</f>
        <v>A</v>
      </c>
      <c r="AM110" s="107" t="str">
        <f ca="1">IF($C109="","",VLOOKUP(AM109*2,Gr,2))</f>
        <v>A</v>
      </c>
      <c r="AN110" s="107" t="str">
        <f ca="1">IF($C109="","",VLOOKUP(AN109,Gr,2))</f>
        <v>A</v>
      </c>
      <c r="AO110" s="107" t="str">
        <f ca="1">IF($C109="","",VLOOKUP(AO109/AO$7%,Gr,2))</f>
        <v>A</v>
      </c>
      <c r="AP110" s="107" t="str">
        <f ca="1">IF($C109="","",VLOOKUP(AP109,Gr,2))</f>
        <v>A+</v>
      </c>
      <c r="AQ110" s="107" t="str">
        <f ca="1">IF($C109="","",VLOOKUP(AQ109,Gr,2))</f>
        <v>B</v>
      </c>
      <c r="AR110" s="107" t="str">
        <f ca="1">IF($C109="","",VLOOKUP(AR109,Gr,2))</f>
        <v>A</v>
      </c>
      <c r="AS110" s="107" t="str">
        <f ca="1">IF($C109="","",VLOOKUP(AS109,Gr,2))</f>
        <v>A</v>
      </c>
      <c r="AT110" s="107" t="str">
        <f ca="1">IF($C109="","",VLOOKUP(AT109/AT$7%,Gr,2))</f>
        <v>A</v>
      </c>
      <c r="AU110" s="150"/>
      <c r="AV110" s="150"/>
      <c r="AW110" s="150"/>
      <c r="AX110" s="150"/>
    </row>
    <row r="111" spans="1:50" s="96" customFormat="1" ht="15" customHeight="1">
      <c r="A111" s="96">
        <f t="shared" ref="A111" si="1415">A110+1</f>
        <v>52</v>
      </c>
      <c r="B111" s="166">
        <f t="shared" ref="B111" si="1416">A111</f>
        <v>52</v>
      </c>
      <c r="C111" s="166">
        <f t="shared" ref="C111" ca="1" si="1417">IFERROR(VLOOKUP(A111,INDIRECT("data"&amp;$AX$3),2,FALSE),"")</f>
        <v>1076</v>
      </c>
      <c r="D111" s="168" t="str">
        <f t="shared" ref="D111" ca="1" si="1418">IF(C111="","",VLOOKUP(A111,INDIRECT("data"&amp;$AX$3),3,FALSE))</f>
        <v>Bharath Vithanala</v>
      </c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50" t="str">
        <f t="shared" ref="P111" ca="1" si="1419">IF($C111="","",VLOOKUP($A111,INDIRECT("data"&amp;$AX$3),4,FALSE))</f>
        <v>G</v>
      </c>
      <c r="Q111" s="150" t="str">
        <f t="shared" ref="Q111" ca="1" si="1420">IF($C111="","",VLOOKUP($A111,INDIRECT("data"&amp;$AX$3),5,FALSE))</f>
        <v>BC</v>
      </c>
      <c r="R111" s="97">
        <f t="shared" ref="R111" ca="1" si="1421">IF($C111="","",VLOOKUP(A111,INDIRECT("data"&amp;$AX$3),8,FALSE))</f>
        <v>41076</v>
      </c>
      <c r="S111" s="98" t="s">
        <v>20</v>
      </c>
      <c r="T111" s="107">
        <f t="shared" ref="T111:U111" ca="1" si="1422">IF($C111="","",VLOOKUP($A111,INDIRECT("data"&amp;$AX$3),T$8,FALSE))</f>
        <v>44</v>
      </c>
      <c r="U111" s="107">
        <f t="shared" ca="1" si="1422"/>
        <v>48</v>
      </c>
      <c r="V111" s="107">
        <f t="shared" ref="V111" ca="1" si="1423">IF($C111="","",SUM(T111:U111))</f>
        <v>92</v>
      </c>
      <c r="W111" s="107">
        <f t="shared" ref="W111:X111" ca="1" si="1424">IF($C111="","",VLOOKUP($A111,INDIRECT("data"&amp;$AX$3),W$8,FALSE))</f>
        <v>43</v>
      </c>
      <c r="X111" s="107">
        <f t="shared" ca="1" si="1424"/>
        <v>44</v>
      </c>
      <c r="Y111" s="107">
        <f t="shared" ref="Y111" ca="1" si="1425">IF($C111="","",SUM(W111:X111))</f>
        <v>87</v>
      </c>
      <c r="Z111" s="107">
        <f t="shared" ref="Z111:AA111" ca="1" si="1426">IF($C111="","",VLOOKUP($A111,INDIRECT("data"&amp;$AX$3),Z$8,FALSE))</f>
        <v>48</v>
      </c>
      <c r="AA111" s="107">
        <f t="shared" ca="1" si="1426"/>
        <v>43</v>
      </c>
      <c r="AB111" s="107">
        <f t="shared" ref="AB111" ca="1" si="1427">IF($C111="","",SUM(Z111:AA111))</f>
        <v>91</v>
      </c>
      <c r="AC111" s="107">
        <f t="shared" ref="AC111:AD111" ca="1" si="1428">IF($C111="","",VLOOKUP($A111,INDIRECT("data"&amp;$AX$3),AC$8,FALSE))</f>
        <v>48</v>
      </c>
      <c r="AD111" s="107">
        <f t="shared" ca="1" si="1428"/>
        <v>48</v>
      </c>
      <c r="AE111" s="107">
        <f t="shared" ref="AE111" ca="1" si="1429">IF($C111="","",SUM(AC111:AD111))</f>
        <v>96</v>
      </c>
      <c r="AF111" s="107">
        <f t="shared" ref="AF111:AG111" ca="1" si="1430">IF($C111="","",VLOOKUP($A111,INDIRECT("data"&amp;$AX$3),AF$8,FALSE))</f>
        <v>44</v>
      </c>
      <c r="AG111" s="107">
        <f t="shared" ca="1" si="1430"/>
        <v>48</v>
      </c>
      <c r="AH111" s="107">
        <f t="shared" ref="AH111" ca="1" si="1431">IF($C111="","",SUM(AF111:AG111))</f>
        <v>92</v>
      </c>
      <c r="AI111" s="107">
        <f t="shared" ref="AI111:AJ111" ca="1" si="1432">IF($C111="","",VLOOKUP($A111,INDIRECT("data"&amp;$AX$3),AI$8,FALSE))</f>
        <v>43</v>
      </c>
      <c r="AJ111" s="107">
        <f t="shared" ca="1" si="1432"/>
        <v>48</v>
      </c>
      <c r="AK111" s="107">
        <f t="shared" ref="AK111" ca="1" si="1433">IF($C111="","",SUM(AI111:AJ111))</f>
        <v>91</v>
      </c>
      <c r="AL111" s="107">
        <f t="shared" ref="AL111:AM111" ca="1" si="1434">IF($C111="","",VLOOKUP($A111,INDIRECT("data"&amp;$AX$3),AL$8,FALSE))</f>
        <v>48</v>
      </c>
      <c r="AM111" s="107">
        <f t="shared" ca="1" si="1434"/>
        <v>48</v>
      </c>
      <c r="AN111" s="107">
        <f t="shared" ref="AN111" ca="1" si="1435">IF($C111="","",SUM(AL111:AM111))</f>
        <v>96</v>
      </c>
      <c r="AO111" s="95">
        <f t="shared" ref="AO111" ca="1" si="1436">IF($C111="","",V111+Y111+AB111+AE111+AH111+AK111+AN111)</f>
        <v>645</v>
      </c>
      <c r="AP111" s="107">
        <f t="shared" ref="AP111:AS111" ca="1" si="1437">IF($C111="","",VLOOKUP($A111,INDIRECT("data"&amp;$AX$3),AP$8,FALSE))</f>
        <v>88</v>
      </c>
      <c r="AQ111" s="107">
        <f t="shared" ca="1" si="1437"/>
        <v>86</v>
      </c>
      <c r="AR111" s="107">
        <f t="shared" ca="1" si="1437"/>
        <v>96</v>
      </c>
      <c r="AS111" s="107">
        <f t="shared" ca="1" si="1437"/>
        <v>96</v>
      </c>
      <c r="AT111" s="107">
        <f t="shared" ref="AT111" ca="1" si="1438">IF($C111="","",SUM(AP111:AS111))</f>
        <v>366</v>
      </c>
      <c r="AU111" s="150">
        <f t="shared" ref="AU111" ca="1" si="1439">IF($C111="","",VLOOKUP($A111,INDIRECT("data"&amp;$AX$3),AU$8,FALSE))</f>
        <v>188</v>
      </c>
      <c r="AV111" s="150">
        <f ca="1">IF($C111="","",ROUND(AU111/NoW%,0))</f>
        <v>83</v>
      </c>
      <c r="AW111" s="150" t="str">
        <f ca="1">IF($C111="","",VLOOKUP(AO112,Gc,2,FALSE))</f>
        <v>Excellent</v>
      </c>
      <c r="AX111" s="150"/>
    </row>
    <row r="112" spans="1:50" s="96" customFormat="1" ht="15" customHeight="1">
      <c r="A112" s="96">
        <f t="shared" ref="A112" si="1440">A111</f>
        <v>52</v>
      </c>
      <c r="B112" s="167"/>
      <c r="C112" s="167"/>
      <c r="D112" s="107" t="str">
        <f t="shared" ref="D112:O112" ca="1" si="1441">IF($C111="","",MID(TEXT(VLOOKUP($A112,INDIRECT("data"&amp;$AX$3),10,FALSE),"000000000000"),D$8,1))</f>
        <v>8</v>
      </c>
      <c r="E112" s="107" t="str">
        <f t="shared" ca="1" si="1441"/>
        <v>9</v>
      </c>
      <c r="F112" s="107" t="str">
        <f t="shared" ca="1" si="1441"/>
        <v>1</v>
      </c>
      <c r="G112" s="107" t="str">
        <f t="shared" ca="1" si="1441"/>
        <v>9</v>
      </c>
      <c r="H112" s="107" t="str">
        <f t="shared" ca="1" si="1441"/>
        <v>2</v>
      </c>
      <c r="I112" s="107" t="str">
        <f t="shared" ca="1" si="1441"/>
        <v>9</v>
      </c>
      <c r="J112" s="107" t="str">
        <f t="shared" ca="1" si="1441"/>
        <v>7</v>
      </c>
      <c r="K112" s="107" t="str">
        <f t="shared" ca="1" si="1441"/>
        <v>4</v>
      </c>
      <c r="L112" s="107" t="str">
        <f t="shared" ca="1" si="1441"/>
        <v>8</v>
      </c>
      <c r="M112" s="107" t="str">
        <f t="shared" ca="1" si="1441"/>
        <v>2</v>
      </c>
      <c r="N112" s="107" t="str">
        <f t="shared" ca="1" si="1441"/>
        <v>0</v>
      </c>
      <c r="O112" s="107" t="str">
        <f t="shared" ca="1" si="1441"/>
        <v>0</v>
      </c>
      <c r="P112" s="150"/>
      <c r="Q112" s="150"/>
      <c r="R112" s="97">
        <f t="shared" ref="R112" ca="1" si="1442">IF($C111="","",VLOOKUP(A112,INDIRECT("data"&amp;$AX$3),9,FALSE))</f>
        <v>37295</v>
      </c>
      <c r="S112" s="98" t="s">
        <v>21</v>
      </c>
      <c r="T112" s="107" t="str">
        <f ca="1">IF($C111="","",VLOOKUP(T111*2,Gr,2))</f>
        <v>A</v>
      </c>
      <c r="U112" s="107" t="str">
        <f ca="1">IF($C111="","",VLOOKUP(U111*2,Gr,2))</f>
        <v>A+</v>
      </c>
      <c r="V112" s="107" t="str">
        <f ca="1">IF($C111="","",VLOOKUP(V111,Gr,2))</f>
        <v>A+</v>
      </c>
      <c r="W112" s="107" t="str">
        <f ca="1">IF($C111="","",VLOOKUP(W111*2,Gr,2))</f>
        <v>A</v>
      </c>
      <c r="X112" s="107" t="str">
        <f ca="1">IF($C111="","",VLOOKUP(X111*2,Gr,2))</f>
        <v>A</v>
      </c>
      <c r="Y112" s="107" t="str">
        <f ca="1">IF($C111="","",VLOOKUP(Y111,Gr,2))</f>
        <v>A</v>
      </c>
      <c r="Z112" s="107" t="str">
        <f ca="1">IF($C111="","",VLOOKUP(Z111*2,Gr,2))</f>
        <v>A+</v>
      </c>
      <c r="AA112" s="107" t="str">
        <f ca="1">IF($C111="","",VLOOKUP(AA111*2,Gr,2))</f>
        <v>A</v>
      </c>
      <c r="AB112" s="107" t="str">
        <f ca="1">IF($C111="","",VLOOKUP(AB111,Gr,2))</f>
        <v>A+</v>
      </c>
      <c r="AC112" s="107" t="str">
        <f ca="1">IF($C111="","",VLOOKUP(AC111*2,Gr,2))</f>
        <v>A+</v>
      </c>
      <c r="AD112" s="107" t="str">
        <f ca="1">IF($C111="","",VLOOKUP(AD111*2,Gr,2))</f>
        <v>A+</v>
      </c>
      <c r="AE112" s="107" t="str">
        <f ca="1">IF($C111="","",VLOOKUP(AE111,Gr,2))</f>
        <v>A+</v>
      </c>
      <c r="AF112" s="107" t="str">
        <f ca="1">IF($C111="","",VLOOKUP(AF111*2,Gr,2))</f>
        <v>A</v>
      </c>
      <c r="AG112" s="107" t="str">
        <f ca="1">IF($C111="","",VLOOKUP(AG111*2,Gr,2))</f>
        <v>A+</v>
      </c>
      <c r="AH112" s="107" t="str">
        <f ca="1">IF($C111="","",VLOOKUP(AH111,Gr,2))</f>
        <v>A+</v>
      </c>
      <c r="AI112" s="107" t="str">
        <f ca="1">IF($C111="","",VLOOKUP(AI111*2,Gr,2))</f>
        <v>A</v>
      </c>
      <c r="AJ112" s="107" t="str">
        <f ca="1">IF($C111="","",VLOOKUP(AJ111*2,Gr,2))</f>
        <v>A+</v>
      </c>
      <c r="AK112" s="107" t="str">
        <f ca="1">IF($C111="","",VLOOKUP(AK111,Gr,2))</f>
        <v>A+</v>
      </c>
      <c r="AL112" s="107" t="str">
        <f ca="1">IF($C111="","",VLOOKUP(AL111*2,Gr,2))</f>
        <v>A+</v>
      </c>
      <c r="AM112" s="107" t="str">
        <f ca="1">IF($C111="","",VLOOKUP(AM111*2,Gr,2))</f>
        <v>A+</v>
      </c>
      <c r="AN112" s="107" t="str">
        <f ca="1">IF($C111="","",VLOOKUP(AN111,Gr,2))</f>
        <v>A+</v>
      </c>
      <c r="AO112" s="107" t="str">
        <f ca="1">IF($C111="","",VLOOKUP(AO111/AO$7%,Gr,2))</f>
        <v>A+</v>
      </c>
      <c r="AP112" s="107" t="str">
        <f ca="1">IF($C111="","",VLOOKUP(AP111,Gr,2))</f>
        <v>A</v>
      </c>
      <c r="AQ112" s="107" t="str">
        <f ca="1">IF($C111="","",VLOOKUP(AQ111,Gr,2))</f>
        <v>A</v>
      </c>
      <c r="AR112" s="107" t="str">
        <f ca="1">IF($C111="","",VLOOKUP(AR111,Gr,2))</f>
        <v>A+</v>
      </c>
      <c r="AS112" s="107" t="str">
        <f ca="1">IF($C111="","",VLOOKUP(AS111,Gr,2))</f>
        <v>A+</v>
      </c>
      <c r="AT112" s="107" t="str">
        <f ca="1">IF($C111="","",VLOOKUP(AT111/AT$7%,Gr,2))</f>
        <v>A+</v>
      </c>
      <c r="AU112" s="150"/>
      <c r="AV112" s="150"/>
      <c r="AW112" s="150"/>
      <c r="AX112" s="150"/>
    </row>
    <row r="113" spans="1:50" s="96" customFormat="1" ht="15" customHeight="1">
      <c r="A113" s="96">
        <f t="shared" ref="A113" si="1443">A112+1</f>
        <v>53</v>
      </c>
      <c r="B113" s="166">
        <f t="shared" ref="B113" si="1444">A113</f>
        <v>53</v>
      </c>
      <c r="C113" s="166">
        <f t="shared" ref="C113" ca="1" si="1445">IFERROR(VLOOKUP(A113,INDIRECT("data"&amp;$AX$3),2,FALSE),"")</f>
        <v>1060</v>
      </c>
      <c r="D113" s="168" t="str">
        <f t="shared" ref="D113" ca="1" si="1446">IF(C113="","",VLOOKUP(A113,INDIRECT("data"&amp;$AX$3),3,FALSE))</f>
        <v>China Adinarayana Manupati</v>
      </c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50" t="str">
        <f t="shared" ref="P113" ca="1" si="1447">IF($C113="","",VLOOKUP($A113,INDIRECT("data"&amp;$AX$3),4,FALSE))</f>
        <v>G</v>
      </c>
      <c r="Q113" s="150" t="str">
        <f t="shared" ref="Q113" ca="1" si="1448">IF($C113="","",VLOOKUP($A113,INDIRECT("data"&amp;$AX$3),5,FALSE))</f>
        <v>ST</v>
      </c>
      <c r="R113" s="97">
        <f t="shared" ref="R113" ca="1" si="1449">IF($C113="","",VLOOKUP(A113,INDIRECT("data"&amp;$AX$3),8,FALSE))</f>
        <v>41074</v>
      </c>
      <c r="S113" s="98" t="s">
        <v>20</v>
      </c>
      <c r="T113" s="107">
        <f t="shared" ref="T113:U113" ca="1" si="1450">IF($C113="","",VLOOKUP($A113,INDIRECT("data"&amp;$AX$3),T$8,FALSE))</f>
        <v>46</v>
      </c>
      <c r="U113" s="107">
        <f t="shared" ca="1" si="1450"/>
        <v>36</v>
      </c>
      <c r="V113" s="107">
        <f t="shared" ref="V113" ca="1" si="1451">IF($C113="","",SUM(T113:U113))</f>
        <v>82</v>
      </c>
      <c r="W113" s="107">
        <f t="shared" ref="W113:X113" ca="1" si="1452">IF($C113="","",VLOOKUP($A113,INDIRECT("data"&amp;$AX$3),W$8,FALSE))</f>
        <v>38</v>
      </c>
      <c r="X113" s="107">
        <f t="shared" ca="1" si="1452"/>
        <v>46</v>
      </c>
      <c r="Y113" s="107">
        <f t="shared" ref="Y113" ca="1" si="1453">IF($C113="","",SUM(W113:X113))</f>
        <v>84</v>
      </c>
      <c r="Z113" s="107">
        <f t="shared" ref="Z113:AA113" ca="1" si="1454">IF($C113="","",VLOOKUP($A113,INDIRECT("data"&amp;$AX$3),Z$8,FALSE))</f>
        <v>45</v>
      </c>
      <c r="AA113" s="107">
        <f t="shared" ca="1" si="1454"/>
        <v>38</v>
      </c>
      <c r="AB113" s="107">
        <f t="shared" ref="AB113" ca="1" si="1455">IF($C113="","",SUM(Z113:AA113))</f>
        <v>83</v>
      </c>
      <c r="AC113" s="107">
        <f t="shared" ref="AC113:AD113" ca="1" si="1456">IF($C113="","",VLOOKUP($A113,INDIRECT("data"&amp;$AX$3),AC$8,FALSE))</f>
        <v>36</v>
      </c>
      <c r="AD113" s="107">
        <f t="shared" ca="1" si="1456"/>
        <v>45</v>
      </c>
      <c r="AE113" s="107">
        <f t="shared" ref="AE113" ca="1" si="1457">IF($C113="","",SUM(AC113:AD113))</f>
        <v>81</v>
      </c>
      <c r="AF113" s="107">
        <f t="shared" ref="AF113:AG113" ca="1" si="1458">IF($C113="","",VLOOKUP($A113,INDIRECT("data"&amp;$AX$3),AF$8,FALSE))</f>
        <v>46</v>
      </c>
      <c r="AG113" s="107">
        <f t="shared" ca="1" si="1458"/>
        <v>36</v>
      </c>
      <c r="AH113" s="107">
        <f t="shared" ref="AH113" ca="1" si="1459">IF($C113="","",SUM(AF113:AG113))</f>
        <v>82</v>
      </c>
      <c r="AI113" s="107">
        <f t="shared" ref="AI113:AJ113" ca="1" si="1460">IF($C113="","",VLOOKUP($A113,INDIRECT("data"&amp;$AX$3),AI$8,FALSE))</f>
        <v>38</v>
      </c>
      <c r="AJ113" s="107">
        <f t="shared" ca="1" si="1460"/>
        <v>45</v>
      </c>
      <c r="AK113" s="107">
        <f t="shared" ref="AK113" ca="1" si="1461">IF($C113="","",SUM(AI113:AJ113))</f>
        <v>83</v>
      </c>
      <c r="AL113" s="107">
        <f t="shared" ref="AL113:AM113" ca="1" si="1462">IF($C113="","",VLOOKUP($A113,INDIRECT("data"&amp;$AX$3),AL$8,FALSE))</f>
        <v>45</v>
      </c>
      <c r="AM113" s="107">
        <f t="shared" ca="1" si="1462"/>
        <v>36</v>
      </c>
      <c r="AN113" s="107">
        <f t="shared" ref="AN113" ca="1" si="1463">IF($C113="","",SUM(AL113:AM113))</f>
        <v>81</v>
      </c>
      <c r="AO113" s="95">
        <f t="shared" ref="AO113" ca="1" si="1464">IF($C113="","",V113+Y113+AB113+AE113+AH113+AK113+AN113)</f>
        <v>576</v>
      </c>
      <c r="AP113" s="107">
        <f t="shared" ref="AP113:AS113" ca="1" si="1465">IF($C113="","",VLOOKUP($A113,INDIRECT("data"&amp;$AX$3),AP$8,FALSE))</f>
        <v>92</v>
      </c>
      <c r="AQ113" s="107">
        <f t="shared" ca="1" si="1465"/>
        <v>76</v>
      </c>
      <c r="AR113" s="107">
        <f t="shared" ca="1" si="1465"/>
        <v>90</v>
      </c>
      <c r="AS113" s="107">
        <f t="shared" ca="1" si="1465"/>
        <v>72</v>
      </c>
      <c r="AT113" s="107">
        <f t="shared" ref="AT113" ca="1" si="1466">IF($C113="","",SUM(AP113:AS113))</f>
        <v>330</v>
      </c>
      <c r="AU113" s="150">
        <f t="shared" ref="AU113" ca="1" si="1467">IF($C113="","",VLOOKUP($A113,INDIRECT("data"&amp;$AX$3),AU$8,FALSE))</f>
        <v>203</v>
      </c>
      <c r="AV113" s="150">
        <f ca="1">IF($C113="","",ROUND(AU113/NoW%,0))</f>
        <v>89</v>
      </c>
      <c r="AW113" s="150" t="str">
        <f ca="1">IF($C113="","",VLOOKUP(AO114,Gc,2,FALSE))</f>
        <v>Excellent</v>
      </c>
      <c r="AX113" s="150"/>
    </row>
    <row r="114" spans="1:50" s="96" customFormat="1" ht="15" customHeight="1">
      <c r="A114" s="96">
        <f t="shared" ref="A114" si="1468">A113</f>
        <v>53</v>
      </c>
      <c r="B114" s="167"/>
      <c r="C114" s="167"/>
      <c r="D114" s="107" t="str">
        <f t="shared" ref="D114:O114" ca="1" si="1469">IF($C113="","",MID(TEXT(VLOOKUP($A114,INDIRECT("data"&amp;$AX$3),10,FALSE),"000000000000"),D$8,1))</f>
        <v>4</v>
      </c>
      <c r="E114" s="107" t="str">
        <f t="shared" ca="1" si="1469"/>
        <v>6</v>
      </c>
      <c r="F114" s="107" t="str">
        <f t="shared" ca="1" si="1469"/>
        <v>6</v>
      </c>
      <c r="G114" s="107" t="str">
        <f t="shared" ca="1" si="1469"/>
        <v>0</v>
      </c>
      <c r="H114" s="107" t="str">
        <f t="shared" ca="1" si="1469"/>
        <v>3</v>
      </c>
      <c r="I114" s="107" t="str">
        <f t="shared" ca="1" si="1469"/>
        <v>9</v>
      </c>
      <c r="J114" s="107" t="str">
        <f t="shared" ca="1" si="1469"/>
        <v>0</v>
      </c>
      <c r="K114" s="107" t="str">
        <f t="shared" ca="1" si="1469"/>
        <v>8</v>
      </c>
      <c r="L114" s="107" t="str">
        <f t="shared" ca="1" si="1469"/>
        <v>0</v>
      </c>
      <c r="M114" s="107" t="str">
        <f t="shared" ca="1" si="1469"/>
        <v>5</v>
      </c>
      <c r="N114" s="107" t="str">
        <f t="shared" ca="1" si="1469"/>
        <v>9</v>
      </c>
      <c r="O114" s="107" t="str">
        <f t="shared" ca="1" si="1469"/>
        <v>0</v>
      </c>
      <c r="P114" s="150"/>
      <c r="Q114" s="150"/>
      <c r="R114" s="97">
        <f t="shared" ref="R114" ca="1" si="1470">IF($C113="","",VLOOKUP(A114,INDIRECT("data"&amp;$AX$3),9,FALSE))</f>
        <v>37436</v>
      </c>
      <c r="S114" s="98" t="s">
        <v>21</v>
      </c>
      <c r="T114" s="107" t="str">
        <f ca="1">IF($C113="","",VLOOKUP(T113*2,Gr,2))</f>
        <v>A+</v>
      </c>
      <c r="U114" s="107" t="str">
        <f ca="1">IF($C113="","",VLOOKUP(U113*2,Gr,2))</f>
        <v>A</v>
      </c>
      <c r="V114" s="107" t="str">
        <f ca="1">IF($C113="","",VLOOKUP(V113,Gr,2))</f>
        <v>A</v>
      </c>
      <c r="W114" s="107" t="str">
        <f ca="1">IF($C113="","",VLOOKUP(W113*2,Gr,2))</f>
        <v>A</v>
      </c>
      <c r="X114" s="107" t="str">
        <f ca="1">IF($C113="","",VLOOKUP(X113*2,Gr,2))</f>
        <v>A+</v>
      </c>
      <c r="Y114" s="107" t="str">
        <f ca="1">IF($C113="","",VLOOKUP(Y113,Gr,2))</f>
        <v>A</v>
      </c>
      <c r="Z114" s="107" t="str">
        <f ca="1">IF($C113="","",VLOOKUP(Z113*2,Gr,2))</f>
        <v>A</v>
      </c>
      <c r="AA114" s="107" t="str">
        <f ca="1">IF($C113="","",VLOOKUP(AA113*2,Gr,2))</f>
        <v>A</v>
      </c>
      <c r="AB114" s="107" t="str">
        <f ca="1">IF($C113="","",VLOOKUP(AB113,Gr,2))</f>
        <v>A</v>
      </c>
      <c r="AC114" s="107" t="str">
        <f ca="1">IF($C113="","",VLOOKUP(AC113*2,Gr,2))</f>
        <v>A</v>
      </c>
      <c r="AD114" s="107" t="str">
        <f ca="1">IF($C113="","",VLOOKUP(AD113*2,Gr,2))</f>
        <v>A</v>
      </c>
      <c r="AE114" s="107" t="str">
        <f ca="1">IF($C113="","",VLOOKUP(AE113,Gr,2))</f>
        <v>A</v>
      </c>
      <c r="AF114" s="107" t="str">
        <f ca="1">IF($C113="","",VLOOKUP(AF113*2,Gr,2))</f>
        <v>A+</v>
      </c>
      <c r="AG114" s="107" t="str">
        <f ca="1">IF($C113="","",VLOOKUP(AG113*2,Gr,2))</f>
        <v>A</v>
      </c>
      <c r="AH114" s="107" t="str">
        <f ca="1">IF($C113="","",VLOOKUP(AH113,Gr,2))</f>
        <v>A</v>
      </c>
      <c r="AI114" s="107" t="str">
        <f ca="1">IF($C113="","",VLOOKUP(AI113*2,Gr,2))</f>
        <v>A</v>
      </c>
      <c r="AJ114" s="107" t="str">
        <f ca="1">IF($C113="","",VLOOKUP(AJ113*2,Gr,2))</f>
        <v>A</v>
      </c>
      <c r="AK114" s="107" t="str">
        <f ca="1">IF($C113="","",VLOOKUP(AK113,Gr,2))</f>
        <v>A</v>
      </c>
      <c r="AL114" s="107" t="str">
        <f ca="1">IF($C113="","",VLOOKUP(AL113*2,Gr,2))</f>
        <v>A</v>
      </c>
      <c r="AM114" s="107" t="str">
        <f ca="1">IF($C113="","",VLOOKUP(AM113*2,Gr,2))</f>
        <v>A</v>
      </c>
      <c r="AN114" s="107" t="str">
        <f ca="1">IF($C113="","",VLOOKUP(AN113,Gr,2))</f>
        <v>A</v>
      </c>
      <c r="AO114" s="107" t="str">
        <f ca="1">IF($C113="","",VLOOKUP(AO113/AO$7%,Gr,2))</f>
        <v>A+</v>
      </c>
      <c r="AP114" s="107" t="str">
        <f ca="1">IF($C113="","",VLOOKUP(AP113,Gr,2))</f>
        <v>A+</v>
      </c>
      <c r="AQ114" s="107" t="str">
        <f ca="1">IF($C113="","",VLOOKUP(AQ113,Gr,2))</f>
        <v>A</v>
      </c>
      <c r="AR114" s="107" t="str">
        <f ca="1">IF($C113="","",VLOOKUP(AR113,Gr,2))</f>
        <v>A</v>
      </c>
      <c r="AS114" s="107" t="str">
        <f ca="1">IF($C113="","",VLOOKUP(AS113,Gr,2))</f>
        <v>A</v>
      </c>
      <c r="AT114" s="107" t="str">
        <f ca="1">IF($C113="","",VLOOKUP(AT113/AT$7%,Gr,2))</f>
        <v>A</v>
      </c>
      <c r="AU114" s="150"/>
      <c r="AV114" s="150"/>
      <c r="AW114" s="150"/>
      <c r="AX114" s="150"/>
    </row>
    <row r="115" spans="1:50" s="96" customFormat="1" ht="15" customHeight="1">
      <c r="A115" s="96">
        <f t="shared" ref="A115" si="1471">A114+1</f>
        <v>54</v>
      </c>
      <c r="B115" s="166">
        <f t="shared" ref="B115" si="1472">A115</f>
        <v>54</v>
      </c>
      <c r="C115" s="166">
        <f t="shared" ref="C115" ca="1" si="1473">IFERROR(VLOOKUP(A115,INDIRECT("data"&amp;$AX$3),2,FALSE),"")</f>
        <v>1059</v>
      </c>
      <c r="D115" s="168" t="str">
        <f t="shared" ref="D115" ca="1" si="1474">IF(C115="","",VLOOKUP(A115,INDIRECT("data"&amp;$AX$3),3,FALSE))</f>
        <v>Durga Prasad Manupati</v>
      </c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50" t="str">
        <f t="shared" ref="P115" ca="1" si="1475">IF($C115="","",VLOOKUP($A115,INDIRECT("data"&amp;$AX$3),4,FALSE))</f>
        <v>G</v>
      </c>
      <c r="Q115" s="150" t="str">
        <f t="shared" ref="Q115" ca="1" si="1476">IF($C115="","",VLOOKUP($A115,INDIRECT("data"&amp;$AX$3),5,FALSE))</f>
        <v>ST</v>
      </c>
      <c r="R115" s="97">
        <f t="shared" ref="R115" ca="1" si="1477">IF($C115="","",VLOOKUP(A115,INDIRECT("data"&amp;$AX$3),8,FALSE))</f>
        <v>41074</v>
      </c>
      <c r="S115" s="98" t="s">
        <v>20</v>
      </c>
      <c r="T115" s="107">
        <f t="shared" ref="T115:U115" ca="1" si="1478">IF($C115="","",VLOOKUP($A115,INDIRECT("data"&amp;$AX$3),T$8,FALSE))</f>
        <v>32</v>
      </c>
      <c r="U115" s="107">
        <f t="shared" ca="1" si="1478"/>
        <v>38</v>
      </c>
      <c r="V115" s="107">
        <f t="shared" ref="V115" ca="1" si="1479">IF($C115="","",SUM(T115:U115))</f>
        <v>70</v>
      </c>
      <c r="W115" s="107">
        <f t="shared" ref="W115:X115" ca="1" si="1480">IF($C115="","",VLOOKUP($A115,INDIRECT("data"&amp;$AX$3),W$8,FALSE))</f>
        <v>34</v>
      </c>
      <c r="X115" s="107">
        <f t="shared" ca="1" si="1480"/>
        <v>32</v>
      </c>
      <c r="Y115" s="107">
        <f t="shared" ref="Y115" ca="1" si="1481">IF($C115="","",SUM(W115:X115))</f>
        <v>66</v>
      </c>
      <c r="Z115" s="107">
        <f t="shared" ref="Z115:AA115" ca="1" si="1482">IF($C115="","",VLOOKUP($A115,INDIRECT("data"&amp;$AX$3),Z$8,FALSE))</f>
        <v>38</v>
      </c>
      <c r="AA115" s="107">
        <f t="shared" ca="1" si="1482"/>
        <v>34</v>
      </c>
      <c r="AB115" s="107">
        <f t="shared" ref="AB115" ca="1" si="1483">IF($C115="","",SUM(Z115:AA115))</f>
        <v>72</v>
      </c>
      <c r="AC115" s="107">
        <f t="shared" ref="AC115:AD115" ca="1" si="1484">IF($C115="","",VLOOKUP($A115,INDIRECT("data"&amp;$AX$3),AC$8,FALSE))</f>
        <v>38</v>
      </c>
      <c r="AD115" s="107">
        <f t="shared" ca="1" si="1484"/>
        <v>38</v>
      </c>
      <c r="AE115" s="107">
        <f t="shared" ref="AE115" ca="1" si="1485">IF($C115="","",SUM(AC115:AD115))</f>
        <v>76</v>
      </c>
      <c r="AF115" s="107">
        <f t="shared" ref="AF115:AG115" ca="1" si="1486">IF($C115="","",VLOOKUP($A115,INDIRECT("data"&amp;$AX$3),AF$8,FALSE))</f>
        <v>32</v>
      </c>
      <c r="AG115" s="107">
        <f t="shared" ca="1" si="1486"/>
        <v>38</v>
      </c>
      <c r="AH115" s="107">
        <f t="shared" ref="AH115" ca="1" si="1487">IF($C115="","",SUM(AF115:AG115))</f>
        <v>70</v>
      </c>
      <c r="AI115" s="107">
        <f t="shared" ref="AI115:AJ115" ca="1" si="1488">IF($C115="","",VLOOKUP($A115,INDIRECT("data"&amp;$AX$3),AI$8,FALSE))</f>
        <v>34</v>
      </c>
      <c r="AJ115" s="107">
        <f t="shared" ca="1" si="1488"/>
        <v>38</v>
      </c>
      <c r="AK115" s="107">
        <f t="shared" ref="AK115" ca="1" si="1489">IF($C115="","",SUM(AI115:AJ115))</f>
        <v>72</v>
      </c>
      <c r="AL115" s="107">
        <f t="shared" ref="AL115:AM115" ca="1" si="1490">IF($C115="","",VLOOKUP($A115,INDIRECT("data"&amp;$AX$3),AL$8,FALSE))</f>
        <v>38</v>
      </c>
      <c r="AM115" s="107">
        <f t="shared" ca="1" si="1490"/>
        <v>38</v>
      </c>
      <c r="AN115" s="107">
        <f t="shared" ref="AN115" ca="1" si="1491">IF($C115="","",SUM(AL115:AM115))</f>
        <v>76</v>
      </c>
      <c r="AO115" s="95">
        <f t="shared" ref="AO115" ca="1" si="1492">IF($C115="","",V115+Y115+AB115+AE115+AH115+AK115+AN115)</f>
        <v>502</v>
      </c>
      <c r="AP115" s="107">
        <f t="shared" ref="AP115:AS115" ca="1" si="1493">IF($C115="","",VLOOKUP($A115,INDIRECT("data"&amp;$AX$3),AP$8,FALSE))</f>
        <v>64</v>
      </c>
      <c r="AQ115" s="107">
        <f t="shared" ca="1" si="1493"/>
        <v>68</v>
      </c>
      <c r="AR115" s="107">
        <f t="shared" ca="1" si="1493"/>
        <v>76</v>
      </c>
      <c r="AS115" s="107">
        <f t="shared" ca="1" si="1493"/>
        <v>76</v>
      </c>
      <c r="AT115" s="107">
        <f t="shared" ref="AT115" ca="1" si="1494">IF($C115="","",SUM(AP115:AS115))</f>
        <v>284</v>
      </c>
      <c r="AU115" s="150">
        <f t="shared" ref="AU115" ca="1" si="1495">IF($C115="","",VLOOKUP($A115,INDIRECT("data"&amp;$AX$3),AU$8,FALSE))</f>
        <v>172</v>
      </c>
      <c r="AV115" s="150">
        <f ca="1">IF($C115="","",ROUND(AU115/NoW%,0))</f>
        <v>76</v>
      </c>
      <c r="AW115" s="150" t="str">
        <f ca="1">IF($C115="","",VLOOKUP(AO116,Gc,2,FALSE))</f>
        <v>Very Good</v>
      </c>
      <c r="AX115" s="150"/>
    </row>
    <row r="116" spans="1:50" s="96" customFormat="1" ht="15" customHeight="1">
      <c r="A116" s="96">
        <f t="shared" ref="A116" si="1496">A115</f>
        <v>54</v>
      </c>
      <c r="B116" s="167"/>
      <c r="C116" s="167"/>
      <c r="D116" s="107" t="str">
        <f t="shared" ref="D116:O116" ca="1" si="1497">IF($C115="","",MID(TEXT(VLOOKUP($A116,INDIRECT("data"&amp;$AX$3),10,FALSE),"000000000000"),D$8,1))</f>
        <v>6</v>
      </c>
      <c r="E116" s="107" t="str">
        <f t="shared" ca="1" si="1497"/>
        <v>1</v>
      </c>
      <c r="F116" s="107" t="str">
        <f t="shared" ca="1" si="1497"/>
        <v>7</v>
      </c>
      <c r="G116" s="107" t="str">
        <f t="shared" ca="1" si="1497"/>
        <v>0</v>
      </c>
      <c r="H116" s="107" t="str">
        <f t="shared" ca="1" si="1497"/>
        <v>7</v>
      </c>
      <c r="I116" s="107" t="str">
        <f t="shared" ca="1" si="1497"/>
        <v>7</v>
      </c>
      <c r="J116" s="107" t="str">
        <f t="shared" ca="1" si="1497"/>
        <v>3</v>
      </c>
      <c r="K116" s="107" t="str">
        <f t="shared" ca="1" si="1497"/>
        <v>7</v>
      </c>
      <c r="L116" s="107" t="str">
        <f t="shared" ca="1" si="1497"/>
        <v>5</v>
      </c>
      <c r="M116" s="107" t="str">
        <f t="shared" ca="1" si="1497"/>
        <v>5</v>
      </c>
      <c r="N116" s="107" t="str">
        <f t="shared" ca="1" si="1497"/>
        <v>4</v>
      </c>
      <c r="O116" s="107" t="str">
        <f t="shared" ca="1" si="1497"/>
        <v>1</v>
      </c>
      <c r="P116" s="150"/>
      <c r="Q116" s="150"/>
      <c r="R116" s="97">
        <f t="shared" ref="R116" ca="1" si="1498">IF($C115="","",VLOOKUP(A116,INDIRECT("data"&amp;$AX$3),9,FALSE))</f>
        <v>37193</v>
      </c>
      <c r="S116" s="98" t="s">
        <v>21</v>
      </c>
      <c r="T116" s="107" t="str">
        <f ca="1">IF($C115="","",VLOOKUP(T115*2,Gr,2))</f>
        <v>B+</v>
      </c>
      <c r="U116" s="107" t="str">
        <f ca="1">IF($C115="","",VLOOKUP(U115*2,Gr,2))</f>
        <v>A</v>
      </c>
      <c r="V116" s="107" t="str">
        <f ca="1">IF($C115="","",VLOOKUP(V115,Gr,2))</f>
        <v>B+</v>
      </c>
      <c r="W116" s="107" t="str">
        <f ca="1">IF($C115="","",VLOOKUP(W115*2,Gr,2))</f>
        <v>B+</v>
      </c>
      <c r="X116" s="107" t="str">
        <f ca="1">IF($C115="","",VLOOKUP(X115*2,Gr,2))</f>
        <v>B+</v>
      </c>
      <c r="Y116" s="107" t="str">
        <f ca="1">IF($C115="","",VLOOKUP(Y115,Gr,2))</f>
        <v>B+</v>
      </c>
      <c r="Z116" s="107" t="str">
        <f ca="1">IF($C115="","",VLOOKUP(Z115*2,Gr,2))</f>
        <v>A</v>
      </c>
      <c r="AA116" s="107" t="str">
        <f ca="1">IF($C115="","",VLOOKUP(AA115*2,Gr,2))</f>
        <v>B+</v>
      </c>
      <c r="AB116" s="107" t="str">
        <f ca="1">IF($C115="","",VLOOKUP(AB115,Gr,2))</f>
        <v>A</v>
      </c>
      <c r="AC116" s="107" t="str">
        <f ca="1">IF($C115="","",VLOOKUP(AC115*2,Gr,2))</f>
        <v>A</v>
      </c>
      <c r="AD116" s="107" t="str">
        <f ca="1">IF($C115="","",VLOOKUP(AD115*2,Gr,2))</f>
        <v>A</v>
      </c>
      <c r="AE116" s="107" t="str">
        <f ca="1">IF($C115="","",VLOOKUP(AE115,Gr,2))</f>
        <v>A</v>
      </c>
      <c r="AF116" s="107" t="str">
        <f ca="1">IF($C115="","",VLOOKUP(AF115*2,Gr,2))</f>
        <v>B+</v>
      </c>
      <c r="AG116" s="107" t="str">
        <f ca="1">IF($C115="","",VLOOKUP(AG115*2,Gr,2))</f>
        <v>A</v>
      </c>
      <c r="AH116" s="107" t="str">
        <f ca="1">IF($C115="","",VLOOKUP(AH115,Gr,2))</f>
        <v>B+</v>
      </c>
      <c r="AI116" s="107" t="str">
        <f ca="1">IF($C115="","",VLOOKUP(AI115*2,Gr,2))</f>
        <v>B+</v>
      </c>
      <c r="AJ116" s="107" t="str">
        <f ca="1">IF($C115="","",VLOOKUP(AJ115*2,Gr,2))</f>
        <v>A</v>
      </c>
      <c r="AK116" s="107" t="str">
        <f ca="1">IF($C115="","",VLOOKUP(AK115,Gr,2))</f>
        <v>A</v>
      </c>
      <c r="AL116" s="107" t="str">
        <f ca="1">IF($C115="","",VLOOKUP(AL115*2,Gr,2))</f>
        <v>A</v>
      </c>
      <c r="AM116" s="107" t="str">
        <f ca="1">IF($C115="","",VLOOKUP(AM115*2,Gr,2))</f>
        <v>A</v>
      </c>
      <c r="AN116" s="107" t="str">
        <f ca="1">IF($C115="","",VLOOKUP(AN115,Gr,2))</f>
        <v>A</v>
      </c>
      <c r="AO116" s="107" t="str">
        <f ca="1">IF($C115="","",VLOOKUP(AO115/AO$7%,Gr,2))</f>
        <v>A</v>
      </c>
      <c r="AP116" s="107" t="str">
        <f ca="1">IF($C115="","",VLOOKUP(AP115,Gr,2))</f>
        <v>B+</v>
      </c>
      <c r="AQ116" s="107" t="str">
        <f ca="1">IF($C115="","",VLOOKUP(AQ115,Gr,2))</f>
        <v>B+</v>
      </c>
      <c r="AR116" s="107" t="str">
        <f ca="1">IF($C115="","",VLOOKUP(AR115,Gr,2))</f>
        <v>A</v>
      </c>
      <c r="AS116" s="107" t="str">
        <f ca="1">IF($C115="","",VLOOKUP(AS115,Gr,2))</f>
        <v>A</v>
      </c>
      <c r="AT116" s="107" t="str">
        <f ca="1">IF($C115="","",VLOOKUP(AT115/AT$7%,Gr,2))</f>
        <v>A</v>
      </c>
      <c r="AU116" s="150"/>
      <c r="AV116" s="150"/>
      <c r="AW116" s="150"/>
      <c r="AX116" s="150"/>
    </row>
    <row r="117" spans="1:50" s="96" customFormat="1" ht="15" customHeight="1">
      <c r="A117" s="96">
        <f t="shared" ref="A117" si="1499">A116+1</f>
        <v>55</v>
      </c>
      <c r="B117" s="166">
        <f t="shared" ref="B117" si="1500">A117</f>
        <v>55</v>
      </c>
      <c r="C117" s="166">
        <f t="shared" ref="C117" ca="1" si="1501">IFERROR(VLOOKUP(A117,INDIRECT("data"&amp;$AX$3),2,FALSE),"")</f>
        <v>1116</v>
      </c>
      <c r="D117" s="168" t="str">
        <f t="shared" ref="D117" ca="1" si="1502">IF(C117="","",VLOOKUP(A117,INDIRECT("data"&amp;$AX$3),3,FALSE))</f>
        <v>Janaki Raman Akula</v>
      </c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50" t="str">
        <f t="shared" ref="P117" ca="1" si="1503">IF($C117="","",VLOOKUP($A117,INDIRECT("data"&amp;$AX$3),4,FALSE))</f>
        <v>G</v>
      </c>
      <c r="Q117" s="150" t="str">
        <f t="shared" ref="Q117" ca="1" si="1504">IF($C117="","",VLOOKUP($A117,INDIRECT("data"&amp;$AX$3),5,FALSE))</f>
        <v>OC</v>
      </c>
      <c r="R117" s="97">
        <f t="shared" ref="R117" ca="1" si="1505">IF($C117="","",VLOOKUP(A117,INDIRECT("data"&amp;$AX$3),8,FALSE))</f>
        <v>41093</v>
      </c>
      <c r="S117" s="98" t="s">
        <v>20</v>
      </c>
      <c r="T117" s="107">
        <f t="shared" ref="T117:U117" ca="1" si="1506">IF($C117="","",VLOOKUP($A117,INDIRECT("data"&amp;$AX$3),T$8,FALSE))</f>
        <v>22</v>
      </c>
      <c r="U117" s="107">
        <f t="shared" ca="1" si="1506"/>
        <v>46</v>
      </c>
      <c r="V117" s="107">
        <f t="shared" ref="V117" ca="1" si="1507">IF($C117="","",SUM(T117:U117))</f>
        <v>68</v>
      </c>
      <c r="W117" s="107">
        <f t="shared" ref="W117:X117" ca="1" si="1508">IF($C117="","",VLOOKUP($A117,INDIRECT("data"&amp;$AX$3),W$8,FALSE))</f>
        <v>44</v>
      </c>
      <c r="X117" s="107">
        <f t="shared" ca="1" si="1508"/>
        <v>22</v>
      </c>
      <c r="Y117" s="107">
        <f t="shared" ref="Y117" ca="1" si="1509">IF($C117="","",SUM(W117:X117))</f>
        <v>66</v>
      </c>
      <c r="Z117" s="107">
        <f t="shared" ref="Z117:AA117" ca="1" si="1510">IF($C117="","",VLOOKUP($A117,INDIRECT("data"&amp;$AX$3),Z$8,FALSE))</f>
        <v>43</v>
      </c>
      <c r="AA117" s="107">
        <f t="shared" ca="1" si="1510"/>
        <v>44</v>
      </c>
      <c r="AB117" s="107">
        <f t="shared" ref="AB117" ca="1" si="1511">IF($C117="","",SUM(Z117:AA117))</f>
        <v>87</v>
      </c>
      <c r="AC117" s="107">
        <f t="shared" ref="AC117:AD117" ca="1" si="1512">IF($C117="","",VLOOKUP($A117,INDIRECT("data"&amp;$AX$3),AC$8,FALSE))</f>
        <v>46</v>
      </c>
      <c r="AD117" s="107">
        <f t="shared" ca="1" si="1512"/>
        <v>43</v>
      </c>
      <c r="AE117" s="107">
        <f t="shared" ref="AE117" ca="1" si="1513">IF($C117="","",SUM(AC117:AD117))</f>
        <v>89</v>
      </c>
      <c r="AF117" s="107">
        <f t="shared" ref="AF117:AG117" ca="1" si="1514">IF($C117="","",VLOOKUP($A117,INDIRECT("data"&amp;$AX$3),AF$8,FALSE))</f>
        <v>22</v>
      </c>
      <c r="AG117" s="107">
        <f t="shared" ca="1" si="1514"/>
        <v>46</v>
      </c>
      <c r="AH117" s="107">
        <f t="shared" ref="AH117" ca="1" si="1515">IF($C117="","",SUM(AF117:AG117))</f>
        <v>68</v>
      </c>
      <c r="AI117" s="107">
        <f t="shared" ref="AI117:AJ117" ca="1" si="1516">IF($C117="","",VLOOKUP($A117,INDIRECT("data"&amp;$AX$3),AI$8,FALSE))</f>
        <v>44</v>
      </c>
      <c r="AJ117" s="107">
        <f t="shared" ca="1" si="1516"/>
        <v>43</v>
      </c>
      <c r="AK117" s="107">
        <f t="shared" ref="AK117" ca="1" si="1517">IF($C117="","",SUM(AI117:AJ117))</f>
        <v>87</v>
      </c>
      <c r="AL117" s="107">
        <f t="shared" ref="AL117:AM117" ca="1" si="1518">IF($C117="","",VLOOKUP($A117,INDIRECT("data"&amp;$AX$3),AL$8,FALSE))</f>
        <v>43</v>
      </c>
      <c r="AM117" s="107">
        <f t="shared" ca="1" si="1518"/>
        <v>46</v>
      </c>
      <c r="AN117" s="107">
        <f t="shared" ref="AN117" ca="1" si="1519">IF($C117="","",SUM(AL117:AM117))</f>
        <v>89</v>
      </c>
      <c r="AO117" s="95">
        <f t="shared" ref="AO117" ca="1" si="1520">IF($C117="","",V117+Y117+AB117+AE117+AH117+AK117+AN117)</f>
        <v>554</v>
      </c>
      <c r="AP117" s="107">
        <f t="shared" ref="AP117:AS117" ca="1" si="1521">IF($C117="","",VLOOKUP($A117,INDIRECT("data"&amp;$AX$3),AP$8,FALSE))</f>
        <v>44</v>
      </c>
      <c r="AQ117" s="107">
        <f t="shared" ca="1" si="1521"/>
        <v>88</v>
      </c>
      <c r="AR117" s="107">
        <f t="shared" ca="1" si="1521"/>
        <v>86</v>
      </c>
      <c r="AS117" s="107">
        <f t="shared" ca="1" si="1521"/>
        <v>92</v>
      </c>
      <c r="AT117" s="107">
        <f t="shared" ref="AT117" ca="1" si="1522">IF($C117="","",SUM(AP117:AS117))</f>
        <v>310</v>
      </c>
      <c r="AU117" s="150">
        <f t="shared" ref="AU117" ca="1" si="1523">IF($C117="","",VLOOKUP($A117,INDIRECT("data"&amp;$AX$3),AU$8,FALSE))</f>
        <v>164</v>
      </c>
      <c r="AV117" s="150">
        <f ca="1">IF($C117="","",ROUND(AU117/NoW%,0))</f>
        <v>72</v>
      </c>
      <c r="AW117" s="150" t="str">
        <f ca="1">IF($C117="","",VLOOKUP(AO118,Gc,2,FALSE))</f>
        <v>Excellent</v>
      </c>
      <c r="AX117" s="150"/>
    </row>
    <row r="118" spans="1:50" s="96" customFormat="1" ht="15" customHeight="1">
      <c r="A118" s="96">
        <f t="shared" ref="A118" si="1524">A117</f>
        <v>55</v>
      </c>
      <c r="B118" s="167"/>
      <c r="C118" s="167"/>
      <c r="D118" s="107" t="str">
        <f t="shared" ref="D118:O118" ca="1" si="1525">IF($C117="","",MID(TEXT(VLOOKUP($A118,INDIRECT("data"&amp;$AX$3),10,FALSE),"000000000000"),D$8,1))</f>
        <v>8</v>
      </c>
      <c r="E118" s="107" t="str">
        <f t="shared" ca="1" si="1525"/>
        <v>0</v>
      </c>
      <c r="F118" s="107" t="str">
        <f t="shared" ca="1" si="1525"/>
        <v>9</v>
      </c>
      <c r="G118" s="107" t="str">
        <f t="shared" ca="1" si="1525"/>
        <v>4</v>
      </c>
      <c r="H118" s="107" t="str">
        <f t="shared" ca="1" si="1525"/>
        <v>7</v>
      </c>
      <c r="I118" s="107" t="str">
        <f t="shared" ca="1" si="1525"/>
        <v>1</v>
      </c>
      <c r="J118" s="107" t="str">
        <f t="shared" ca="1" si="1525"/>
        <v>7</v>
      </c>
      <c r="K118" s="107" t="str">
        <f t="shared" ca="1" si="1525"/>
        <v>4</v>
      </c>
      <c r="L118" s="107" t="str">
        <f t="shared" ca="1" si="1525"/>
        <v>6</v>
      </c>
      <c r="M118" s="107" t="str">
        <f t="shared" ca="1" si="1525"/>
        <v>3</v>
      </c>
      <c r="N118" s="107" t="str">
        <f t="shared" ca="1" si="1525"/>
        <v>2</v>
      </c>
      <c r="O118" s="107" t="str">
        <f t="shared" ca="1" si="1525"/>
        <v>0</v>
      </c>
      <c r="P118" s="150"/>
      <c r="Q118" s="150"/>
      <c r="R118" s="97">
        <f t="shared" ref="R118" ca="1" si="1526">IF($C117="","",VLOOKUP(A118,INDIRECT("data"&amp;$AX$3),9,FALSE))</f>
        <v>37188</v>
      </c>
      <c r="S118" s="98" t="s">
        <v>21</v>
      </c>
      <c r="T118" s="107" t="str">
        <f ca="1">IF($C117="","",VLOOKUP(T117*2,Gr,2))</f>
        <v>B</v>
      </c>
      <c r="U118" s="107" t="str">
        <f ca="1">IF($C117="","",VLOOKUP(U117*2,Gr,2))</f>
        <v>A+</v>
      </c>
      <c r="V118" s="107" t="str">
        <f ca="1">IF($C117="","",VLOOKUP(V117,Gr,2))</f>
        <v>B+</v>
      </c>
      <c r="W118" s="107" t="str">
        <f ca="1">IF($C117="","",VLOOKUP(W117*2,Gr,2))</f>
        <v>A</v>
      </c>
      <c r="X118" s="107" t="str">
        <f ca="1">IF($C117="","",VLOOKUP(X117*2,Gr,2))</f>
        <v>B</v>
      </c>
      <c r="Y118" s="107" t="str">
        <f ca="1">IF($C117="","",VLOOKUP(Y117,Gr,2))</f>
        <v>B+</v>
      </c>
      <c r="Z118" s="107" t="str">
        <f ca="1">IF($C117="","",VLOOKUP(Z117*2,Gr,2))</f>
        <v>A</v>
      </c>
      <c r="AA118" s="107" t="str">
        <f ca="1">IF($C117="","",VLOOKUP(AA117*2,Gr,2))</f>
        <v>A</v>
      </c>
      <c r="AB118" s="107" t="str">
        <f ca="1">IF($C117="","",VLOOKUP(AB117,Gr,2))</f>
        <v>A</v>
      </c>
      <c r="AC118" s="107" t="str">
        <f ca="1">IF($C117="","",VLOOKUP(AC117*2,Gr,2))</f>
        <v>A+</v>
      </c>
      <c r="AD118" s="107" t="str">
        <f ca="1">IF($C117="","",VLOOKUP(AD117*2,Gr,2))</f>
        <v>A</v>
      </c>
      <c r="AE118" s="107" t="str">
        <f ca="1">IF($C117="","",VLOOKUP(AE117,Gr,2))</f>
        <v>A</v>
      </c>
      <c r="AF118" s="107" t="str">
        <f ca="1">IF($C117="","",VLOOKUP(AF117*2,Gr,2))</f>
        <v>B</v>
      </c>
      <c r="AG118" s="107" t="str">
        <f ca="1">IF($C117="","",VLOOKUP(AG117*2,Gr,2))</f>
        <v>A+</v>
      </c>
      <c r="AH118" s="107" t="str">
        <f ca="1">IF($C117="","",VLOOKUP(AH117,Gr,2))</f>
        <v>B+</v>
      </c>
      <c r="AI118" s="107" t="str">
        <f ca="1">IF($C117="","",VLOOKUP(AI117*2,Gr,2))</f>
        <v>A</v>
      </c>
      <c r="AJ118" s="107" t="str">
        <f ca="1">IF($C117="","",VLOOKUP(AJ117*2,Gr,2))</f>
        <v>A</v>
      </c>
      <c r="AK118" s="107" t="str">
        <f ca="1">IF($C117="","",VLOOKUP(AK117,Gr,2))</f>
        <v>A</v>
      </c>
      <c r="AL118" s="107" t="str">
        <f ca="1">IF($C117="","",VLOOKUP(AL117*2,Gr,2))</f>
        <v>A</v>
      </c>
      <c r="AM118" s="107" t="str">
        <f ca="1">IF($C117="","",VLOOKUP(AM117*2,Gr,2))</f>
        <v>A+</v>
      </c>
      <c r="AN118" s="107" t="str">
        <f ca="1">IF($C117="","",VLOOKUP(AN117,Gr,2))</f>
        <v>A</v>
      </c>
      <c r="AO118" s="107" t="str">
        <f ca="1">IF($C117="","",VLOOKUP(AO117/AO$7%,Gr,2))</f>
        <v>A+</v>
      </c>
      <c r="AP118" s="107" t="str">
        <f ca="1">IF($C117="","",VLOOKUP(AP117,Gr,2))</f>
        <v>B</v>
      </c>
      <c r="AQ118" s="107" t="str">
        <f ca="1">IF($C117="","",VLOOKUP(AQ117,Gr,2))</f>
        <v>A</v>
      </c>
      <c r="AR118" s="107" t="str">
        <f ca="1">IF($C117="","",VLOOKUP(AR117,Gr,2))</f>
        <v>A</v>
      </c>
      <c r="AS118" s="107" t="str">
        <f ca="1">IF($C117="","",VLOOKUP(AS117,Gr,2))</f>
        <v>A+</v>
      </c>
      <c r="AT118" s="107" t="str">
        <f ca="1">IF($C117="","",VLOOKUP(AT117/AT$7%,Gr,2))</f>
        <v>A</v>
      </c>
      <c r="AU118" s="150"/>
      <c r="AV118" s="150"/>
      <c r="AW118" s="150"/>
      <c r="AX118" s="150"/>
    </row>
    <row r="119" spans="1:50" s="96" customFormat="1" ht="15" customHeight="1">
      <c r="A119" s="96">
        <f t="shared" ref="A119" si="1527">A118+1</f>
        <v>56</v>
      </c>
      <c r="B119" s="166">
        <f t="shared" ref="B119" si="1528">A119</f>
        <v>56</v>
      </c>
      <c r="C119" s="166">
        <f t="shared" ref="C119" ca="1" si="1529">IFERROR(VLOOKUP(A119,INDIRECT("data"&amp;$AX$3),2,FALSE),"")</f>
        <v>1174</v>
      </c>
      <c r="D119" s="168" t="str">
        <f t="shared" ref="D119" ca="1" si="1530">IF(C119="","",VLOOKUP(A119,INDIRECT("data"&amp;$AX$3),3,FALSE))</f>
        <v>Joy Babu Sarella</v>
      </c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50" t="str">
        <f t="shared" ref="P119" ca="1" si="1531">IF($C119="","",VLOOKUP($A119,INDIRECT("data"&amp;$AX$3),4,FALSE))</f>
        <v>G</v>
      </c>
      <c r="Q119" s="150" t="str">
        <f t="shared" ref="Q119" ca="1" si="1532">IF($C119="","",VLOOKUP($A119,INDIRECT("data"&amp;$AX$3),5,FALSE))</f>
        <v>SC</v>
      </c>
      <c r="R119" s="97">
        <f t="shared" ref="R119" ca="1" si="1533">IF($C119="","",VLOOKUP(A119,INDIRECT("data"&amp;$AX$3),8,FALSE))</f>
        <v>41479</v>
      </c>
      <c r="S119" s="98" t="s">
        <v>20</v>
      </c>
      <c r="T119" s="107">
        <f t="shared" ref="T119:U119" ca="1" si="1534">IF($C119="","",VLOOKUP($A119,INDIRECT("data"&amp;$AX$3),T$8,FALSE))</f>
        <v>20</v>
      </c>
      <c r="U119" s="107">
        <f t="shared" ca="1" si="1534"/>
        <v>26</v>
      </c>
      <c r="V119" s="107">
        <f t="shared" ref="V119" ca="1" si="1535">IF($C119="","",SUM(T119:U119))</f>
        <v>46</v>
      </c>
      <c r="W119" s="107">
        <f t="shared" ref="W119:X119" ca="1" si="1536">IF($C119="","",VLOOKUP($A119,INDIRECT("data"&amp;$AX$3),W$8,FALSE))</f>
        <v>20</v>
      </c>
      <c r="X119" s="107">
        <f t="shared" ca="1" si="1536"/>
        <v>20</v>
      </c>
      <c r="Y119" s="107">
        <f t="shared" ref="Y119" ca="1" si="1537">IF($C119="","",SUM(W119:X119))</f>
        <v>40</v>
      </c>
      <c r="Z119" s="107">
        <f t="shared" ref="Z119:AA119" ca="1" si="1538">IF($C119="","",VLOOKUP($A119,INDIRECT("data"&amp;$AX$3),Z$8,FALSE))</f>
        <v>40</v>
      </c>
      <c r="AA119" s="107">
        <f t="shared" ca="1" si="1538"/>
        <v>20</v>
      </c>
      <c r="AB119" s="107">
        <f t="shared" ref="AB119" ca="1" si="1539">IF($C119="","",SUM(Z119:AA119))</f>
        <v>60</v>
      </c>
      <c r="AC119" s="107">
        <f t="shared" ref="AC119:AD119" ca="1" si="1540">IF($C119="","",VLOOKUP($A119,INDIRECT("data"&amp;$AX$3),AC$8,FALSE))</f>
        <v>26</v>
      </c>
      <c r="AD119" s="107">
        <f t="shared" ca="1" si="1540"/>
        <v>40</v>
      </c>
      <c r="AE119" s="107">
        <f t="shared" ref="AE119" ca="1" si="1541">IF($C119="","",SUM(AC119:AD119))</f>
        <v>66</v>
      </c>
      <c r="AF119" s="107">
        <f t="shared" ref="AF119:AG119" ca="1" si="1542">IF($C119="","",VLOOKUP($A119,INDIRECT("data"&amp;$AX$3),AF$8,FALSE))</f>
        <v>20</v>
      </c>
      <c r="AG119" s="107">
        <f t="shared" ca="1" si="1542"/>
        <v>26</v>
      </c>
      <c r="AH119" s="107">
        <f t="shared" ref="AH119" ca="1" si="1543">IF($C119="","",SUM(AF119:AG119))</f>
        <v>46</v>
      </c>
      <c r="AI119" s="107">
        <f t="shared" ref="AI119:AJ119" ca="1" si="1544">IF($C119="","",VLOOKUP($A119,INDIRECT("data"&amp;$AX$3),AI$8,FALSE))</f>
        <v>20</v>
      </c>
      <c r="AJ119" s="107">
        <f t="shared" ca="1" si="1544"/>
        <v>40</v>
      </c>
      <c r="AK119" s="107">
        <f t="shared" ref="AK119" ca="1" si="1545">IF($C119="","",SUM(AI119:AJ119))</f>
        <v>60</v>
      </c>
      <c r="AL119" s="107">
        <f t="shared" ref="AL119:AM119" ca="1" si="1546">IF($C119="","",VLOOKUP($A119,INDIRECT("data"&amp;$AX$3),AL$8,FALSE))</f>
        <v>40</v>
      </c>
      <c r="AM119" s="107">
        <f t="shared" ca="1" si="1546"/>
        <v>26</v>
      </c>
      <c r="AN119" s="107">
        <f t="shared" ref="AN119" ca="1" si="1547">IF($C119="","",SUM(AL119:AM119))</f>
        <v>66</v>
      </c>
      <c r="AO119" s="95">
        <f t="shared" ref="AO119" ca="1" si="1548">IF($C119="","",V119+Y119+AB119+AE119+AH119+AK119+AN119)</f>
        <v>384</v>
      </c>
      <c r="AP119" s="107">
        <f t="shared" ref="AP119:AS119" ca="1" si="1549">IF($C119="","",VLOOKUP($A119,INDIRECT("data"&amp;$AX$3),AP$8,FALSE))</f>
        <v>40</v>
      </c>
      <c r="AQ119" s="107">
        <f t="shared" ca="1" si="1549"/>
        <v>40</v>
      </c>
      <c r="AR119" s="107">
        <f t="shared" ca="1" si="1549"/>
        <v>80</v>
      </c>
      <c r="AS119" s="107">
        <f t="shared" ca="1" si="1549"/>
        <v>52</v>
      </c>
      <c r="AT119" s="107">
        <f t="shared" ref="AT119" ca="1" si="1550">IF($C119="","",SUM(AP119:AS119))</f>
        <v>212</v>
      </c>
      <c r="AU119" s="150">
        <f t="shared" ref="AU119" ca="1" si="1551">IF($C119="","",VLOOKUP($A119,INDIRECT("data"&amp;$AX$3),AU$8,FALSE))</f>
        <v>216</v>
      </c>
      <c r="AV119" s="150">
        <f ca="1">IF($C119="","",ROUND(AU119/NoW%,0))</f>
        <v>95</v>
      </c>
      <c r="AW119" s="150" t="str">
        <f ca="1">IF($C119="","",VLOOKUP(AO120,Gc,2,FALSE))</f>
        <v>Good</v>
      </c>
      <c r="AX119" s="150"/>
    </row>
    <row r="120" spans="1:50" s="96" customFormat="1" ht="15" customHeight="1">
      <c r="A120" s="96">
        <f t="shared" ref="A120" si="1552">A119</f>
        <v>56</v>
      </c>
      <c r="B120" s="167"/>
      <c r="C120" s="167"/>
      <c r="D120" s="107" t="str">
        <f t="shared" ref="D120:O120" ca="1" si="1553">IF($C119="","",MID(TEXT(VLOOKUP($A120,INDIRECT("data"&amp;$AX$3),10,FALSE),"000000000000"),D$8,1))</f>
        <v>7</v>
      </c>
      <c r="E120" s="107" t="str">
        <f t="shared" ca="1" si="1553"/>
        <v>1</v>
      </c>
      <c r="F120" s="107" t="str">
        <f t="shared" ca="1" si="1553"/>
        <v>3</v>
      </c>
      <c r="G120" s="107" t="str">
        <f t="shared" ca="1" si="1553"/>
        <v>4</v>
      </c>
      <c r="H120" s="107" t="str">
        <f t="shared" ca="1" si="1553"/>
        <v>8</v>
      </c>
      <c r="I120" s="107" t="str">
        <f t="shared" ca="1" si="1553"/>
        <v>0</v>
      </c>
      <c r="J120" s="107" t="str">
        <f t="shared" ca="1" si="1553"/>
        <v>0</v>
      </c>
      <c r="K120" s="107" t="str">
        <f t="shared" ca="1" si="1553"/>
        <v>1</v>
      </c>
      <c r="L120" s="107" t="str">
        <f t="shared" ca="1" si="1553"/>
        <v>7</v>
      </c>
      <c r="M120" s="107" t="str">
        <f t="shared" ca="1" si="1553"/>
        <v>2</v>
      </c>
      <c r="N120" s="107" t="str">
        <f t="shared" ca="1" si="1553"/>
        <v>5</v>
      </c>
      <c r="O120" s="107" t="str">
        <f t="shared" ca="1" si="1553"/>
        <v>4</v>
      </c>
      <c r="P120" s="150"/>
      <c r="Q120" s="150"/>
      <c r="R120" s="97">
        <f t="shared" ref="R120" ca="1" si="1554">IF($C119="","",VLOOKUP(A120,INDIRECT("data"&amp;$AX$3),9,FALSE))</f>
        <v>37431</v>
      </c>
      <c r="S120" s="98" t="s">
        <v>21</v>
      </c>
      <c r="T120" s="107" t="str">
        <f ca="1">IF($C119="","",VLOOKUP(T119*2,Gr,2))</f>
        <v>C</v>
      </c>
      <c r="U120" s="107" t="str">
        <f ca="1">IF($C119="","",VLOOKUP(U119*2,Gr,2))</f>
        <v>B+</v>
      </c>
      <c r="V120" s="107" t="str">
        <f ca="1">IF($C119="","",VLOOKUP(V119,Gr,2))</f>
        <v>B</v>
      </c>
      <c r="W120" s="107" t="str">
        <f ca="1">IF($C119="","",VLOOKUP(W119*2,Gr,2))</f>
        <v>C</v>
      </c>
      <c r="X120" s="107" t="str">
        <f ca="1">IF($C119="","",VLOOKUP(X119*2,Gr,2))</f>
        <v>C</v>
      </c>
      <c r="Y120" s="107" t="str">
        <f ca="1">IF($C119="","",VLOOKUP(Y119,Gr,2))</f>
        <v>C</v>
      </c>
      <c r="Z120" s="107" t="str">
        <f ca="1">IF($C119="","",VLOOKUP(Z119*2,Gr,2))</f>
        <v>A</v>
      </c>
      <c r="AA120" s="107" t="str">
        <f ca="1">IF($C119="","",VLOOKUP(AA119*2,Gr,2))</f>
        <v>C</v>
      </c>
      <c r="AB120" s="107" t="str">
        <f ca="1">IF($C119="","",VLOOKUP(AB119,Gr,2))</f>
        <v>B+</v>
      </c>
      <c r="AC120" s="107" t="str">
        <f ca="1">IF($C119="","",VLOOKUP(AC119*2,Gr,2))</f>
        <v>B+</v>
      </c>
      <c r="AD120" s="107" t="str">
        <f ca="1">IF($C119="","",VLOOKUP(AD119*2,Gr,2))</f>
        <v>A</v>
      </c>
      <c r="AE120" s="107" t="str">
        <f ca="1">IF($C119="","",VLOOKUP(AE119,Gr,2))</f>
        <v>B+</v>
      </c>
      <c r="AF120" s="107" t="str">
        <f ca="1">IF($C119="","",VLOOKUP(AF119*2,Gr,2))</f>
        <v>C</v>
      </c>
      <c r="AG120" s="107" t="str">
        <f ca="1">IF($C119="","",VLOOKUP(AG119*2,Gr,2))</f>
        <v>B+</v>
      </c>
      <c r="AH120" s="107" t="str">
        <f ca="1">IF($C119="","",VLOOKUP(AH119,Gr,2))</f>
        <v>B</v>
      </c>
      <c r="AI120" s="107" t="str">
        <f ca="1">IF($C119="","",VLOOKUP(AI119*2,Gr,2))</f>
        <v>C</v>
      </c>
      <c r="AJ120" s="107" t="str">
        <f ca="1">IF($C119="","",VLOOKUP(AJ119*2,Gr,2))</f>
        <v>A</v>
      </c>
      <c r="AK120" s="107" t="str">
        <f ca="1">IF($C119="","",VLOOKUP(AK119,Gr,2))</f>
        <v>B+</v>
      </c>
      <c r="AL120" s="107" t="str">
        <f ca="1">IF($C119="","",VLOOKUP(AL119*2,Gr,2))</f>
        <v>A</v>
      </c>
      <c r="AM120" s="107" t="str">
        <f ca="1">IF($C119="","",VLOOKUP(AM119*2,Gr,2))</f>
        <v>B+</v>
      </c>
      <c r="AN120" s="107" t="str">
        <f ca="1">IF($C119="","",VLOOKUP(AN119,Gr,2))</f>
        <v>B+</v>
      </c>
      <c r="AO120" s="107" t="str">
        <f ca="1">IF($C119="","",VLOOKUP(AO119/AO$7%,Gr,2))</f>
        <v>B+</v>
      </c>
      <c r="AP120" s="107" t="str">
        <f ca="1">IF($C119="","",VLOOKUP(AP119,Gr,2))</f>
        <v>C</v>
      </c>
      <c r="AQ120" s="107" t="str">
        <f ca="1">IF($C119="","",VLOOKUP(AQ119,Gr,2))</f>
        <v>C</v>
      </c>
      <c r="AR120" s="107" t="str">
        <f ca="1">IF($C119="","",VLOOKUP(AR119,Gr,2))</f>
        <v>A</v>
      </c>
      <c r="AS120" s="107" t="str">
        <f ca="1">IF($C119="","",VLOOKUP(AS119,Gr,2))</f>
        <v>B+</v>
      </c>
      <c r="AT120" s="107" t="str">
        <f ca="1">IF($C119="","",VLOOKUP(AT119/AT$7%,Gr,2))</f>
        <v>B+</v>
      </c>
      <c r="AU120" s="150"/>
      <c r="AV120" s="150"/>
      <c r="AW120" s="150"/>
      <c r="AX120" s="150"/>
    </row>
    <row r="121" spans="1:50" s="96" customFormat="1" ht="15" customHeight="1">
      <c r="A121" s="96">
        <f t="shared" ref="A121" si="1555">A120+1</f>
        <v>57</v>
      </c>
      <c r="B121" s="166">
        <f t="shared" ref="B121" si="1556">A121</f>
        <v>57</v>
      </c>
      <c r="C121" s="166">
        <f t="shared" ref="C121" ca="1" si="1557">IFERROR(VLOOKUP(A121,INDIRECT("data"&amp;$AX$3),2,FALSE),"")</f>
        <v>1067</v>
      </c>
      <c r="D121" s="168" t="str">
        <f t="shared" ref="D121" ca="1" si="1558">IF(C121="","",VLOOKUP(A121,INDIRECT("data"&amp;$AX$3),3,FALSE))</f>
        <v>Karthik Gosangi</v>
      </c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50" t="str">
        <f t="shared" ref="P121" ca="1" si="1559">IF($C121="","",VLOOKUP($A121,INDIRECT("data"&amp;$AX$3),4,FALSE))</f>
        <v>G</v>
      </c>
      <c r="Q121" s="150" t="str">
        <f t="shared" ref="Q121" ca="1" si="1560">IF($C121="","",VLOOKUP($A121,INDIRECT("data"&amp;$AX$3),5,FALSE))</f>
        <v>SC</v>
      </c>
      <c r="R121" s="97">
        <f t="shared" ref="R121" ca="1" si="1561">IF($C121="","",VLOOKUP(A121,INDIRECT("data"&amp;$AX$3),8,FALSE))</f>
        <v>41074</v>
      </c>
      <c r="S121" s="98" t="s">
        <v>20</v>
      </c>
      <c r="T121" s="107">
        <f t="shared" ref="T121:U121" ca="1" si="1562">IF($C121="","",VLOOKUP($A121,INDIRECT("data"&amp;$AX$3),T$8,FALSE))</f>
        <v>46</v>
      </c>
      <c r="U121" s="107">
        <f t="shared" ca="1" si="1562"/>
        <v>28</v>
      </c>
      <c r="V121" s="107">
        <f t="shared" ref="V121" ca="1" si="1563">IF($C121="","",SUM(T121:U121))</f>
        <v>74</v>
      </c>
      <c r="W121" s="107">
        <f t="shared" ref="W121:X121" ca="1" si="1564">IF($C121="","",VLOOKUP($A121,INDIRECT("data"&amp;$AX$3),W$8,FALSE))</f>
        <v>23</v>
      </c>
      <c r="X121" s="107">
        <f t="shared" ca="1" si="1564"/>
        <v>46</v>
      </c>
      <c r="Y121" s="107">
        <f t="shared" ref="Y121" ca="1" si="1565">IF($C121="","",SUM(W121:X121))</f>
        <v>69</v>
      </c>
      <c r="Z121" s="107">
        <f t="shared" ref="Z121:AA121" ca="1" si="1566">IF($C121="","",VLOOKUP($A121,INDIRECT("data"&amp;$AX$3),Z$8,FALSE))</f>
        <v>48</v>
      </c>
      <c r="AA121" s="107">
        <f t="shared" ca="1" si="1566"/>
        <v>23</v>
      </c>
      <c r="AB121" s="107">
        <f t="shared" ref="AB121" ca="1" si="1567">IF($C121="","",SUM(Z121:AA121))</f>
        <v>71</v>
      </c>
      <c r="AC121" s="107">
        <f t="shared" ref="AC121:AD121" ca="1" si="1568">IF($C121="","",VLOOKUP($A121,INDIRECT("data"&amp;$AX$3),AC$8,FALSE))</f>
        <v>28</v>
      </c>
      <c r="AD121" s="107">
        <f t="shared" ca="1" si="1568"/>
        <v>48</v>
      </c>
      <c r="AE121" s="107">
        <f t="shared" ref="AE121" ca="1" si="1569">IF($C121="","",SUM(AC121:AD121))</f>
        <v>76</v>
      </c>
      <c r="AF121" s="107">
        <f t="shared" ref="AF121:AG121" ca="1" si="1570">IF($C121="","",VLOOKUP($A121,INDIRECT("data"&amp;$AX$3),AF$8,FALSE))</f>
        <v>46</v>
      </c>
      <c r="AG121" s="107">
        <f t="shared" ca="1" si="1570"/>
        <v>28</v>
      </c>
      <c r="AH121" s="107">
        <f t="shared" ref="AH121" ca="1" si="1571">IF($C121="","",SUM(AF121:AG121))</f>
        <v>74</v>
      </c>
      <c r="AI121" s="107">
        <f t="shared" ref="AI121:AJ121" ca="1" si="1572">IF($C121="","",VLOOKUP($A121,INDIRECT("data"&amp;$AX$3),AI$8,FALSE))</f>
        <v>23</v>
      </c>
      <c r="AJ121" s="107">
        <f t="shared" ca="1" si="1572"/>
        <v>48</v>
      </c>
      <c r="AK121" s="107">
        <f t="shared" ref="AK121" ca="1" si="1573">IF($C121="","",SUM(AI121:AJ121))</f>
        <v>71</v>
      </c>
      <c r="AL121" s="107">
        <f t="shared" ref="AL121:AM121" ca="1" si="1574">IF($C121="","",VLOOKUP($A121,INDIRECT("data"&amp;$AX$3),AL$8,FALSE))</f>
        <v>48</v>
      </c>
      <c r="AM121" s="107">
        <f t="shared" ca="1" si="1574"/>
        <v>28</v>
      </c>
      <c r="AN121" s="107">
        <f t="shared" ref="AN121" ca="1" si="1575">IF($C121="","",SUM(AL121:AM121))</f>
        <v>76</v>
      </c>
      <c r="AO121" s="95">
        <f t="shared" ref="AO121" ca="1" si="1576">IF($C121="","",V121+Y121+AB121+AE121+AH121+AK121+AN121)</f>
        <v>511</v>
      </c>
      <c r="AP121" s="107">
        <f t="shared" ref="AP121:AS121" ca="1" si="1577">IF($C121="","",VLOOKUP($A121,INDIRECT("data"&amp;$AX$3),AP$8,FALSE))</f>
        <v>92</v>
      </c>
      <c r="AQ121" s="107">
        <f t="shared" ca="1" si="1577"/>
        <v>46</v>
      </c>
      <c r="AR121" s="107">
        <f t="shared" ca="1" si="1577"/>
        <v>96</v>
      </c>
      <c r="AS121" s="107">
        <f t="shared" ca="1" si="1577"/>
        <v>56</v>
      </c>
      <c r="AT121" s="107">
        <f t="shared" ref="AT121" ca="1" si="1578">IF($C121="","",SUM(AP121:AS121))</f>
        <v>290</v>
      </c>
      <c r="AU121" s="150">
        <f t="shared" ref="AU121" ca="1" si="1579">IF($C121="","",VLOOKUP($A121,INDIRECT("data"&amp;$AX$3),AU$8,FALSE))</f>
        <v>190</v>
      </c>
      <c r="AV121" s="150">
        <f ca="1">IF($C121="","",ROUND(AU121/NoW%,0))</f>
        <v>84</v>
      </c>
      <c r="AW121" s="150" t="str">
        <f ca="1">IF($C121="","",VLOOKUP(AO122,Gc,2,FALSE))</f>
        <v>Very Good</v>
      </c>
      <c r="AX121" s="150"/>
    </row>
    <row r="122" spans="1:50" s="96" customFormat="1" ht="15" customHeight="1">
      <c r="A122" s="96">
        <f t="shared" ref="A122" si="1580">A121</f>
        <v>57</v>
      </c>
      <c r="B122" s="167"/>
      <c r="C122" s="167"/>
      <c r="D122" s="107" t="str">
        <f t="shared" ref="D122:O122" ca="1" si="1581">IF($C121="","",MID(TEXT(VLOOKUP($A122,INDIRECT("data"&amp;$AX$3),10,FALSE),"000000000000"),D$8,1))</f>
        <v>6</v>
      </c>
      <c r="E122" s="107" t="str">
        <f t="shared" ca="1" si="1581"/>
        <v>1</v>
      </c>
      <c r="F122" s="107" t="str">
        <f t="shared" ca="1" si="1581"/>
        <v>9</v>
      </c>
      <c r="G122" s="107" t="str">
        <f t="shared" ca="1" si="1581"/>
        <v>5</v>
      </c>
      <c r="H122" s="107" t="str">
        <f t="shared" ca="1" si="1581"/>
        <v>3</v>
      </c>
      <c r="I122" s="107" t="str">
        <f t="shared" ca="1" si="1581"/>
        <v>1</v>
      </c>
      <c r="J122" s="107" t="str">
        <f t="shared" ca="1" si="1581"/>
        <v>1</v>
      </c>
      <c r="K122" s="107" t="str">
        <f t="shared" ca="1" si="1581"/>
        <v>6</v>
      </c>
      <c r="L122" s="107" t="str">
        <f t="shared" ca="1" si="1581"/>
        <v>6</v>
      </c>
      <c r="M122" s="107" t="str">
        <f t="shared" ca="1" si="1581"/>
        <v>0</v>
      </c>
      <c r="N122" s="107" t="str">
        <f t="shared" ca="1" si="1581"/>
        <v>9</v>
      </c>
      <c r="O122" s="107" t="str">
        <f t="shared" ca="1" si="1581"/>
        <v>1</v>
      </c>
      <c r="P122" s="150"/>
      <c r="Q122" s="150"/>
      <c r="R122" s="97">
        <f t="shared" ref="R122" ca="1" si="1582">IF($C121="","",VLOOKUP(A122,INDIRECT("data"&amp;$AX$3),9,FALSE))</f>
        <v>36689</v>
      </c>
      <c r="S122" s="98" t="s">
        <v>21</v>
      </c>
      <c r="T122" s="107" t="str">
        <f ca="1">IF($C121="","",VLOOKUP(T121*2,Gr,2))</f>
        <v>A+</v>
      </c>
      <c r="U122" s="107" t="str">
        <f ca="1">IF($C121="","",VLOOKUP(U121*2,Gr,2))</f>
        <v>B+</v>
      </c>
      <c r="V122" s="107" t="str">
        <f ca="1">IF($C121="","",VLOOKUP(V121,Gr,2))</f>
        <v>A</v>
      </c>
      <c r="W122" s="107" t="str">
        <f ca="1">IF($C121="","",VLOOKUP(W121*2,Gr,2))</f>
        <v>B</v>
      </c>
      <c r="X122" s="107" t="str">
        <f ca="1">IF($C121="","",VLOOKUP(X121*2,Gr,2))</f>
        <v>A+</v>
      </c>
      <c r="Y122" s="107" t="str">
        <f ca="1">IF($C121="","",VLOOKUP(Y121,Gr,2))</f>
        <v>B+</v>
      </c>
      <c r="Z122" s="107" t="str">
        <f ca="1">IF($C121="","",VLOOKUP(Z121*2,Gr,2))</f>
        <v>A+</v>
      </c>
      <c r="AA122" s="107" t="str">
        <f ca="1">IF($C121="","",VLOOKUP(AA121*2,Gr,2))</f>
        <v>B</v>
      </c>
      <c r="AB122" s="107" t="str">
        <f ca="1">IF($C121="","",VLOOKUP(AB121,Gr,2))</f>
        <v>A</v>
      </c>
      <c r="AC122" s="107" t="str">
        <f ca="1">IF($C121="","",VLOOKUP(AC121*2,Gr,2))</f>
        <v>B+</v>
      </c>
      <c r="AD122" s="107" t="str">
        <f ca="1">IF($C121="","",VLOOKUP(AD121*2,Gr,2))</f>
        <v>A+</v>
      </c>
      <c r="AE122" s="107" t="str">
        <f ca="1">IF($C121="","",VLOOKUP(AE121,Gr,2))</f>
        <v>A</v>
      </c>
      <c r="AF122" s="107" t="str">
        <f ca="1">IF($C121="","",VLOOKUP(AF121*2,Gr,2))</f>
        <v>A+</v>
      </c>
      <c r="AG122" s="107" t="str">
        <f ca="1">IF($C121="","",VLOOKUP(AG121*2,Gr,2))</f>
        <v>B+</v>
      </c>
      <c r="AH122" s="107" t="str">
        <f ca="1">IF($C121="","",VLOOKUP(AH121,Gr,2))</f>
        <v>A</v>
      </c>
      <c r="AI122" s="107" t="str">
        <f ca="1">IF($C121="","",VLOOKUP(AI121*2,Gr,2))</f>
        <v>B</v>
      </c>
      <c r="AJ122" s="107" t="str">
        <f ca="1">IF($C121="","",VLOOKUP(AJ121*2,Gr,2))</f>
        <v>A+</v>
      </c>
      <c r="AK122" s="107" t="str">
        <f ca="1">IF($C121="","",VLOOKUP(AK121,Gr,2))</f>
        <v>A</v>
      </c>
      <c r="AL122" s="107" t="str">
        <f ca="1">IF($C121="","",VLOOKUP(AL121*2,Gr,2))</f>
        <v>A+</v>
      </c>
      <c r="AM122" s="107" t="str">
        <f ca="1">IF($C121="","",VLOOKUP(AM121*2,Gr,2))</f>
        <v>B+</v>
      </c>
      <c r="AN122" s="107" t="str">
        <f ca="1">IF($C121="","",VLOOKUP(AN121,Gr,2))</f>
        <v>A</v>
      </c>
      <c r="AO122" s="107" t="str">
        <f ca="1">IF($C121="","",VLOOKUP(AO121/AO$7%,Gr,2))</f>
        <v>A</v>
      </c>
      <c r="AP122" s="107" t="str">
        <f ca="1">IF($C121="","",VLOOKUP(AP121,Gr,2))</f>
        <v>A+</v>
      </c>
      <c r="AQ122" s="107" t="str">
        <f ca="1">IF($C121="","",VLOOKUP(AQ121,Gr,2))</f>
        <v>B</v>
      </c>
      <c r="AR122" s="107" t="str">
        <f ca="1">IF($C121="","",VLOOKUP(AR121,Gr,2))</f>
        <v>A+</v>
      </c>
      <c r="AS122" s="107" t="str">
        <f ca="1">IF($C121="","",VLOOKUP(AS121,Gr,2))</f>
        <v>B+</v>
      </c>
      <c r="AT122" s="107" t="str">
        <f ca="1">IF($C121="","",VLOOKUP(AT121/AT$7%,Gr,2))</f>
        <v>A</v>
      </c>
      <c r="AU122" s="150"/>
      <c r="AV122" s="150"/>
      <c r="AW122" s="150"/>
      <c r="AX122" s="150"/>
    </row>
    <row r="123" spans="1:50" s="96" customFormat="1" ht="15" customHeight="1">
      <c r="A123" s="96">
        <f t="shared" ref="A123" si="1583">A122+1</f>
        <v>58</v>
      </c>
      <c r="B123" s="166">
        <f t="shared" ref="B123" si="1584">A123</f>
        <v>58</v>
      </c>
      <c r="C123" s="166">
        <f t="shared" ref="C123" ca="1" si="1585">IFERROR(VLOOKUP(A123,INDIRECT("data"&amp;$AX$3),2,FALSE),"")</f>
        <v>1109</v>
      </c>
      <c r="D123" s="168" t="str">
        <f t="shared" ref="D123" ca="1" si="1586">IF(C123="","",VLOOKUP(A123,INDIRECT("data"&amp;$AX$3),3,FALSE))</f>
        <v>Kishore Kumar Rayi</v>
      </c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50" t="str">
        <f t="shared" ref="P123" ca="1" si="1587">IF($C123="","",VLOOKUP($A123,INDIRECT("data"&amp;$AX$3),4,FALSE))</f>
        <v>G</v>
      </c>
      <c r="Q123" s="150" t="str">
        <f t="shared" ref="Q123" ca="1" si="1588">IF($C123="","",VLOOKUP($A123,INDIRECT("data"&amp;$AX$3),5,FALSE))</f>
        <v>SC</v>
      </c>
      <c r="R123" s="97">
        <f t="shared" ref="R123" ca="1" si="1589">IF($C123="","",VLOOKUP(A123,INDIRECT("data"&amp;$AX$3),8,FALSE))</f>
        <v>41086</v>
      </c>
      <c r="S123" s="98" t="s">
        <v>20</v>
      </c>
      <c r="T123" s="107">
        <f t="shared" ref="T123:U123" ca="1" si="1590">IF($C123="","",VLOOKUP($A123,INDIRECT("data"&amp;$AX$3),T$8,FALSE))</f>
        <v>24</v>
      </c>
      <c r="U123" s="107">
        <f t="shared" ca="1" si="1590"/>
        <v>46</v>
      </c>
      <c r="V123" s="107">
        <f t="shared" ref="V123" ca="1" si="1591">IF($C123="","",SUM(T123:U123))</f>
        <v>70</v>
      </c>
      <c r="W123" s="107">
        <f t="shared" ref="W123:X123" ca="1" si="1592">IF($C123="","",VLOOKUP($A123,INDIRECT("data"&amp;$AX$3),W$8,FALSE))</f>
        <v>43</v>
      </c>
      <c r="X123" s="107">
        <f t="shared" ca="1" si="1592"/>
        <v>24</v>
      </c>
      <c r="Y123" s="107">
        <f t="shared" ref="Y123" ca="1" si="1593">IF($C123="","",SUM(W123:X123))</f>
        <v>67</v>
      </c>
      <c r="Z123" s="107">
        <f t="shared" ref="Z123:AA123" ca="1" si="1594">IF($C123="","",VLOOKUP($A123,INDIRECT("data"&amp;$AX$3),Z$8,FALSE))</f>
        <v>46</v>
      </c>
      <c r="AA123" s="107">
        <f t="shared" ca="1" si="1594"/>
        <v>43</v>
      </c>
      <c r="AB123" s="107">
        <f t="shared" ref="AB123" ca="1" si="1595">IF($C123="","",SUM(Z123:AA123))</f>
        <v>89</v>
      </c>
      <c r="AC123" s="107">
        <f t="shared" ref="AC123:AD123" ca="1" si="1596">IF($C123="","",VLOOKUP($A123,INDIRECT("data"&amp;$AX$3),AC$8,FALSE))</f>
        <v>46</v>
      </c>
      <c r="AD123" s="107">
        <f t="shared" ca="1" si="1596"/>
        <v>46</v>
      </c>
      <c r="AE123" s="107">
        <f t="shared" ref="AE123" ca="1" si="1597">IF($C123="","",SUM(AC123:AD123))</f>
        <v>92</v>
      </c>
      <c r="AF123" s="107">
        <f t="shared" ref="AF123:AG123" ca="1" si="1598">IF($C123="","",VLOOKUP($A123,INDIRECT("data"&amp;$AX$3),AF$8,FALSE))</f>
        <v>24</v>
      </c>
      <c r="AG123" s="107">
        <f t="shared" ca="1" si="1598"/>
        <v>46</v>
      </c>
      <c r="AH123" s="107">
        <f t="shared" ref="AH123" ca="1" si="1599">IF($C123="","",SUM(AF123:AG123))</f>
        <v>70</v>
      </c>
      <c r="AI123" s="107">
        <f t="shared" ref="AI123:AJ123" ca="1" si="1600">IF($C123="","",VLOOKUP($A123,INDIRECT("data"&amp;$AX$3),AI$8,FALSE))</f>
        <v>43</v>
      </c>
      <c r="AJ123" s="107">
        <f t="shared" ca="1" si="1600"/>
        <v>46</v>
      </c>
      <c r="AK123" s="107">
        <f t="shared" ref="AK123" ca="1" si="1601">IF($C123="","",SUM(AI123:AJ123))</f>
        <v>89</v>
      </c>
      <c r="AL123" s="107">
        <f t="shared" ref="AL123:AM123" ca="1" si="1602">IF($C123="","",VLOOKUP($A123,INDIRECT("data"&amp;$AX$3),AL$8,FALSE))</f>
        <v>46</v>
      </c>
      <c r="AM123" s="107">
        <f t="shared" ca="1" si="1602"/>
        <v>46</v>
      </c>
      <c r="AN123" s="107">
        <f t="shared" ref="AN123" ca="1" si="1603">IF($C123="","",SUM(AL123:AM123))</f>
        <v>92</v>
      </c>
      <c r="AO123" s="95">
        <f t="shared" ref="AO123" ca="1" si="1604">IF($C123="","",V123+Y123+AB123+AE123+AH123+AK123+AN123)</f>
        <v>569</v>
      </c>
      <c r="AP123" s="107">
        <f t="shared" ref="AP123:AS123" ca="1" si="1605">IF($C123="","",VLOOKUP($A123,INDIRECT("data"&amp;$AX$3),AP$8,FALSE))</f>
        <v>48</v>
      </c>
      <c r="AQ123" s="107">
        <f t="shared" ca="1" si="1605"/>
        <v>86</v>
      </c>
      <c r="AR123" s="107">
        <f t="shared" ca="1" si="1605"/>
        <v>92</v>
      </c>
      <c r="AS123" s="107">
        <f t="shared" ca="1" si="1605"/>
        <v>92</v>
      </c>
      <c r="AT123" s="107">
        <f t="shared" ref="AT123" ca="1" si="1606">IF($C123="","",SUM(AP123:AS123))</f>
        <v>318</v>
      </c>
      <c r="AU123" s="150">
        <f t="shared" ref="AU123" ca="1" si="1607">IF($C123="","",VLOOKUP($A123,INDIRECT("data"&amp;$AX$3),AU$8,FALSE))</f>
        <v>172</v>
      </c>
      <c r="AV123" s="150">
        <f ca="1">IF($C123="","",ROUND(AU123/NoW%,0))</f>
        <v>76</v>
      </c>
      <c r="AW123" s="150" t="str">
        <f ca="1">IF($C123="","",VLOOKUP(AO124,Gc,2,FALSE))</f>
        <v>Excellent</v>
      </c>
      <c r="AX123" s="150"/>
    </row>
    <row r="124" spans="1:50" s="96" customFormat="1" ht="15" customHeight="1">
      <c r="A124" s="96">
        <f t="shared" ref="A124" si="1608">A123</f>
        <v>58</v>
      </c>
      <c r="B124" s="167"/>
      <c r="C124" s="167"/>
      <c r="D124" s="107" t="str">
        <f t="shared" ref="D124:O124" ca="1" si="1609">IF($C123="","",MID(TEXT(VLOOKUP($A124,INDIRECT("data"&amp;$AX$3),10,FALSE),"000000000000"),D$8,1))</f>
        <v>9</v>
      </c>
      <c r="E124" s="107" t="str">
        <f t="shared" ca="1" si="1609"/>
        <v>4</v>
      </c>
      <c r="F124" s="107" t="str">
        <f t="shared" ca="1" si="1609"/>
        <v>7</v>
      </c>
      <c r="G124" s="107" t="str">
        <f t="shared" ca="1" si="1609"/>
        <v>9</v>
      </c>
      <c r="H124" s="107" t="str">
        <f t="shared" ca="1" si="1609"/>
        <v>1</v>
      </c>
      <c r="I124" s="107" t="str">
        <f t="shared" ca="1" si="1609"/>
        <v>2</v>
      </c>
      <c r="J124" s="107" t="str">
        <f t="shared" ca="1" si="1609"/>
        <v>2</v>
      </c>
      <c r="K124" s="107" t="str">
        <f t="shared" ca="1" si="1609"/>
        <v>0</v>
      </c>
      <c r="L124" s="107" t="str">
        <f t="shared" ca="1" si="1609"/>
        <v>5</v>
      </c>
      <c r="M124" s="107" t="str">
        <f t="shared" ca="1" si="1609"/>
        <v>5</v>
      </c>
      <c r="N124" s="107" t="str">
        <f t="shared" ca="1" si="1609"/>
        <v>1</v>
      </c>
      <c r="O124" s="107" t="str">
        <f t="shared" ca="1" si="1609"/>
        <v>4</v>
      </c>
      <c r="P124" s="150"/>
      <c r="Q124" s="150"/>
      <c r="R124" s="97">
        <f t="shared" ref="R124" ca="1" si="1610">IF($C123="","",VLOOKUP(A124,INDIRECT("data"&amp;$AX$3),9,FALSE))</f>
        <v>37187</v>
      </c>
      <c r="S124" s="98" t="s">
        <v>21</v>
      </c>
      <c r="T124" s="107" t="str">
        <f ca="1">IF($C123="","",VLOOKUP(T123*2,Gr,2))</f>
        <v>B</v>
      </c>
      <c r="U124" s="107" t="str">
        <f ca="1">IF($C123="","",VLOOKUP(U123*2,Gr,2))</f>
        <v>A+</v>
      </c>
      <c r="V124" s="107" t="str">
        <f ca="1">IF($C123="","",VLOOKUP(V123,Gr,2))</f>
        <v>B+</v>
      </c>
      <c r="W124" s="107" t="str">
        <f ca="1">IF($C123="","",VLOOKUP(W123*2,Gr,2))</f>
        <v>A</v>
      </c>
      <c r="X124" s="107" t="str">
        <f ca="1">IF($C123="","",VLOOKUP(X123*2,Gr,2))</f>
        <v>B</v>
      </c>
      <c r="Y124" s="107" t="str">
        <f ca="1">IF($C123="","",VLOOKUP(Y123,Gr,2))</f>
        <v>B+</v>
      </c>
      <c r="Z124" s="107" t="str">
        <f ca="1">IF($C123="","",VLOOKUP(Z123*2,Gr,2))</f>
        <v>A+</v>
      </c>
      <c r="AA124" s="107" t="str">
        <f ca="1">IF($C123="","",VLOOKUP(AA123*2,Gr,2))</f>
        <v>A</v>
      </c>
      <c r="AB124" s="107" t="str">
        <f ca="1">IF($C123="","",VLOOKUP(AB123,Gr,2))</f>
        <v>A</v>
      </c>
      <c r="AC124" s="107" t="str">
        <f ca="1">IF($C123="","",VLOOKUP(AC123*2,Gr,2))</f>
        <v>A+</v>
      </c>
      <c r="AD124" s="107" t="str">
        <f ca="1">IF($C123="","",VLOOKUP(AD123*2,Gr,2))</f>
        <v>A+</v>
      </c>
      <c r="AE124" s="107" t="str">
        <f ca="1">IF($C123="","",VLOOKUP(AE123,Gr,2))</f>
        <v>A+</v>
      </c>
      <c r="AF124" s="107" t="str">
        <f ca="1">IF($C123="","",VLOOKUP(AF123*2,Gr,2))</f>
        <v>B</v>
      </c>
      <c r="AG124" s="107" t="str">
        <f ca="1">IF($C123="","",VLOOKUP(AG123*2,Gr,2))</f>
        <v>A+</v>
      </c>
      <c r="AH124" s="107" t="str">
        <f ca="1">IF($C123="","",VLOOKUP(AH123,Gr,2))</f>
        <v>B+</v>
      </c>
      <c r="AI124" s="107" t="str">
        <f ca="1">IF($C123="","",VLOOKUP(AI123*2,Gr,2))</f>
        <v>A</v>
      </c>
      <c r="AJ124" s="107" t="str">
        <f ca="1">IF($C123="","",VLOOKUP(AJ123*2,Gr,2))</f>
        <v>A+</v>
      </c>
      <c r="AK124" s="107" t="str">
        <f ca="1">IF($C123="","",VLOOKUP(AK123,Gr,2))</f>
        <v>A</v>
      </c>
      <c r="AL124" s="107" t="str">
        <f ca="1">IF($C123="","",VLOOKUP(AL123*2,Gr,2))</f>
        <v>A+</v>
      </c>
      <c r="AM124" s="107" t="str">
        <f ca="1">IF($C123="","",VLOOKUP(AM123*2,Gr,2))</f>
        <v>A+</v>
      </c>
      <c r="AN124" s="107" t="str">
        <f ca="1">IF($C123="","",VLOOKUP(AN123,Gr,2))</f>
        <v>A+</v>
      </c>
      <c r="AO124" s="107" t="str">
        <f ca="1">IF($C123="","",VLOOKUP(AO123/AO$7%,Gr,2))</f>
        <v>A+</v>
      </c>
      <c r="AP124" s="107" t="str">
        <f ca="1">IF($C123="","",VLOOKUP(AP123,Gr,2))</f>
        <v>B</v>
      </c>
      <c r="AQ124" s="107" t="str">
        <f ca="1">IF($C123="","",VLOOKUP(AQ123,Gr,2))</f>
        <v>A</v>
      </c>
      <c r="AR124" s="107" t="str">
        <f ca="1">IF($C123="","",VLOOKUP(AR123,Gr,2))</f>
        <v>A+</v>
      </c>
      <c r="AS124" s="107" t="str">
        <f ca="1">IF($C123="","",VLOOKUP(AS123,Gr,2))</f>
        <v>A+</v>
      </c>
      <c r="AT124" s="107" t="str">
        <f ca="1">IF($C123="","",VLOOKUP(AT123/AT$7%,Gr,2))</f>
        <v>A</v>
      </c>
      <c r="AU124" s="150"/>
      <c r="AV124" s="150"/>
      <c r="AW124" s="150"/>
      <c r="AX124" s="150"/>
    </row>
    <row r="125" spans="1:50" s="96" customFormat="1" ht="15" customHeight="1">
      <c r="A125" s="96">
        <f t="shared" ref="A125" si="1611">A124+1</f>
        <v>59</v>
      </c>
      <c r="B125" s="166">
        <f t="shared" ref="B125" si="1612">A125</f>
        <v>59</v>
      </c>
      <c r="C125" s="166">
        <f t="shared" ref="C125" ca="1" si="1613">IFERROR(VLOOKUP(A125,INDIRECT("data"&amp;$AX$3),2,FALSE),"")</f>
        <v>1064</v>
      </c>
      <c r="D125" s="168" t="str">
        <f t="shared" ref="D125" ca="1" si="1614">IF(C125="","",VLOOKUP(A125,INDIRECT("data"&amp;$AX$3),3,FALSE))</f>
        <v>Lakshmanudu Rayudu</v>
      </c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50" t="str">
        <f t="shared" ref="P125" ca="1" si="1615">IF($C125="","",VLOOKUP($A125,INDIRECT("data"&amp;$AX$3),4,FALSE))</f>
        <v>G</v>
      </c>
      <c r="Q125" s="150" t="str">
        <f t="shared" ref="Q125" ca="1" si="1616">IF($C125="","",VLOOKUP($A125,INDIRECT("data"&amp;$AX$3),5,FALSE))</f>
        <v>BC</v>
      </c>
      <c r="R125" s="97">
        <f t="shared" ref="R125" ca="1" si="1617">IF($C125="","",VLOOKUP(A125,INDIRECT("data"&amp;$AX$3),8,FALSE))</f>
        <v>41074</v>
      </c>
      <c r="S125" s="98" t="s">
        <v>20</v>
      </c>
      <c r="T125" s="107">
        <f t="shared" ref="T125:U125" ca="1" si="1618">IF($C125="","",VLOOKUP($A125,INDIRECT("data"&amp;$AX$3),T$8,FALSE))</f>
        <v>24</v>
      </c>
      <c r="U125" s="107">
        <f t="shared" ca="1" si="1618"/>
        <v>44</v>
      </c>
      <c r="V125" s="107">
        <f t="shared" ref="V125" ca="1" si="1619">IF($C125="","",SUM(T125:U125))</f>
        <v>68</v>
      </c>
      <c r="W125" s="107">
        <f t="shared" ref="W125:X125" ca="1" si="1620">IF($C125="","",VLOOKUP($A125,INDIRECT("data"&amp;$AX$3),W$8,FALSE))</f>
        <v>41</v>
      </c>
      <c r="X125" s="107">
        <f t="shared" ca="1" si="1620"/>
        <v>24</v>
      </c>
      <c r="Y125" s="107">
        <f t="shared" ref="Y125" ca="1" si="1621">IF($C125="","",SUM(W125:X125))</f>
        <v>65</v>
      </c>
      <c r="Z125" s="107">
        <f t="shared" ref="Z125:AA125" ca="1" si="1622">IF($C125="","",VLOOKUP($A125,INDIRECT("data"&amp;$AX$3),Z$8,FALSE))</f>
        <v>48</v>
      </c>
      <c r="AA125" s="107">
        <f t="shared" ca="1" si="1622"/>
        <v>41</v>
      </c>
      <c r="AB125" s="107">
        <f t="shared" ref="AB125" ca="1" si="1623">IF($C125="","",SUM(Z125:AA125))</f>
        <v>89</v>
      </c>
      <c r="AC125" s="107">
        <f t="shared" ref="AC125:AD125" ca="1" si="1624">IF($C125="","",VLOOKUP($A125,INDIRECT("data"&amp;$AX$3),AC$8,FALSE))</f>
        <v>44</v>
      </c>
      <c r="AD125" s="107">
        <f t="shared" ca="1" si="1624"/>
        <v>48</v>
      </c>
      <c r="AE125" s="107">
        <f t="shared" ref="AE125" ca="1" si="1625">IF($C125="","",SUM(AC125:AD125))</f>
        <v>92</v>
      </c>
      <c r="AF125" s="107">
        <f t="shared" ref="AF125:AG125" ca="1" si="1626">IF($C125="","",VLOOKUP($A125,INDIRECT("data"&amp;$AX$3),AF$8,FALSE))</f>
        <v>24</v>
      </c>
      <c r="AG125" s="107">
        <f t="shared" ca="1" si="1626"/>
        <v>44</v>
      </c>
      <c r="AH125" s="107">
        <f t="shared" ref="AH125" ca="1" si="1627">IF($C125="","",SUM(AF125:AG125))</f>
        <v>68</v>
      </c>
      <c r="AI125" s="107">
        <f t="shared" ref="AI125:AJ125" ca="1" si="1628">IF($C125="","",VLOOKUP($A125,INDIRECT("data"&amp;$AX$3),AI$8,FALSE))</f>
        <v>41</v>
      </c>
      <c r="AJ125" s="107">
        <f t="shared" ca="1" si="1628"/>
        <v>48</v>
      </c>
      <c r="AK125" s="107">
        <f t="shared" ref="AK125" ca="1" si="1629">IF($C125="","",SUM(AI125:AJ125))</f>
        <v>89</v>
      </c>
      <c r="AL125" s="107">
        <f t="shared" ref="AL125:AM125" ca="1" si="1630">IF($C125="","",VLOOKUP($A125,INDIRECT("data"&amp;$AX$3),AL$8,FALSE))</f>
        <v>48</v>
      </c>
      <c r="AM125" s="107">
        <f t="shared" ca="1" si="1630"/>
        <v>44</v>
      </c>
      <c r="AN125" s="107">
        <f t="shared" ref="AN125" ca="1" si="1631">IF($C125="","",SUM(AL125:AM125))</f>
        <v>92</v>
      </c>
      <c r="AO125" s="95">
        <f t="shared" ref="AO125" ca="1" si="1632">IF($C125="","",V125+Y125+AB125+AE125+AH125+AK125+AN125)</f>
        <v>563</v>
      </c>
      <c r="AP125" s="107">
        <f t="shared" ref="AP125:AS125" ca="1" si="1633">IF($C125="","",VLOOKUP($A125,INDIRECT("data"&amp;$AX$3),AP$8,FALSE))</f>
        <v>48</v>
      </c>
      <c r="AQ125" s="107">
        <f t="shared" ca="1" si="1633"/>
        <v>82</v>
      </c>
      <c r="AR125" s="107">
        <f t="shared" ca="1" si="1633"/>
        <v>96</v>
      </c>
      <c r="AS125" s="107">
        <f t="shared" ca="1" si="1633"/>
        <v>88</v>
      </c>
      <c r="AT125" s="107">
        <f t="shared" ref="AT125" ca="1" si="1634">IF($C125="","",SUM(AP125:AS125))</f>
        <v>314</v>
      </c>
      <c r="AU125" s="150">
        <f t="shared" ref="AU125" ca="1" si="1635">IF($C125="","",VLOOKUP($A125,INDIRECT("data"&amp;$AX$3),AU$8,FALSE))</f>
        <v>194</v>
      </c>
      <c r="AV125" s="150">
        <f ca="1">IF($C125="","",ROUND(AU125/NoW%,0))</f>
        <v>85</v>
      </c>
      <c r="AW125" s="150" t="str">
        <f ca="1">IF($C125="","",VLOOKUP(AO126,Gc,2,FALSE))</f>
        <v>Excellent</v>
      </c>
      <c r="AX125" s="150"/>
    </row>
    <row r="126" spans="1:50" s="96" customFormat="1" ht="15" customHeight="1">
      <c r="A126" s="96">
        <f t="shared" ref="A126" si="1636">A125</f>
        <v>59</v>
      </c>
      <c r="B126" s="167"/>
      <c r="C126" s="167"/>
      <c r="D126" s="107" t="str">
        <f t="shared" ref="D126:O126" ca="1" si="1637">IF($C125="","",MID(TEXT(VLOOKUP($A126,INDIRECT("data"&amp;$AX$3),10,FALSE),"000000000000"),D$8,1))</f>
        <v>8</v>
      </c>
      <c r="E126" s="107" t="str">
        <f t="shared" ca="1" si="1637"/>
        <v>5</v>
      </c>
      <c r="F126" s="107" t="str">
        <f t="shared" ca="1" si="1637"/>
        <v>9</v>
      </c>
      <c r="G126" s="107" t="str">
        <f t="shared" ca="1" si="1637"/>
        <v>3</v>
      </c>
      <c r="H126" s="107" t="str">
        <f t="shared" ca="1" si="1637"/>
        <v>6</v>
      </c>
      <c r="I126" s="107" t="str">
        <f t="shared" ca="1" si="1637"/>
        <v>6</v>
      </c>
      <c r="J126" s="107" t="str">
        <f t="shared" ca="1" si="1637"/>
        <v>1</v>
      </c>
      <c r="K126" s="107" t="str">
        <f t="shared" ca="1" si="1637"/>
        <v>5</v>
      </c>
      <c r="L126" s="107" t="str">
        <f t="shared" ca="1" si="1637"/>
        <v>3</v>
      </c>
      <c r="M126" s="107" t="str">
        <f t="shared" ca="1" si="1637"/>
        <v>4</v>
      </c>
      <c r="N126" s="107" t="str">
        <f t="shared" ca="1" si="1637"/>
        <v>1</v>
      </c>
      <c r="O126" s="107" t="str">
        <f t="shared" ca="1" si="1637"/>
        <v>6</v>
      </c>
      <c r="P126" s="150"/>
      <c r="Q126" s="150"/>
      <c r="R126" s="97">
        <f t="shared" ref="R126" ca="1" si="1638">IF($C125="","",VLOOKUP(A126,INDIRECT("data"&amp;$AX$3),9,FALSE))</f>
        <v>37229</v>
      </c>
      <c r="S126" s="98" t="s">
        <v>21</v>
      </c>
      <c r="T126" s="107" t="str">
        <f ca="1">IF($C125="","",VLOOKUP(T125*2,Gr,2))</f>
        <v>B</v>
      </c>
      <c r="U126" s="107" t="str">
        <f ca="1">IF($C125="","",VLOOKUP(U125*2,Gr,2))</f>
        <v>A</v>
      </c>
      <c r="V126" s="107" t="str">
        <f ca="1">IF($C125="","",VLOOKUP(V125,Gr,2))</f>
        <v>B+</v>
      </c>
      <c r="W126" s="107" t="str">
        <f ca="1">IF($C125="","",VLOOKUP(W125*2,Gr,2))</f>
        <v>A</v>
      </c>
      <c r="X126" s="107" t="str">
        <f ca="1">IF($C125="","",VLOOKUP(X125*2,Gr,2))</f>
        <v>B</v>
      </c>
      <c r="Y126" s="107" t="str">
        <f ca="1">IF($C125="","",VLOOKUP(Y125,Gr,2))</f>
        <v>B+</v>
      </c>
      <c r="Z126" s="107" t="str">
        <f ca="1">IF($C125="","",VLOOKUP(Z125*2,Gr,2))</f>
        <v>A+</v>
      </c>
      <c r="AA126" s="107" t="str">
        <f ca="1">IF($C125="","",VLOOKUP(AA125*2,Gr,2))</f>
        <v>A</v>
      </c>
      <c r="AB126" s="107" t="str">
        <f ca="1">IF($C125="","",VLOOKUP(AB125,Gr,2))</f>
        <v>A</v>
      </c>
      <c r="AC126" s="107" t="str">
        <f ca="1">IF($C125="","",VLOOKUP(AC125*2,Gr,2))</f>
        <v>A</v>
      </c>
      <c r="AD126" s="107" t="str">
        <f ca="1">IF($C125="","",VLOOKUP(AD125*2,Gr,2))</f>
        <v>A+</v>
      </c>
      <c r="AE126" s="107" t="str">
        <f ca="1">IF($C125="","",VLOOKUP(AE125,Gr,2))</f>
        <v>A+</v>
      </c>
      <c r="AF126" s="107" t="str">
        <f ca="1">IF($C125="","",VLOOKUP(AF125*2,Gr,2))</f>
        <v>B</v>
      </c>
      <c r="AG126" s="107" t="str">
        <f ca="1">IF($C125="","",VLOOKUP(AG125*2,Gr,2))</f>
        <v>A</v>
      </c>
      <c r="AH126" s="107" t="str">
        <f ca="1">IF($C125="","",VLOOKUP(AH125,Gr,2))</f>
        <v>B+</v>
      </c>
      <c r="AI126" s="107" t="str">
        <f ca="1">IF($C125="","",VLOOKUP(AI125*2,Gr,2))</f>
        <v>A</v>
      </c>
      <c r="AJ126" s="107" t="str">
        <f ca="1">IF($C125="","",VLOOKUP(AJ125*2,Gr,2))</f>
        <v>A+</v>
      </c>
      <c r="AK126" s="107" t="str">
        <f ca="1">IF($C125="","",VLOOKUP(AK125,Gr,2))</f>
        <v>A</v>
      </c>
      <c r="AL126" s="107" t="str">
        <f ca="1">IF($C125="","",VLOOKUP(AL125*2,Gr,2))</f>
        <v>A+</v>
      </c>
      <c r="AM126" s="107" t="str">
        <f ca="1">IF($C125="","",VLOOKUP(AM125*2,Gr,2))</f>
        <v>A</v>
      </c>
      <c r="AN126" s="107" t="str">
        <f ca="1">IF($C125="","",VLOOKUP(AN125,Gr,2))</f>
        <v>A+</v>
      </c>
      <c r="AO126" s="107" t="str">
        <f ca="1">IF($C125="","",VLOOKUP(AO125/AO$7%,Gr,2))</f>
        <v>A+</v>
      </c>
      <c r="AP126" s="107" t="str">
        <f ca="1">IF($C125="","",VLOOKUP(AP125,Gr,2))</f>
        <v>B</v>
      </c>
      <c r="AQ126" s="107" t="str">
        <f ca="1">IF($C125="","",VLOOKUP(AQ125,Gr,2))</f>
        <v>A</v>
      </c>
      <c r="AR126" s="107" t="str">
        <f ca="1">IF($C125="","",VLOOKUP(AR125,Gr,2))</f>
        <v>A+</v>
      </c>
      <c r="AS126" s="107" t="str">
        <f ca="1">IF($C125="","",VLOOKUP(AS125,Gr,2))</f>
        <v>A</v>
      </c>
      <c r="AT126" s="107" t="str">
        <f ca="1">IF($C125="","",VLOOKUP(AT125/AT$7%,Gr,2))</f>
        <v>A</v>
      </c>
      <c r="AU126" s="150"/>
      <c r="AV126" s="150"/>
      <c r="AW126" s="150"/>
      <c r="AX126" s="150"/>
    </row>
    <row r="127" spans="1:50" s="96" customFormat="1" ht="15" customHeight="1">
      <c r="A127" s="96">
        <f t="shared" ref="A127" si="1639">A126+1</f>
        <v>60</v>
      </c>
      <c r="B127" s="166">
        <f t="shared" ref="B127" si="1640">A127</f>
        <v>60</v>
      </c>
      <c r="C127" s="166">
        <f t="shared" ref="C127" ca="1" si="1641">IFERROR(VLOOKUP(A127,INDIRECT("data"&amp;$AX$3),2,FALSE),"")</f>
        <v>1096</v>
      </c>
      <c r="D127" s="168" t="str">
        <f t="shared" ref="D127" ca="1" si="1642">IF(C127="","",VLOOKUP(A127,INDIRECT("data"&amp;$AX$3),3,FALSE))</f>
        <v>Naga Raju Palla</v>
      </c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50" t="str">
        <f t="shared" ref="P127" ca="1" si="1643">IF($C127="","",VLOOKUP($A127,INDIRECT("data"&amp;$AX$3),4,FALSE))</f>
        <v>G</v>
      </c>
      <c r="Q127" s="150" t="str">
        <f t="shared" ref="Q127" ca="1" si="1644">IF($C127="","",VLOOKUP($A127,INDIRECT("data"&amp;$AX$3),5,FALSE))</f>
        <v>OC</v>
      </c>
      <c r="R127" s="97">
        <f t="shared" ref="R127" ca="1" si="1645">IF($C127="","",VLOOKUP(A127,INDIRECT("data"&amp;$AX$3),8,FALSE))</f>
        <v>41081</v>
      </c>
      <c r="S127" s="98" t="s">
        <v>20</v>
      </c>
      <c r="T127" s="107">
        <f t="shared" ref="T127:U127" ca="1" si="1646">IF($C127="","",VLOOKUP($A127,INDIRECT("data"&amp;$AX$3),T$8,FALSE))</f>
        <v>27</v>
      </c>
      <c r="U127" s="107">
        <f t="shared" ca="1" si="1646"/>
        <v>28</v>
      </c>
      <c r="V127" s="107">
        <f t="shared" ref="V127" ca="1" si="1647">IF($C127="","",SUM(T127:U127))</f>
        <v>55</v>
      </c>
      <c r="W127" s="107">
        <f t="shared" ref="W127:X127" ca="1" si="1648">IF($C127="","",VLOOKUP($A127,INDIRECT("data"&amp;$AX$3),W$8,FALSE))</f>
        <v>33</v>
      </c>
      <c r="X127" s="107">
        <f t="shared" ca="1" si="1648"/>
        <v>27</v>
      </c>
      <c r="Y127" s="107">
        <f t="shared" ref="Y127" ca="1" si="1649">IF($C127="","",SUM(W127:X127))</f>
        <v>60</v>
      </c>
      <c r="Z127" s="107">
        <f t="shared" ref="Z127:AA127" ca="1" si="1650">IF($C127="","",VLOOKUP($A127,INDIRECT("data"&amp;$AX$3),Z$8,FALSE))</f>
        <v>40</v>
      </c>
      <c r="AA127" s="107">
        <f t="shared" ca="1" si="1650"/>
        <v>33</v>
      </c>
      <c r="AB127" s="107">
        <f t="shared" ref="AB127" ca="1" si="1651">IF($C127="","",SUM(Z127:AA127))</f>
        <v>73</v>
      </c>
      <c r="AC127" s="107">
        <f t="shared" ref="AC127:AD127" ca="1" si="1652">IF($C127="","",VLOOKUP($A127,INDIRECT("data"&amp;$AX$3),AC$8,FALSE))</f>
        <v>28</v>
      </c>
      <c r="AD127" s="107">
        <f t="shared" ca="1" si="1652"/>
        <v>40</v>
      </c>
      <c r="AE127" s="107">
        <f t="shared" ref="AE127" ca="1" si="1653">IF($C127="","",SUM(AC127:AD127))</f>
        <v>68</v>
      </c>
      <c r="AF127" s="107">
        <f t="shared" ref="AF127:AG127" ca="1" si="1654">IF($C127="","",VLOOKUP($A127,INDIRECT("data"&amp;$AX$3),AF$8,FALSE))</f>
        <v>27</v>
      </c>
      <c r="AG127" s="107">
        <f t="shared" ca="1" si="1654"/>
        <v>28</v>
      </c>
      <c r="AH127" s="107">
        <f t="shared" ref="AH127" ca="1" si="1655">IF($C127="","",SUM(AF127:AG127))</f>
        <v>55</v>
      </c>
      <c r="AI127" s="107">
        <f t="shared" ref="AI127:AJ127" ca="1" si="1656">IF($C127="","",VLOOKUP($A127,INDIRECT("data"&amp;$AX$3),AI$8,FALSE))</f>
        <v>33</v>
      </c>
      <c r="AJ127" s="107">
        <f t="shared" ca="1" si="1656"/>
        <v>40</v>
      </c>
      <c r="AK127" s="107">
        <f t="shared" ref="AK127" ca="1" si="1657">IF($C127="","",SUM(AI127:AJ127))</f>
        <v>73</v>
      </c>
      <c r="AL127" s="107">
        <f t="shared" ref="AL127:AM127" ca="1" si="1658">IF($C127="","",VLOOKUP($A127,INDIRECT("data"&amp;$AX$3),AL$8,FALSE))</f>
        <v>40</v>
      </c>
      <c r="AM127" s="107">
        <f t="shared" ca="1" si="1658"/>
        <v>28</v>
      </c>
      <c r="AN127" s="107">
        <f t="shared" ref="AN127" ca="1" si="1659">IF($C127="","",SUM(AL127:AM127))</f>
        <v>68</v>
      </c>
      <c r="AO127" s="95">
        <f t="shared" ref="AO127" ca="1" si="1660">IF($C127="","",V127+Y127+AB127+AE127+AH127+AK127+AN127)</f>
        <v>452</v>
      </c>
      <c r="AP127" s="107">
        <f t="shared" ref="AP127:AS127" ca="1" si="1661">IF($C127="","",VLOOKUP($A127,INDIRECT("data"&amp;$AX$3),AP$8,FALSE))</f>
        <v>54</v>
      </c>
      <c r="AQ127" s="107">
        <f t="shared" ca="1" si="1661"/>
        <v>66</v>
      </c>
      <c r="AR127" s="107">
        <f t="shared" ca="1" si="1661"/>
        <v>80</v>
      </c>
      <c r="AS127" s="107">
        <f t="shared" ca="1" si="1661"/>
        <v>56</v>
      </c>
      <c r="AT127" s="107">
        <f t="shared" ref="AT127" ca="1" si="1662">IF($C127="","",SUM(AP127:AS127))</f>
        <v>256</v>
      </c>
      <c r="AU127" s="150">
        <f t="shared" ref="AU127" ca="1" si="1663">IF($C127="","",VLOOKUP($A127,INDIRECT("data"&amp;$AX$3),AU$8,FALSE))</f>
        <v>193</v>
      </c>
      <c r="AV127" s="150">
        <f ca="1">IF($C127="","",ROUND(AU127/NoW%,0))</f>
        <v>85</v>
      </c>
      <c r="AW127" s="150" t="str">
        <f ca="1">IF($C127="","",VLOOKUP(AO128,Gc,2,FALSE))</f>
        <v>Very Good</v>
      </c>
      <c r="AX127" s="150"/>
    </row>
    <row r="128" spans="1:50" s="96" customFormat="1" ht="15" customHeight="1">
      <c r="A128" s="96">
        <f t="shared" ref="A128" si="1664">A127</f>
        <v>60</v>
      </c>
      <c r="B128" s="167"/>
      <c r="C128" s="167"/>
      <c r="D128" s="107" t="str">
        <f t="shared" ref="D128:O128" ca="1" si="1665">IF($C127="","",MID(TEXT(VLOOKUP($A128,INDIRECT("data"&amp;$AX$3),10,FALSE),"000000000000"),D$8,1))</f>
        <v>8</v>
      </c>
      <c r="E128" s="107" t="str">
        <f t="shared" ca="1" si="1665"/>
        <v>2</v>
      </c>
      <c r="F128" s="107" t="str">
        <f t="shared" ca="1" si="1665"/>
        <v>4</v>
      </c>
      <c r="G128" s="107" t="str">
        <f t="shared" ca="1" si="1665"/>
        <v>5</v>
      </c>
      <c r="H128" s="107" t="str">
        <f t="shared" ca="1" si="1665"/>
        <v>4</v>
      </c>
      <c r="I128" s="107" t="str">
        <f t="shared" ca="1" si="1665"/>
        <v>1</v>
      </c>
      <c r="J128" s="107" t="str">
        <f t="shared" ca="1" si="1665"/>
        <v>1</v>
      </c>
      <c r="K128" s="107" t="str">
        <f t="shared" ca="1" si="1665"/>
        <v>8</v>
      </c>
      <c r="L128" s="107" t="str">
        <f t="shared" ca="1" si="1665"/>
        <v>9</v>
      </c>
      <c r="M128" s="107" t="str">
        <f t="shared" ca="1" si="1665"/>
        <v>3</v>
      </c>
      <c r="N128" s="107" t="str">
        <f t="shared" ca="1" si="1665"/>
        <v>0</v>
      </c>
      <c r="O128" s="107" t="str">
        <f t="shared" ca="1" si="1665"/>
        <v>5</v>
      </c>
      <c r="P128" s="150"/>
      <c r="Q128" s="150"/>
      <c r="R128" s="97">
        <f t="shared" ref="R128" ca="1" si="1666">IF($C127="","",VLOOKUP(A128,INDIRECT("data"&amp;$AX$3),9,FALSE))</f>
        <v>37337</v>
      </c>
      <c r="S128" s="98" t="s">
        <v>21</v>
      </c>
      <c r="T128" s="107" t="str">
        <f ca="1">IF($C127="","",VLOOKUP(T127*2,Gr,2))</f>
        <v>B+</v>
      </c>
      <c r="U128" s="107" t="str">
        <f ca="1">IF($C127="","",VLOOKUP(U127*2,Gr,2))</f>
        <v>B+</v>
      </c>
      <c r="V128" s="107" t="str">
        <f ca="1">IF($C127="","",VLOOKUP(V127,Gr,2))</f>
        <v>B+</v>
      </c>
      <c r="W128" s="107" t="str">
        <f ca="1">IF($C127="","",VLOOKUP(W127*2,Gr,2))</f>
        <v>B+</v>
      </c>
      <c r="X128" s="107" t="str">
        <f ca="1">IF($C127="","",VLOOKUP(X127*2,Gr,2))</f>
        <v>B+</v>
      </c>
      <c r="Y128" s="107" t="str">
        <f ca="1">IF($C127="","",VLOOKUP(Y127,Gr,2))</f>
        <v>B+</v>
      </c>
      <c r="Z128" s="107" t="str">
        <f ca="1">IF($C127="","",VLOOKUP(Z127*2,Gr,2))</f>
        <v>A</v>
      </c>
      <c r="AA128" s="107" t="str">
        <f ca="1">IF($C127="","",VLOOKUP(AA127*2,Gr,2))</f>
        <v>B+</v>
      </c>
      <c r="AB128" s="107" t="str">
        <f ca="1">IF($C127="","",VLOOKUP(AB127,Gr,2))</f>
        <v>A</v>
      </c>
      <c r="AC128" s="107" t="str">
        <f ca="1">IF($C127="","",VLOOKUP(AC127*2,Gr,2))</f>
        <v>B+</v>
      </c>
      <c r="AD128" s="107" t="str">
        <f ca="1">IF($C127="","",VLOOKUP(AD127*2,Gr,2))</f>
        <v>A</v>
      </c>
      <c r="AE128" s="107" t="str">
        <f ca="1">IF($C127="","",VLOOKUP(AE127,Gr,2))</f>
        <v>B+</v>
      </c>
      <c r="AF128" s="107" t="str">
        <f ca="1">IF($C127="","",VLOOKUP(AF127*2,Gr,2))</f>
        <v>B+</v>
      </c>
      <c r="AG128" s="107" t="str">
        <f ca="1">IF($C127="","",VLOOKUP(AG127*2,Gr,2))</f>
        <v>B+</v>
      </c>
      <c r="AH128" s="107" t="str">
        <f ca="1">IF($C127="","",VLOOKUP(AH127,Gr,2))</f>
        <v>B+</v>
      </c>
      <c r="AI128" s="107" t="str">
        <f ca="1">IF($C127="","",VLOOKUP(AI127*2,Gr,2))</f>
        <v>B+</v>
      </c>
      <c r="AJ128" s="107" t="str">
        <f ca="1">IF($C127="","",VLOOKUP(AJ127*2,Gr,2))</f>
        <v>A</v>
      </c>
      <c r="AK128" s="107" t="str">
        <f ca="1">IF($C127="","",VLOOKUP(AK127,Gr,2))</f>
        <v>A</v>
      </c>
      <c r="AL128" s="107" t="str">
        <f ca="1">IF($C127="","",VLOOKUP(AL127*2,Gr,2))</f>
        <v>A</v>
      </c>
      <c r="AM128" s="107" t="str">
        <f ca="1">IF($C127="","",VLOOKUP(AM127*2,Gr,2))</f>
        <v>B+</v>
      </c>
      <c r="AN128" s="107" t="str">
        <f ca="1">IF($C127="","",VLOOKUP(AN127,Gr,2))</f>
        <v>B+</v>
      </c>
      <c r="AO128" s="107" t="str">
        <f ca="1">IF($C127="","",VLOOKUP(AO127/AO$7%,Gr,2))</f>
        <v>A</v>
      </c>
      <c r="AP128" s="107" t="str">
        <f ca="1">IF($C127="","",VLOOKUP(AP127,Gr,2))</f>
        <v>B+</v>
      </c>
      <c r="AQ128" s="107" t="str">
        <f ca="1">IF($C127="","",VLOOKUP(AQ127,Gr,2))</f>
        <v>B+</v>
      </c>
      <c r="AR128" s="107" t="str">
        <f ca="1">IF($C127="","",VLOOKUP(AR127,Gr,2))</f>
        <v>A</v>
      </c>
      <c r="AS128" s="107" t="str">
        <f ca="1">IF($C127="","",VLOOKUP(AS127,Gr,2))</f>
        <v>B+</v>
      </c>
      <c r="AT128" s="107" t="str">
        <f ca="1">IF($C127="","",VLOOKUP(AT127/AT$7%,Gr,2))</f>
        <v>B+</v>
      </c>
      <c r="AU128" s="150"/>
      <c r="AV128" s="150"/>
      <c r="AW128" s="150"/>
      <c r="AX128" s="150"/>
    </row>
    <row r="129" spans="1:50" s="96" customFormat="1" ht="15" customHeight="1">
      <c r="A129" s="96">
        <f t="shared" ref="A129" si="1667">A128+1</f>
        <v>61</v>
      </c>
      <c r="B129" s="166">
        <f t="shared" ref="B129" si="1668">A129</f>
        <v>61</v>
      </c>
      <c r="C129" s="166">
        <f t="shared" ref="C129" ca="1" si="1669">IFERROR(VLOOKUP(A129,INDIRECT("data"&amp;$AX$3),2,FALSE),"")</f>
        <v>1121</v>
      </c>
      <c r="D129" s="168" t="str">
        <f t="shared" ref="D129" ca="1" si="1670">IF(C129="","",VLOOKUP(A129,INDIRECT("data"&amp;$AX$3),3,FALSE))</f>
        <v>Anvith Vara</v>
      </c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50" t="str">
        <f t="shared" ref="P129" ca="1" si="1671">IF($C129="","",VLOOKUP($A129,INDIRECT("data"&amp;$AX$3),4,FALSE))</f>
        <v>G</v>
      </c>
      <c r="Q129" s="150" t="str">
        <f t="shared" ref="Q129" ca="1" si="1672">IF($C129="","",VLOOKUP($A129,INDIRECT("data"&amp;$AX$3),5,FALSE))</f>
        <v>SC</v>
      </c>
      <c r="R129" s="97">
        <f t="shared" ref="R129" ca="1" si="1673">IF($C129="","",VLOOKUP(A129,INDIRECT("data"&amp;$AX$3),8,FALSE))</f>
        <v>41104</v>
      </c>
      <c r="S129" s="98" t="s">
        <v>20</v>
      </c>
      <c r="T129" s="107">
        <f t="shared" ref="T129:U129" ca="1" si="1674">IF($C129="","",VLOOKUP($A129,INDIRECT("data"&amp;$AX$3),T$8,FALSE))</f>
        <v>50</v>
      </c>
      <c r="U129" s="107">
        <f t="shared" ca="1" si="1674"/>
        <v>39</v>
      </c>
      <c r="V129" s="107">
        <f t="shared" ref="V129" ca="1" si="1675">IF($C129="","",SUM(T129:U129))</f>
        <v>89</v>
      </c>
      <c r="W129" s="107">
        <f t="shared" ref="W129:X129" ca="1" si="1676">IF($C129="","",VLOOKUP($A129,INDIRECT("data"&amp;$AX$3),W$8,FALSE))</f>
        <v>21</v>
      </c>
      <c r="X129" s="107">
        <f t="shared" ca="1" si="1676"/>
        <v>50</v>
      </c>
      <c r="Y129" s="107">
        <f t="shared" ref="Y129" ca="1" si="1677">IF($C129="","",SUM(W129:X129))</f>
        <v>71</v>
      </c>
      <c r="Z129" s="107">
        <f t="shared" ref="Z129:AA129" ca="1" si="1678">IF($C129="","",VLOOKUP($A129,INDIRECT("data"&amp;$AX$3),Z$8,FALSE))</f>
        <v>40</v>
      </c>
      <c r="AA129" s="107">
        <f t="shared" ca="1" si="1678"/>
        <v>21</v>
      </c>
      <c r="AB129" s="107">
        <f t="shared" ref="AB129" ca="1" si="1679">IF($C129="","",SUM(Z129:AA129))</f>
        <v>61</v>
      </c>
      <c r="AC129" s="107">
        <f t="shared" ref="AC129:AD129" ca="1" si="1680">IF($C129="","",VLOOKUP($A129,INDIRECT("data"&amp;$AX$3),AC$8,FALSE))</f>
        <v>39</v>
      </c>
      <c r="AD129" s="107">
        <f t="shared" ca="1" si="1680"/>
        <v>40</v>
      </c>
      <c r="AE129" s="107">
        <f t="shared" ref="AE129" ca="1" si="1681">IF($C129="","",SUM(AC129:AD129))</f>
        <v>79</v>
      </c>
      <c r="AF129" s="107">
        <f t="shared" ref="AF129:AG129" ca="1" si="1682">IF($C129="","",VLOOKUP($A129,INDIRECT("data"&amp;$AX$3),AF$8,FALSE))</f>
        <v>50</v>
      </c>
      <c r="AG129" s="107">
        <f t="shared" ca="1" si="1682"/>
        <v>39</v>
      </c>
      <c r="AH129" s="107">
        <f t="shared" ref="AH129" ca="1" si="1683">IF($C129="","",SUM(AF129:AG129))</f>
        <v>89</v>
      </c>
      <c r="AI129" s="107">
        <f t="shared" ref="AI129:AJ129" ca="1" si="1684">IF($C129="","",VLOOKUP($A129,INDIRECT("data"&amp;$AX$3),AI$8,FALSE))</f>
        <v>21</v>
      </c>
      <c r="AJ129" s="107">
        <f t="shared" ca="1" si="1684"/>
        <v>40</v>
      </c>
      <c r="AK129" s="107">
        <f t="shared" ref="AK129" ca="1" si="1685">IF($C129="","",SUM(AI129:AJ129))</f>
        <v>61</v>
      </c>
      <c r="AL129" s="107">
        <f t="shared" ref="AL129:AM129" ca="1" si="1686">IF($C129="","",VLOOKUP($A129,INDIRECT("data"&amp;$AX$3),AL$8,FALSE))</f>
        <v>40</v>
      </c>
      <c r="AM129" s="107">
        <f t="shared" ca="1" si="1686"/>
        <v>39</v>
      </c>
      <c r="AN129" s="107">
        <f t="shared" ref="AN129" ca="1" si="1687">IF($C129="","",SUM(AL129:AM129))</f>
        <v>79</v>
      </c>
      <c r="AO129" s="95">
        <f t="shared" ref="AO129" ca="1" si="1688">IF($C129="","",V129+Y129+AB129+AE129+AH129+AK129+AN129)</f>
        <v>529</v>
      </c>
      <c r="AP129" s="107">
        <f t="shared" ref="AP129:AS129" ca="1" si="1689">IF($C129="","",VLOOKUP($A129,INDIRECT("data"&amp;$AX$3),AP$8,FALSE))</f>
        <v>100</v>
      </c>
      <c r="AQ129" s="107">
        <f t="shared" ca="1" si="1689"/>
        <v>42</v>
      </c>
      <c r="AR129" s="107">
        <f t="shared" ca="1" si="1689"/>
        <v>80</v>
      </c>
      <c r="AS129" s="107">
        <f t="shared" ca="1" si="1689"/>
        <v>78</v>
      </c>
      <c r="AT129" s="107">
        <f t="shared" ref="AT129" ca="1" si="1690">IF($C129="","",SUM(AP129:AS129))</f>
        <v>300</v>
      </c>
      <c r="AU129" s="150">
        <f t="shared" ref="AU129" ca="1" si="1691">IF($C129="","",VLOOKUP($A129,INDIRECT("data"&amp;$AX$3),AU$8,FALSE))</f>
        <v>164</v>
      </c>
      <c r="AV129" s="150">
        <f ca="1">IF($C129="","",ROUND(AU129/NoW%,0))</f>
        <v>72</v>
      </c>
      <c r="AW129" s="150" t="str">
        <f ca="1">IF($C129="","",VLOOKUP(AO130,Gc,2,FALSE))</f>
        <v>Very Good</v>
      </c>
      <c r="AX129" s="150"/>
    </row>
    <row r="130" spans="1:50" s="96" customFormat="1" ht="15" customHeight="1">
      <c r="A130" s="96">
        <f t="shared" ref="A130" si="1692">A129</f>
        <v>61</v>
      </c>
      <c r="B130" s="167"/>
      <c r="C130" s="167"/>
      <c r="D130" s="107" t="str">
        <f t="shared" ref="D130:O130" ca="1" si="1693">IF($C129="","",MID(TEXT(VLOOKUP($A130,INDIRECT("data"&amp;$AX$3),10,FALSE),"000000000000"),D$8,1))</f>
        <v>9</v>
      </c>
      <c r="E130" s="107" t="str">
        <f t="shared" ca="1" si="1693"/>
        <v>4</v>
      </c>
      <c r="F130" s="107" t="str">
        <f t="shared" ca="1" si="1693"/>
        <v>3</v>
      </c>
      <c r="G130" s="107" t="str">
        <f t="shared" ca="1" si="1693"/>
        <v>9</v>
      </c>
      <c r="H130" s="107" t="str">
        <f t="shared" ca="1" si="1693"/>
        <v>3</v>
      </c>
      <c r="I130" s="107" t="str">
        <f t="shared" ca="1" si="1693"/>
        <v>9</v>
      </c>
      <c r="J130" s="107" t="str">
        <f t="shared" ca="1" si="1693"/>
        <v>9</v>
      </c>
      <c r="K130" s="107" t="str">
        <f t="shared" ca="1" si="1693"/>
        <v>2</v>
      </c>
      <c r="L130" s="107" t="str">
        <f t="shared" ca="1" si="1693"/>
        <v>2</v>
      </c>
      <c r="M130" s="107" t="str">
        <f t="shared" ca="1" si="1693"/>
        <v>1</v>
      </c>
      <c r="N130" s="107" t="str">
        <f t="shared" ca="1" si="1693"/>
        <v>1</v>
      </c>
      <c r="O130" s="107" t="str">
        <f t="shared" ca="1" si="1693"/>
        <v>5</v>
      </c>
      <c r="P130" s="150"/>
      <c r="Q130" s="150"/>
      <c r="R130" s="97">
        <f t="shared" ref="R130" ca="1" si="1694">IF($C129="","",VLOOKUP(A130,INDIRECT("data"&amp;$AX$3),9,FALSE))</f>
        <v>36894</v>
      </c>
      <c r="S130" s="98" t="s">
        <v>21</v>
      </c>
      <c r="T130" s="107" t="str">
        <f ca="1">IF($C129="","",VLOOKUP(T129*2,Gr,2))</f>
        <v>A+</v>
      </c>
      <c r="U130" s="107" t="str">
        <f ca="1">IF($C129="","",VLOOKUP(U129*2,Gr,2))</f>
        <v>A</v>
      </c>
      <c r="V130" s="107" t="str">
        <f ca="1">IF($C129="","",VLOOKUP(V129,Gr,2))</f>
        <v>A</v>
      </c>
      <c r="W130" s="107" t="str">
        <f ca="1">IF($C129="","",VLOOKUP(W129*2,Gr,2))</f>
        <v>B</v>
      </c>
      <c r="X130" s="107" t="str">
        <f ca="1">IF($C129="","",VLOOKUP(X129*2,Gr,2))</f>
        <v>A+</v>
      </c>
      <c r="Y130" s="107" t="str">
        <f ca="1">IF($C129="","",VLOOKUP(Y129,Gr,2))</f>
        <v>A</v>
      </c>
      <c r="Z130" s="107" t="str">
        <f ca="1">IF($C129="","",VLOOKUP(Z129*2,Gr,2))</f>
        <v>A</v>
      </c>
      <c r="AA130" s="107" t="str">
        <f ca="1">IF($C129="","",VLOOKUP(AA129*2,Gr,2))</f>
        <v>B</v>
      </c>
      <c r="AB130" s="107" t="str">
        <f ca="1">IF($C129="","",VLOOKUP(AB129,Gr,2))</f>
        <v>B+</v>
      </c>
      <c r="AC130" s="107" t="str">
        <f ca="1">IF($C129="","",VLOOKUP(AC129*2,Gr,2))</f>
        <v>A</v>
      </c>
      <c r="AD130" s="107" t="str">
        <f ca="1">IF($C129="","",VLOOKUP(AD129*2,Gr,2))</f>
        <v>A</v>
      </c>
      <c r="AE130" s="107" t="str">
        <f ca="1">IF($C129="","",VLOOKUP(AE129,Gr,2))</f>
        <v>A</v>
      </c>
      <c r="AF130" s="107" t="str">
        <f ca="1">IF($C129="","",VLOOKUP(AF129*2,Gr,2))</f>
        <v>A+</v>
      </c>
      <c r="AG130" s="107" t="str">
        <f ca="1">IF($C129="","",VLOOKUP(AG129*2,Gr,2))</f>
        <v>A</v>
      </c>
      <c r="AH130" s="107" t="str">
        <f ca="1">IF($C129="","",VLOOKUP(AH129,Gr,2))</f>
        <v>A</v>
      </c>
      <c r="AI130" s="107" t="str">
        <f ca="1">IF($C129="","",VLOOKUP(AI129*2,Gr,2))</f>
        <v>B</v>
      </c>
      <c r="AJ130" s="107" t="str">
        <f ca="1">IF($C129="","",VLOOKUP(AJ129*2,Gr,2))</f>
        <v>A</v>
      </c>
      <c r="AK130" s="107" t="str">
        <f ca="1">IF($C129="","",VLOOKUP(AK129,Gr,2))</f>
        <v>B+</v>
      </c>
      <c r="AL130" s="107" t="str">
        <f ca="1">IF($C129="","",VLOOKUP(AL129*2,Gr,2))</f>
        <v>A</v>
      </c>
      <c r="AM130" s="107" t="str">
        <f ca="1">IF($C129="","",VLOOKUP(AM129*2,Gr,2))</f>
        <v>A</v>
      </c>
      <c r="AN130" s="107" t="str">
        <f ca="1">IF($C129="","",VLOOKUP(AN129,Gr,2))</f>
        <v>A</v>
      </c>
      <c r="AO130" s="107" t="str">
        <f ca="1">IF($C129="","",VLOOKUP(AO129/AO$7%,Gr,2))</f>
        <v>A</v>
      </c>
      <c r="AP130" s="107" t="str">
        <f ca="1">IF($C129="","",VLOOKUP(AP129,Gr,2))</f>
        <v>A+</v>
      </c>
      <c r="AQ130" s="107" t="str">
        <f ca="1">IF($C129="","",VLOOKUP(AQ129,Gr,2))</f>
        <v>B</v>
      </c>
      <c r="AR130" s="107" t="str">
        <f ca="1">IF($C129="","",VLOOKUP(AR129,Gr,2))</f>
        <v>A</v>
      </c>
      <c r="AS130" s="107" t="str">
        <f ca="1">IF($C129="","",VLOOKUP(AS129,Gr,2))</f>
        <v>A</v>
      </c>
      <c r="AT130" s="107" t="str">
        <f ca="1">IF($C129="","",VLOOKUP(AT129/AT$7%,Gr,2))</f>
        <v>A</v>
      </c>
      <c r="AU130" s="150"/>
      <c r="AV130" s="150"/>
      <c r="AW130" s="150"/>
      <c r="AX130" s="150"/>
    </row>
    <row r="131" spans="1:50" s="96" customFormat="1" ht="15" customHeight="1">
      <c r="A131" s="96">
        <f t="shared" ref="A131" si="1695">A130+1</f>
        <v>62</v>
      </c>
      <c r="B131" s="166">
        <f t="shared" ref="B131" si="1696">A131</f>
        <v>62</v>
      </c>
      <c r="C131" s="166">
        <f t="shared" ref="C131" ca="1" si="1697">IFERROR(VLOOKUP(A131,INDIRECT("data"&amp;$AX$3),2,FALSE),"")</f>
        <v>1076</v>
      </c>
      <c r="D131" s="168" t="str">
        <f t="shared" ref="D131" ca="1" si="1698">IF(C131="","",VLOOKUP(A131,INDIRECT("data"&amp;$AX$3),3,FALSE))</f>
        <v>Bharath Vithanala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50" t="str">
        <f t="shared" ref="P131" ca="1" si="1699">IF($C131="","",VLOOKUP($A131,INDIRECT("data"&amp;$AX$3),4,FALSE))</f>
        <v>G</v>
      </c>
      <c r="Q131" s="150" t="str">
        <f t="shared" ref="Q131" ca="1" si="1700">IF($C131="","",VLOOKUP($A131,INDIRECT("data"&amp;$AX$3),5,FALSE))</f>
        <v>BC</v>
      </c>
      <c r="R131" s="97">
        <f t="shared" ref="R131" ca="1" si="1701">IF($C131="","",VLOOKUP(A131,INDIRECT("data"&amp;$AX$3),8,FALSE))</f>
        <v>41076</v>
      </c>
      <c r="S131" s="98" t="s">
        <v>20</v>
      </c>
      <c r="T131" s="107">
        <f t="shared" ref="T131:U131" ca="1" si="1702">IF($C131="","",VLOOKUP($A131,INDIRECT("data"&amp;$AX$3),T$8,FALSE))</f>
        <v>44</v>
      </c>
      <c r="U131" s="107">
        <f t="shared" ca="1" si="1702"/>
        <v>48</v>
      </c>
      <c r="V131" s="107">
        <f t="shared" ref="V131" ca="1" si="1703">IF($C131="","",SUM(T131:U131))</f>
        <v>92</v>
      </c>
      <c r="W131" s="107">
        <f t="shared" ref="W131:X131" ca="1" si="1704">IF($C131="","",VLOOKUP($A131,INDIRECT("data"&amp;$AX$3),W$8,FALSE))</f>
        <v>43</v>
      </c>
      <c r="X131" s="107">
        <f t="shared" ca="1" si="1704"/>
        <v>44</v>
      </c>
      <c r="Y131" s="107">
        <f t="shared" ref="Y131" ca="1" si="1705">IF($C131="","",SUM(W131:X131))</f>
        <v>87</v>
      </c>
      <c r="Z131" s="107">
        <f t="shared" ref="Z131:AA131" ca="1" si="1706">IF($C131="","",VLOOKUP($A131,INDIRECT("data"&amp;$AX$3),Z$8,FALSE))</f>
        <v>48</v>
      </c>
      <c r="AA131" s="107">
        <f t="shared" ca="1" si="1706"/>
        <v>43</v>
      </c>
      <c r="AB131" s="107">
        <f t="shared" ref="AB131" ca="1" si="1707">IF($C131="","",SUM(Z131:AA131))</f>
        <v>91</v>
      </c>
      <c r="AC131" s="107">
        <f t="shared" ref="AC131:AD131" ca="1" si="1708">IF($C131="","",VLOOKUP($A131,INDIRECT("data"&amp;$AX$3),AC$8,FALSE))</f>
        <v>48</v>
      </c>
      <c r="AD131" s="107">
        <f t="shared" ca="1" si="1708"/>
        <v>48</v>
      </c>
      <c r="AE131" s="107">
        <f t="shared" ref="AE131" ca="1" si="1709">IF($C131="","",SUM(AC131:AD131))</f>
        <v>96</v>
      </c>
      <c r="AF131" s="107">
        <f t="shared" ref="AF131:AG131" ca="1" si="1710">IF($C131="","",VLOOKUP($A131,INDIRECT("data"&amp;$AX$3),AF$8,FALSE))</f>
        <v>44</v>
      </c>
      <c r="AG131" s="107">
        <f t="shared" ca="1" si="1710"/>
        <v>48</v>
      </c>
      <c r="AH131" s="107">
        <f t="shared" ref="AH131" ca="1" si="1711">IF($C131="","",SUM(AF131:AG131))</f>
        <v>92</v>
      </c>
      <c r="AI131" s="107">
        <f t="shared" ref="AI131:AJ131" ca="1" si="1712">IF($C131="","",VLOOKUP($A131,INDIRECT("data"&amp;$AX$3),AI$8,FALSE))</f>
        <v>43</v>
      </c>
      <c r="AJ131" s="107">
        <f t="shared" ca="1" si="1712"/>
        <v>48</v>
      </c>
      <c r="AK131" s="107">
        <f t="shared" ref="AK131" ca="1" si="1713">IF($C131="","",SUM(AI131:AJ131))</f>
        <v>91</v>
      </c>
      <c r="AL131" s="107">
        <f t="shared" ref="AL131:AM131" ca="1" si="1714">IF($C131="","",VLOOKUP($A131,INDIRECT("data"&amp;$AX$3),AL$8,FALSE))</f>
        <v>48</v>
      </c>
      <c r="AM131" s="107">
        <f t="shared" ca="1" si="1714"/>
        <v>48</v>
      </c>
      <c r="AN131" s="107">
        <f t="shared" ref="AN131" ca="1" si="1715">IF($C131="","",SUM(AL131:AM131))</f>
        <v>96</v>
      </c>
      <c r="AO131" s="95">
        <f t="shared" ref="AO131" ca="1" si="1716">IF($C131="","",V131+Y131+AB131+AE131+AH131+AK131+AN131)</f>
        <v>645</v>
      </c>
      <c r="AP131" s="107">
        <f t="shared" ref="AP131:AS131" ca="1" si="1717">IF($C131="","",VLOOKUP($A131,INDIRECT("data"&amp;$AX$3),AP$8,FALSE))</f>
        <v>88</v>
      </c>
      <c r="AQ131" s="107">
        <f t="shared" ca="1" si="1717"/>
        <v>86</v>
      </c>
      <c r="AR131" s="107">
        <f t="shared" ca="1" si="1717"/>
        <v>96</v>
      </c>
      <c r="AS131" s="107">
        <f t="shared" ca="1" si="1717"/>
        <v>96</v>
      </c>
      <c r="AT131" s="107">
        <f t="shared" ref="AT131" ca="1" si="1718">IF($C131="","",SUM(AP131:AS131))</f>
        <v>366</v>
      </c>
      <c r="AU131" s="150">
        <f t="shared" ref="AU131" ca="1" si="1719">IF($C131="","",VLOOKUP($A131,INDIRECT("data"&amp;$AX$3),AU$8,FALSE))</f>
        <v>188</v>
      </c>
      <c r="AV131" s="150">
        <f ca="1">IF($C131="","",ROUND(AU131/NoW%,0))</f>
        <v>83</v>
      </c>
      <c r="AW131" s="150" t="str">
        <f ca="1">IF($C131="","",VLOOKUP(AO132,Gc,2,FALSE))</f>
        <v>Excellent</v>
      </c>
      <c r="AX131" s="150"/>
    </row>
    <row r="132" spans="1:50" s="96" customFormat="1" ht="15" customHeight="1">
      <c r="A132" s="96">
        <f t="shared" ref="A132" si="1720">A131</f>
        <v>62</v>
      </c>
      <c r="B132" s="167"/>
      <c r="C132" s="167"/>
      <c r="D132" s="107" t="str">
        <f t="shared" ref="D132:O132" ca="1" si="1721">IF($C131="","",MID(TEXT(VLOOKUP($A132,INDIRECT("data"&amp;$AX$3),10,FALSE),"000000000000"),D$8,1))</f>
        <v>8</v>
      </c>
      <c r="E132" s="107" t="str">
        <f t="shared" ca="1" si="1721"/>
        <v>9</v>
      </c>
      <c r="F132" s="107" t="str">
        <f t="shared" ca="1" si="1721"/>
        <v>1</v>
      </c>
      <c r="G132" s="107" t="str">
        <f t="shared" ca="1" si="1721"/>
        <v>9</v>
      </c>
      <c r="H132" s="107" t="str">
        <f t="shared" ca="1" si="1721"/>
        <v>2</v>
      </c>
      <c r="I132" s="107" t="str">
        <f t="shared" ca="1" si="1721"/>
        <v>9</v>
      </c>
      <c r="J132" s="107" t="str">
        <f t="shared" ca="1" si="1721"/>
        <v>7</v>
      </c>
      <c r="K132" s="107" t="str">
        <f t="shared" ca="1" si="1721"/>
        <v>4</v>
      </c>
      <c r="L132" s="107" t="str">
        <f t="shared" ca="1" si="1721"/>
        <v>8</v>
      </c>
      <c r="M132" s="107" t="str">
        <f t="shared" ca="1" si="1721"/>
        <v>2</v>
      </c>
      <c r="N132" s="107" t="str">
        <f t="shared" ca="1" si="1721"/>
        <v>0</v>
      </c>
      <c r="O132" s="107" t="str">
        <f t="shared" ca="1" si="1721"/>
        <v>0</v>
      </c>
      <c r="P132" s="150"/>
      <c r="Q132" s="150"/>
      <c r="R132" s="97">
        <f t="shared" ref="R132" ca="1" si="1722">IF($C131="","",VLOOKUP(A132,INDIRECT("data"&amp;$AX$3),9,FALSE))</f>
        <v>37295</v>
      </c>
      <c r="S132" s="98" t="s">
        <v>21</v>
      </c>
      <c r="T132" s="107" t="str">
        <f ca="1">IF($C131="","",VLOOKUP(T131*2,Gr,2))</f>
        <v>A</v>
      </c>
      <c r="U132" s="107" t="str">
        <f ca="1">IF($C131="","",VLOOKUP(U131*2,Gr,2))</f>
        <v>A+</v>
      </c>
      <c r="V132" s="107" t="str">
        <f ca="1">IF($C131="","",VLOOKUP(V131,Gr,2))</f>
        <v>A+</v>
      </c>
      <c r="W132" s="107" t="str">
        <f ca="1">IF($C131="","",VLOOKUP(W131*2,Gr,2))</f>
        <v>A</v>
      </c>
      <c r="X132" s="107" t="str">
        <f ca="1">IF($C131="","",VLOOKUP(X131*2,Gr,2))</f>
        <v>A</v>
      </c>
      <c r="Y132" s="107" t="str">
        <f ca="1">IF($C131="","",VLOOKUP(Y131,Gr,2))</f>
        <v>A</v>
      </c>
      <c r="Z132" s="107" t="str">
        <f ca="1">IF($C131="","",VLOOKUP(Z131*2,Gr,2))</f>
        <v>A+</v>
      </c>
      <c r="AA132" s="107" t="str">
        <f ca="1">IF($C131="","",VLOOKUP(AA131*2,Gr,2))</f>
        <v>A</v>
      </c>
      <c r="AB132" s="107" t="str">
        <f ca="1">IF($C131="","",VLOOKUP(AB131,Gr,2))</f>
        <v>A+</v>
      </c>
      <c r="AC132" s="107" t="str">
        <f ca="1">IF($C131="","",VLOOKUP(AC131*2,Gr,2))</f>
        <v>A+</v>
      </c>
      <c r="AD132" s="107" t="str">
        <f ca="1">IF($C131="","",VLOOKUP(AD131*2,Gr,2))</f>
        <v>A+</v>
      </c>
      <c r="AE132" s="107" t="str">
        <f ca="1">IF($C131="","",VLOOKUP(AE131,Gr,2))</f>
        <v>A+</v>
      </c>
      <c r="AF132" s="107" t="str">
        <f ca="1">IF($C131="","",VLOOKUP(AF131*2,Gr,2))</f>
        <v>A</v>
      </c>
      <c r="AG132" s="107" t="str">
        <f ca="1">IF($C131="","",VLOOKUP(AG131*2,Gr,2))</f>
        <v>A+</v>
      </c>
      <c r="AH132" s="107" t="str">
        <f ca="1">IF($C131="","",VLOOKUP(AH131,Gr,2))</f>
        <v>A+</v>
      </c>
      <c r="AI132" s="107" t="str">
        <f ca="1">IF($C131="","",VLOOKUP(AI131*2,Gr,2))</f>
        <v>A</v>
      </c>
      <c r="AJ132" s="107" t="str">
        <f ca="1">IF($C131="","",VLOOKUP(AJ131*2,Gr,2))</f>
        <v>A+</v>
      </c>
      <c r="AK132" s="107" t="str">
        <f ca="1">IF($C131="","",VLOOKUP(AK131,Gr,2))</f>
        <v>A+</v>
      </c>
      <c r="AL132" s="107" t="str">
        <f ca="1">IF($C131="","",VLOOKUP(AL131*2,Gr,2))</f>
        <v>A+</v>
      </c>
      <c r="AM132" s="107" t="str">
        <f ca="1">IF($C131="","",VLOOKUP(AM131*2,Gr,2))</f>
        <v>A+</v>
      </c>
      <c r="AN132" s="107" t="str">
        <f ca="1">IF($C131="","",VLOOKUP(AN131,Gr,2))</f>
        <v>A+</v>
      </c>
      <c r="AO132" s="107" t="str">
        <f ca="1">IF($C131="","",VLOOKUP(AO131/AO$7%,Gr,2))</f>
        <v>A+</v>
      </c>
      <c r="AP132" s="107" t="str">
        <f ca="1">IF($C131="","",VLOOKUP(AP131,Gr,2))</f>
        <v>A</v>
      </c>
      <c r="AQ132" s="107" t="str">
        <f ca="1">IF($C131="","",VLOOKUP(AQ131,Gr,2))</f>
        <v>A</v>
      </c>
      <c r="AR132" s="107" t="str">
        <f ca="1">IF($C131="","",VLOOKUP(AR131,Gr,2))</f>
        <v>A+</v>
      </c>
      <c r="AS132" s="107" t="str">
        <f ca="1">IF($C131="","",VLOOKUP(AS131,Gr,2))</f>
        <v>A+</v>
      </c>
      <c r="AT132" s="107" t="str">
        <f ca="1">IF($C131="","",VLOOKUP(AT131/AT$7%,Gr,2))</f>
        <v>A+</v>
      </c>
      <c r="AU132" s="150"/>
      <c r="AV132" s="150"/>
      <c r="AW132" s="150"/>
      <c r="AX132" s="150"/>
    </row>
    <row r="133" spans="1:50" s="96" customFormat="1" ht="15" customHeight="1">
      <c r="A133" s="96">
        <f t="shared" ref="A133" si="1723">A132+1</f>
        <v>63</v>
      </c>
      <c r="B133" s="166">
        <f t="shared" ref="B133" si="1724">A133</f>
        <v>63</v>
      </c>
      <c r="C133" s="166">
        <f t="shared" ref="C133" ca="1" si="1725">IFERROR(VLOOKUP(A133,INDIRECT("data"&amp;$AX$3),2,FALSE),"")</f>
        <v>1060</v>
      </c>
      <c r="D133" s="168" t="str">
        <f t="shared" ref="D133" ca="1" si="1726">IF(C133="","",VLOOKUP(A133,INDIRECT("data"&amp;$AX$3),3,FALSE))</f>
        <v>China Adinarayana Manupati</v>
      </c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50" t="str">
        <f t="shared" ref="P133" ca="1" si="1727">IF($C133="","",VLOOKUP($A133,INDIRECT("data"&amp;$AX$3),4,FALSE))</f>
        <v>G</v>
      </c>
      <c r="Q133" s="150" t="str">
        <f t="shared" ref="Q133" ca="1" si="1728">IF($C133="","",VLOOKUP($A133,INDIRECT("data"&amp;$AX$3),5,FALSE))</f>
        <v>ST</v>
      </c>
      <c r="R133" s="97">
        <f t="shared" ref="R133" ca="1" si="1729">IF($C133="","",VLOOKUP(A133,INDIRECT("data"&amp;$AX$3),8,FALSE))</f>
        <v>41074</v>
      </c>
      <c r="S133" s="98" t="s">
        <v>20</v>
      </c>
      <c r="T133" s="107">
        <f t="shared" ref="T133:U133" ca="1" si="1730">IF($C133="","",VLOOKUP($A133,INDIRECT("data"&amp;$AX$3),T$8,FALSE))</f>
        <v>46</v>
      </c>
      <c r="U133" s="107">
        <f t="shared" ca="1" si="1730"/>
        <v>36</v>
      </c>
      <c r="V133" s="107">
        <f t="shared" ref="V133" ca="1" si="1731">IF($C133="","",SUM(T133:U133))</f>
        <v>82</v>
      </c>
      <c r="W133" s="107">
        <f t="shared" ref="W133:X133" ca="1" si="1732">IF($C133="","",VLOOKUP($A133,INDIRECT("data"&amp;$AX$3),W$8,FALSE))</f>
        <v>38</v>
      </c>
      <c r="X133" s="107">
        <f t="shared" ca="1" si="1732"/>
        <v>46</v>
      </c>
      <c r="Y133" s="107">
        <f t="shared" ref="Y133" ca="1" si="1733">IF($C133="","",SUM(W133:X133))</f>
        <v>84</v>
      </c>
      <c r="Z133" s="107">
        <f t="shared" ref="Z133:AA133" ca="1" si="1734">IF($C133="","",VLOOKUP($A133,INDIRECT("data"&amp;$AX$3),Z$8,FALSE))</f>
        <v>45</v>
      </c>
      <c r="AA133" s="107">
        <f t="shared" ca="1" si="1734"/>
        <v>38</v>
      </c>
      <c r="AB133" s="107">
        <f t="shared" ref="AB133" ca="1" si="1735">IF($C133="","",SUM(Z133:AA133))</f>
        <v>83</v>
      </c>
      <c r="AC133" s="107">
        <f t="shared" ref="AC133:AD133" ca="1" si="1736">IF($C133="","",VLOOKUP($A133,INDIRECT("data"&amp;$AX$3),AC$8,FALSE))</f>
        <v>36</v>
      </c>
      <c r="AD133" s="107">
        <f t="shared" ca="1" si="1736"/>
        <v>45</v>
      </c>
      <c r="AE133" s="107">
        <f t="shared" ref="AE133" ca="1" si="1737">IF($C133="","",SUM(AC133:AD133))</f>
        <v>81</v>
      </c>
      <c r="AF133" s="107">
        <f t="shared" ref="AF133:AG133" ca="1" si="1738">IF($C133="","",VLOOKUP($A133,INDIRECT("data"&amp;$AX$3),AF$8,FALSE))</f>
        <v>46</v>
      </c>
      <c r="AG133" s="107">
        <f t="shared" ca="1" si="1738"/>
        <v>36</v>
      </c>
      <c r="AH133" s="107">
        <f t="shared" ref="AH133" ca="1" si="1739">IF($C133="","",SUM(AF133:AG133))</f>
        <v>82</v>
      </c>
      <c r="AI133" s="107">
        <f t="shared" ref="AI133:AJ133" ca="1" si="1740">IF($C133="","",VLOOKUP($A133,INDIRECT("data"&amp;$AX$3),AI$8,FALSE))</f>
        <v>38</v>
      </c>
      <c r="AJ133" s="107">
        <f t="shared" ca="1" si="1740"/>
        <v>45</v>
      </c>
      <c r="AK133" s="107">
        <f t="shared" ref="AK133" ca="1" si="1741">IF($C133="","",SUM(AI133:AJ133))</f>
        <v>83</v>
      </c>
      <c r="AL133" s="107">
        <f t="shared" ref="AL133:AM133" ca="1" si="1742">IF($C133="","",VLOOKUP($A133,INDIRECT("data"&amp;$AX$3),AL$8,FALSE))</f>
        <v>45</v>
      </c>
      <c r="AM133" s="107">
        <f t="shared" ca="1" si="1742"/>
        <v>36</v>
      </c>
      <c r="AN133" s="107">
        <f t="shared" ref="AN133" ca="1" si="1743">IF($C133="","",SUM(AL133:AM133))</f>
        <v>81</v>
      </c>
      <c r="AO133" s="95">
        <f t="shared" ref="AO133" ca="1" si="1744">IF($C133="","",V133+Y133+AB133+AE133+AH133+AK133+AN133)</f>
        <v>576</v>
      </c>
      <c r="AP133" s="107">
        <f t="shared" ref="AP133:AS133" ca="1" si="1745">IF($C133="","",VLOOKUP($A133,INDIRECT("data"&amp;$AX$3),AP$8,FALSE))</f>
        <v>92</v>
      </c>
      <c r="AQ133" s="107">
        <f t="shared" ca="1" si="1745"/>
        <v>76</v>
      </c>
      <c r="AR133" s="107">
        <f t="shared" ca="1" si="1745"/>
        <v>90</v>
      </c>
      <c r="AS133" s="107">
        <f t="shared" ca="1" si="1745"/>
        <v>72</v>
      </c>
      <c r="AT133" s="107">
        <f t="shared" ref="AT133" ca="1" si="1746">IF($C133="","",SUM(AP133:AS133))</f>
        <v>330</v>
      </c>
      <c r="AU133" s="150">
        <f t="shared" ref="AU133" ca="1" si="1747">IF($C133="","",VLOOKUP($A133,INDIRECT("data"&amp;$AX$3),AU$8,FALSE))</f>
        <v>203</v>
      </c>
      <c r="AV133" s="150">
        <f ca="1">IF($C133="","",ROUND(AU133/NoW%,0))</f>
        <v>89</v>
      </c>
      <c r="AW133" s="150" t="str">
        <f ca="1">IF($C133="","",VLOOKUP(AO134,Gc,2,FALSE))</f>
        <v>Excellent</v>
      </c>
      <c r="AX133" s="150"/>
    </row>
    <row r="134" spans="1:50" s="96" customFormat="1" ht="15" customHeight="1">
      <c r="A134" s="96">
        <f t="shared" ref="A134" si="1748">A133</f>
        <v>63</v>
      </c>
      <c r="B134" s="167"/>
      <c r="C134" s="167"/>
      <c r="D134" s="107" t="str">
        <f t="shared" ref="D134:O134" ca="1" si="1749">IF($C133="","",MID(TEXT(VLOOKUP($A134,INDIRECT("data"&amp;$AX$3),10,FALSE),"000000000000"),D$8,1))</f>
        <v>4</v>
      </c>
      <c r="E134" s="107" t="str">
        <f t="shared" ca="1" si="1749"/>
        <v>6</v>
      </c>
      <c r="F134" s="107" t="str">
        <f t="shared" ca="1" si="1749"/>
        <v>6</v>
      </c>
      <c r="G134" s="107" t="str">
        <f t="shared" ca="1" si="1749"/>
        <v>0</v>
      </c>
      <c r="H134" s="107" t="str">
        <f t="shared" ca="1" si="1749"/>
        <v>3</v>
      </c>
      <c r="I134" s="107" t="str">
        <f t="shared" ca="1" si="1749"/>
        <v>9</v>
      </c>
      <c r="J134" s="107" t="str">
        <f t="shared" ca="1" si="1749"/>
        <v>0</v>
      </c>
      <c r="K134" s="107" t="str">
        <f t="shared" ca="1" si="1749"/>
        <v>8</v>
      </c>
      <c r="L134" s="107" t="str">
        <f t="shared" ca="1" si="1749"/>
        <v>0</v>
      </c>
      <c r="M134" s="107" t="str">
        <f t="shared" ca="1" si="1749"/>
        <v>5</v>
      </c>
      <c r="N134" s="107" t="str">
        <f t="shared" ca="1" si="1749"/>
        <v>9</v>
      </c>
      <c r="O134" s="107" t="str">
        <f t="shared" ca="1" si="1749"/>
        <v>0</v>
      </c>
      <c r="P134" s="150"/>
      <c r="Q134" s="150"/>
      <c r="R134" s="97">
        <f t="shared" ref="R134" ca="1" si="1750">IF($C133="","",VLOOKUP(A134,INDIRECT("data"&amp;$AX$3),9,FALSE))</f>
        <v>37436</v>
      </c>
      <c r="S134" s="98" t="s">
        <v>21</v>
      </c>
      <c r="T134" s="107" t="str">
        <f ca="1">IF($C133="","",VLOOKUP(T133*2,Gr,2))</f>
        <v>A+</v>
      </c>
      <c r="U134" s="107" t="str">
        <f ca="1">IF($C133="","",VLOOKUP(U133*2,Gr,2))</f>
        <v>A</v>
      </c>
      <c r="V134" s="107" t="str">
        <f ca="1">IF($C133="","",VLOOKUP(V133,Gr,2))</f>
        <v>A</v>
      </c>
      <c r="W134" s="107" t="str">
        <f ca="1">IF($C133="","",VLOOKUP(W133*2,Gr,2))</f>
        <v>A</v>
      </c>
      <c r="X134" s="107" t="str">
        <f ca="1">IF($C133="","",VLOOKUP(X133*2,Gr,2))</f>
        <v>A+</v>
      </c>
      <c r="Y134" s="107" t="str">
        <f ca="1">IF($C133="","",VLOOKUP(Y133,Gr,2))</f>
        <v>A</v>
      </c>
      <c r="Z134" s="107" t="str">
        <f ca="1">IF($C133="","",VLOOKUP(Z133*2,Gr,2))</f>
        <v>A</v>
      </c>
      <c r="AA134" s="107" t="str">
        <f ca="1">IF($C133="","",VLOOKUP(AA133*2,Gr,2))</f>
        <v>A</v>
      </c>
      <c r="AB134" s="107" t="str">
        <f ca="1">IF($C133="","",VLOOKUP(AB133,Gr,2))</f>
        <v>A</v>
      </c>
      <c r="AC134" s="107" t="str">
        <f ca="1">IF($C133="","",VLOOKUP(AC133*2,Gr,2))</f>
        <v>A</v>
      </c>
      <c r="AD134" s="107" t="str">
        <f ca="1">IF($C133="","",VLOOKUP(AD133*2,Gr,2))</f>
        <v>A</v>
      </c>
      <c r="AE134" s="107" t="str">
        <f ca="1">IF($C133="","",VLOOKUP(AE133,Gr,2))</f>
        <v>A</v>
      </c>
      <c r="AF134" s="107" t="str">
        <f ca="1">IF($C133="","",VLOOKUP(AF133*2,Gr,2))</f>
        <v>A+</v>
      </c>
      <c r="AG134" s="107" t="str">
        <f ca="1">IF($C133="","",VLOOKUP(AG133*2,Gr,2))</f>
        <v>A</v>
      </c>
      <c r="AH134" s="107" t="str">
        <f ca="1">IF($C133="","",VLOOKUP(AH133,Gr,2))</f>
        <v>A</v>
      </c>
      <c r="AI134" s="107" t="str">
        <f ca="1">IF($C133="","",VLOOKUP(AI133*2,Gr,2))</f>
        <v>A</v>
      </c>
      <c r="AJ134" s="107" t="str">
        <f ca="1">IF($C133="","",VLOOKUP(AJ133*2,Gr,2))</f>
        <v>A</v>
      </c>
      <c r="AK134" s="107" t="str">
        <f ca="1">IF($C133="","",VLOOKUP(AK133,Gr,2))</f>
        <v>A</v>
      </c>
      <c r="AL134" s="107" t="str">
        <f ca="1">IF($C133="","",VLOOKUP(AL133*2,Gr,2))</f>
        <v>A</v>
      </c>
      <c r="AM134" s="107" t="str">
        <f ca="1">IF($C133="","",VLOOKUP(AM133*2,Gr,2))</f>
        <v>A</v>
      </c>
      <c r="AN134" s="107" t="str">
        <f ca="1">IF($C133="","",VLOOKUP(AN133,Gr,2))</f>
        <v>A</v>
      </c>
      <c r="AO134" s="107" t="str">
        <f ca="1">IF($C133="","",VLOOKUP(AO133/AO$7%,Gr,2))</f>
        <v>A+</v>
      </c>
      <c r="AP134" s="107" t="str">
        <f ca="1">IF($C133="","",VLOOKUP(AP133,Gr,2))</f>
        <v>A+</v>
      </c>
      <c r="AQ134" s="107" t="str">
        <f ca="1">IF($C133="","",VLOOKUP(AQ133,Gr,2))</f>
        <v>A</v>
      </c>
      <c r="AR134" s="107" t="str">
        <f ca="1">IF($C133="","",VLOOKUP(AR133,Gr,2))</f>
        <v>A</v>
      </c>
      <c r="AS134" s="107" t="str">
        <f ca="1">IF($C133="","",VLOOKUP(AS133,Gr,2))</f>
        <v>A</v>
      </c>
      <c r="AT134" s="107" t="str">
        <f ca="1">IF($C133="","",VLOOKUP(AT133/AT$7%,Gr,2))</f>
        <v>A</v>
      </c>
      <c r="AU134" s="150"/>
      <c r="AV134" s="150"/>
      <c r="AW134" s="150"/>
      <c r="AX134" s="150"/>
    </row>
    <row r="135" spans="1:50" s="96" customFormat="1" ht="15" customHeight="1">
      <c r="A135" s="96">
        <f t="shared" ref="A135" si="1751">A134+1</f>
        <v>64</v>
      </c>
      <c r="B135" s="166">
        <f t="shared" ref="B135" si="1752">A135</f>
        <v>64</v>
      </c>
      <c r="C135" s="166">
        <f t="shared" ref="C135" ca="1" si="1753">IFERROR(VLOOKUP(A135,INDIRECT("data"&amp;$AX$3),2,FALSE),"")</f>
        <v>1059</v>
      </c>
      <c r="D135" s="168" t="str">
        <f t="shared" ref="D135" ca="1" si="1754">IF(C135="","",VLOOKUP(A135,INDIRECT("data"&amp;$AX$3),3,FALSE))</f>
        <v>Durga Prasad Manupati</v>
      </c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50" t="str">
        <f t="shared" ref="P135" ca="1" si="1755">IF($C135="","",VLOOKUP($A135,INDIRECT("data"&amp;$AX$3),4,FALSE))</f>
        <v>G</v>
      </c>
      <c r="Q135" s="150" t="str">
        <f t="shared" ref="Q135" ca="1" si="1756">IF($C135="","",VLOOKUP($A135,INDIRECT("data"&amp;$AX$3),5,FALSE))</f>
        <v>ST</v>
      </c>
      <c r="R135" s="97">
        <f t="shared" ref="R135" ca="1" si="1757">IF($C135="","",VLOOKUP(A135,INDIRECT("data"&amp;$AX$3),8,FALSE))</f>
        <v>41074</v>
      </c>
      <c r="S135" s="98" t="s">
        <v>20</v>
      </c>
      <c r="T135" s="107">
        <f t="shared" ref="T135:U135" ca="1" si="1758">IF($C135="","",VLOOKUP($A135,INDIRECT("data"&amp;$AX$3),T$8,FALSE))</f>
        <v>32</v>
      </c>
      <c r="U135" s="107">
        <f t="shared" ca="1" si="1758"/>
        <v>38</v>
      </c>
      <c r="V135" s="107">
        <f t="shared" ref="V135" ca="1" si="1759">IF($C135="","",SUM(T135:U135))</f>
        <v>70</v>
      </c>
      <c r="W135" s="107">
        <f t="shared" ref="W135:X135" ca="1" si="1760">IF($C135="","",VLOOKUP($A135,INDIRECT("data"&amp;$AX$3),W$8,FALSE))</f>
        <v>34</v>
      </c>
      <c r="X135" s="107">
        <f t="shared" ca="1" si="1760"/>
        <v>32</v>
      </c>
      <c r="Y135" s="107">
        <f t="shared" ref="Y135" ca="1" si="1761">IF($C135="","",SUM(W135:X135))</f>
        <v>66</v>
      </c>
      <c r="Z135" s="107">
        <f t="shared" ref="Z135:AA135" ca="1" si="1762">IF($C135="","",VLOOKUP($A135,INDIRECT("data"&amp;$AX$3),Z$8,FALSE))</f>
        <v>38</v>
      </c>
      <c r="AA135" s="107">
        <f t="shared" ca="1" si="1762"/>
        <v>34</v>
      </c>
      <c r="AB135" s="107">
        <f t="shared" ref="AB135" ca="1" si="1763">IF($C135="","",SUM(Z135:AA135))</f>
        <v>72</v>
      </c>
      <c r="AC135" s="107">
        <f t="shared" ref="AC135:AD135" ca="1" si="1764">IF($C135="","",VLOOKUP($A135,INDIRECT("data"&amp;$AX$3),AC$8,FALSE))</f>
        <v>38</v>
      </c>
      <c r="AD135" s="107">
        <f t="shared" ca="1" si="1764"/>
        <v>38</v>
      </c>
      <c r="AE135" s="107">
        <f t="shared" ref="AE135" ca="1" si="1765">IF($C135="","",SUM(AC135:AD135))</f>
        <v>76</v>
      </c>
      <c r="AF135" s="107">
        <f t="shared" ref="AF135:AG135" ca="1" si="1766">IF($C135="","",VLOOKUP($A135,INDIRECT("data"&amp;$AX$3),AF$8,FALSE))</f>
        <v>32</v>
      </c>
      <c r="AG135" s="107">
        <f t="shared" ca="1" si="1766"/>
        <v>38</v>
      </c>
      <c r="AH135" s="107">
        <f t="shared" ref="AH135" ca="1" si="1767">IF($C135="","",SUM(AF135:AG135))</f>
        <v>70</v>
      </c>
      <c r="AI135" s="107">
        <f t="shared" ref="AI135:AJ135" ca="1" si="1768">IF($C135="","",VLOOKUP($A135,INDIRECT("data"&amp;$AX$3),AI$8,FALSE))</f>
        <v>34</v>
      </c>
      <c r="AJ135" s="107">
        <f t="shared" ca="1" si="1768"/>
        <v>38</v>
      </c>
      <c r="AK135" s="107">
        <f t="shared" ref="AK135" ca="1" si="1769">IF($C135="","",SUM(AI135:AJ135))</f>
        <v>72</v>
      </c>
      <c r="AL135" s="107">
        <f t="shared" ref="AL135:AM135" ca="1" si="1770">IF($C135="","",VLOOKUP($A135,INDIRECT("data"&amp;$AX$3),AL$8,FALSE))</f>
        <v>38</v>
      </c>
      <c r="AM135" s="107">
        <f t="shared" ca="1" si="1770"/>
        <v>38</v>
      </c>
      <c r="AN135" s="107">
        <f t="shared" ref="AN135" ca="1" si="1771">IF($C135="","",SUM(AL135:AM135))</f>
        <v>76</v>
      </c>
      <c r="AO135" s="95">
        <f t="shared" ref="AO135" ca="1" si="1772">IF($C135="","",V135+Y135+AB135+AE135+AH135+AK135+AN135)</f>
        <v>502</v>
      </c>
      <c r="AP135" s="107">
        <f t="shared" ref="AP135:AS135" ca="1" si="1773">IF($C135="","",VLOOKUP($A135,INDIRECT("data"&amp;$AX$3),AP$8,FALSE))</f>
        <v>64</v>
      </c>
      <c r="AQ135" s="107">
        <f t="shared" ca="1" si="1773"/>
        <v>68</v>
      </c>
      <c r="AR135" s="107">
        <f t="shared" ca="1" si="1773"/>
        <v>76</v>
      </c>
      <c r="AS135" s="107">
        <f t="shared" ca="1" si="1773"/>
        <v>76</v>
      </c>
      <c r="AT135" s="107">
        <f t="shared" ref="AT135" ca="1" si="1774">IF($C135="","",SUM(AP135:AS135))</f>
        <v>284</v>
      </c>
      <c r="AU135" s="150">
        <f t="shared" ref="AU135" ca="1" si="1775">IF($C135="","",VLOOKUP($A135,INDIRECT("data"&amp;$AX$3),AU$8,FALSE))</f>
        <v>172</v>
      </c>
      <c r="AV135" s="150">
        <f ca="1">IF($C135="","",ROUND(AU135/NoW%,0))</f>
        <v>76</v>
      </c>
      <c r="AW135" s="150" t="str">
        <f ca="1">IF($C135="","",VLOOKUP(AO136,Gc,2,FALSE))</f>
        <v>Very Good</v>
      </c>
      <c r="AX135" s="150"/>
    </row>
    <row r="136" spans="1:50" s="96" customFormat="1" ht="15" customHeight="1">
      <c r="A136" s="96">
        <f t="shared" ref="A136" si="1776">A135</f>
        <v>64</v>
      </c>
      <c r="B136" s="167"/>
      <c r="C136" s="167"/>
      <c r="D136" s="107" t="str">
        <f t="shared" ref="D136:O136" ca="1" si="1777">IF($C135="","",MID(TEXT(VLOOKUP($A136,INDIRECT("data"&amp;$AX$3),10,FALSE),"000000000000"),D$8,1))</f>
        <v>6</v>
      </c>
      <c r="E136" s="107" t="str">
        <f t="shared" ca="1" si="1777"/>
        <v>1</v>
      </c>
      <c r="F136" s="107" t="str">
        <f t="shared" ca="1" si="1777"/>
        <v>7</v>
      </c>
      <c r="G136" s="107" t="str">
        <f t="shared" ca="1" si="1777"/>
        <v>0</v>
      </c>
      <c r="H136" s="107" t="str">
        <f t="shared" ca="1" si="1777"/>
        <v>7</v>
      </c>
      <c r="I136" s="107" t="str">
        <f t="shared" ca="1" si="1777"/>
        <v>7</v>
      </c>
      <c r="J136" s="107" t="str">
        <f t="shared" ca="1" si="1777"/>
        <v>3</v>
      </c>
      <c r="K136" s="107" t="str">
        <f t="shared" ca="1" si="1777"/>
        <v>7</v>
      </c>
      <c r="L136" s="107" t="str">
        <f t="shared" ca="1" si="1777"/>
        <v>5</v>
      </c>
      <c r="M136" s="107" t="str">
        <f t="shared" ca="1" si="1777"/>
        <v>5</v>
      </c>
      <c r="N136" s="107" t="str">
        <f t="shared" ca="1" si="1777"/>
        <v>4</v>
      </c>
      <c r="O136" s="107" t="str">
        <f t="shared" ca="1" si="1777"/>
        <v>1</v>
      </c>
      <c r="P136" s="150"/>
      <c r="Q136" s="150"/>
      <c r="R136" s="97">
        <f t="shared" ref="R136" ca="1" si="1778">IF($C135="","",VLOOKUP(A136,INDIRECT("data"&amp;$AX$3),9,FALSE))</f>
        <v>37193</v>
      </c>
      <c r="S136" s="98" t="s">
        <v>21</v>
      </c>
      <c r="T136" s="107" t="str">
        <f ca="1">IF($C135="","",VLOOKUP(T135*2,Gr,2))</f>
        <v>B+</v>
      </c>
      <c r="U136" s="107" t="str">
        <f ca="1">IF($C135="","",VLOOKUP(U135*2,Gr,2))</f>
        <v>A</v>
      </c>
      <c r="V136" s="107" t="str">
        <f ca="1">IF($C135="","",VLOOKUP(V135,Gr,2))</f>
        <v>B+</v>
      </c>
      <c r="W136" s="107" t="str">
        <f ca="1">IF($C135="","",VLOOKUP(W135*2,Gr,2))</f>
        <v>B+</v>
      </c>
      <c r="X136" s="107" t="str">
        <f ca="1">IF($C135="","",VLOOKUP(X135*2,Gr,2))</f>
        <v>B+</v>
      </c>
      <c r="Y136" s="107" t="str">
        <f ca="1">IF($C135="","",VLOOKUP(Y135,Gr,2))</f>
        <v>B+</v>
      </c>
      <c r="Z136" s="107" t="str">
        <f ca="1">IF($C135="","",VLOOKUP(Z135*2,Gr,2))</f>
        <v>A</v>
      </c>
      <c r="AA136" s="107" t="str">
        <f ca="1">IF($C135="","",VLOOKUP(AA135*2,Gr,2))</f>
        <v>B+</v>
      </c>
      <c r="AB136" s="107" t="str">
        <f ca="1">IF($C135="","",VLOOKUP(AB135,Gr,2))</f>
        <v>A</v>
      </c>
      <c r="AC136" s="107" t="str">
        <f ca="1">IF($C135="","",VLOOKUP(AC135*2,Gr,2))</f>
        <v>A</v>
      </c>
      <c r="AD136" s="107" t="str">
        <f ca="1">IF($C135="","",VLOOKUP(AD135*2,Gr,2))</f>
        <v>A</v>
      </c>
      <c r="AE136" s="107" t="str">
        <f ca="1">IF($C135="","",VLOOKUP(AE135,Gr,2))</f>
        <v>A</v>
      </c>
      <c r="AF136" s="107" t="str">
        <f ca="1">IF($C135="","",VLOOKUP(AF135*2,Gr,2))</f>
        <v>B+</v>
      </c>
      <c r="AG136" s="107" t="str">
        <f ca="1">IF($C135="","",VLOOKUP(AG135*2,Gr,2))</f>
        <v>A</v>
      </c>
      <c r="AH136" s="107" t="str">
        <f ca="1">IF($C135="","",VLOOKUP(AH135,Gr,2))</f>
        <v>B+</v>
      </c>
      <c r="AI136" s="107" t="str">
        <f ca="1">IF($C135="","",VLOOKUP(AI135*2,Gr,2))</f>
        <v>B+</v>
      </c>
      <c r="AJ136" s="107" t="str">
        <f ca="1">IF($C135="","",VLOOKUP(AJ135*2,Gr,2))</f>
        <v>A</v>
      </c>
      <c r="AK136" s="107" t="str">
        <f ca="1">IF($C135="","",VLOOKUP(AK135,Gr,2))</f>
        <v>A</v>
      </c>
      <c r="AL136" s="107" t="str">
        <f ca="1">IF($C135="","",VLOOKUP(AL135*2,Gr,2))</f>
        <v>A</v>
      </c>
      <c r="AM136" s="107" t="str">
        <f ca="1">IF($C135="","",VLOOKUP(AM135*2,Gr,2))</f>
        <v>A</v>
      </c>
      <c r="AN136" s="107" t="str">
        <f ca="1">IF($C135="","",VLOOKUP(AN135,Gr,2))</f>
        <v>A</v>
      </c>
      <c r="AO136" s="107" t="str">
        <f ca="1">IF($C135="","",VLOOKUP(AO135/AO$7%,Gr,2))</f>
        <v>A</v>
      </c>
      <c r="AP136" s="107" t="str">
        <f ca="1">IF($C135="","",VLOOKUP(AP135,Gr,2))</f>
        <v>B+</v>
      </c>
      <c r="AQ136" s="107" t="str">
        <f ca="1">IF($C135="","",VLOOKUP(AQ135,Gr,2))</f>
        <v>B+</v>
      </c>
      <c r="AR136" s="107" t="str">
        <f ca="1">IF($C135="","",VLOOKUP(AR135,Gr,2))</f>
        <v>A</v>
      </c>
      <c r="AS136" s="107" t="str">
        <f ca="1">IF($C135="","",VLOOKUP(AS135,Gr,2))</f>
        <v>A</v>
      </c>
      <c r="AT136" s="107" t="str">
        <f ca="1">IF($C135="","",VLOOKUP(AT135/AT$7%,Gr,2))</f>
        <v>A</v>
      </c>
      <c r="AU136" s="150"/>
      <c r="AV136" s="150"/>
      <c r="AW136" s="150"/>
      <c r="AX136" s="150"/>
    </row>
    <row r="137" spans="1:50" s="96" customFormat="1" ht="15" customHeight="1">
      <c r="A137" s="96">
        <f t="shared" ref="A137" si="1779">A136+1</f>
        <v>65</v>
      </c>
      <c r="B137" s="166">
        <f t="shared" ref="B137" si="1780">A137</f>
        <v>65</v>
      </c>
      <c r="C137" s="166">
        <f t="shared" ref="C137" ca="1" si="1781">IFERROR(VLOOKUP(A137,INDIRECT("data"&amp;$AX$3),2,FALSE),"")</f>
        <v>1116</v>
      </c>
      <c r="D137" s="168" t="str">
        <f t="shared" ref="D137" ca="1" si="1782">IF(C137="","",VLOOKUP(A137,INDIRECT("data"&amp;$AX$3),3,FALSE))</f>
        <v>Janaki Raman Akula</v>
      </c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50" t="str">
        <f t="shared" ref="P137" ca="1" si="1783">IF($C137="","",VLOOKUP($A137,INDIRECT("data"&amp;$AX$3),4,FALSE))</f>
        <v>G</v>
      </c>
      <c r="Q137" s="150" t="str">
        <f t="shared" ref="Q137" ca="1" si="1784">IF($C137="","",VLOOKUP($A137,INDIRECT("data"&amp;$AX$3),5,FALSE))</f>
        <v>OC</v>
      </c>
      <c r="R137" s="97">
        <f t="shared" ref="R137" ca="1" si="1785">IF($C137="","",VLOOKUP(A137,INDIRECT("data"&amp;$AX$3),8,FALSE))</f>
        <v>41093</v>
      </c>
      <c r="S137" s="98" t="s">
        <v>20</v>
      </c>
      <c r="T137" s="107">
        <f t="shared" ref="T137:U137" ca="1" si="1786">IF($C137="","",VLOOKUP($A137,INDIRECT("data"&amp;$AX$3),T$8,FALSE))</f>
        <v>22</v>
      </c>
      <c r="U137" s="107">
        <f t="shared" ca="1" si="1786"/>
        <v>46</v>
      </c>
      <c r="V137" s="107">
        <f t="shared" ref="V137" ca="1" si="1787">IF($C137="","",SUM(T137:U137))</f>
        <v>68</v>
      </c>
      <c r="W137" s="107">
        <f t="shared" ref="W137:X137" ca="1" si="1788">IF($C137="","",VLOOKUP($A137,INDIRECT("data"&amp;$AX$3),W$8,FALSE))</f>
        <v>44</v>
      </c>
      <c r="X137" s="107">
        <f t="shared" ca="1" si="1788"/>
        <v>22</v>
      </c>
      <c r="Y137" s="107">
        <f t="shared" ref="Y137" ca="1" si="1789">IF($C137="","",SUM(W137:X137))</f>
        <v>66</v>
      </c>
      <c r="Z137" s="107">
        <f t="shared" ref="Z137:AA137" ca="1" si="1790">IF($C137="","",VLOOKUP($A137,INDIRECT("data"&amp;$AX$3),Z$8,FALSE))</f>
        <v>43</v>
      </c>
      <c r="AA137" s="107">
        <f t="shared" ca="1" si="1790"/>
        <v>44</v>
      </c>
      <c r="AB137" s="107">
        <f t="shared" ref="AB137" ca="1" si="1791">IF($C137="","",SUM(Z137:AA137))</f>
        <v>87</v>
      </c>
      <c r="AC137" s="107">
        <f t="shared" ref="AC137:AD137" ca="1" si="1792">IF($C137="","",VLOOKUP($A137,INDIRECT("data"&amp;$AX$3),AC$8,FALSE))</f>
        <v>46</v>
      </c>
      <c r="AD137" s="107">
        <f t="shared" ca="1" si="1792"/>
        <v>43</v>
      </c>
      <c r="AE137" s="107">
        <f t="shared" ref="AE137" ca="1" si="1793">IF($C137="","",SUM(AC137:AD137))</f>
        <v>89</v>
      </c>
      <c r="AF137" s="107">
        <f t="shared" ref="AF137:AG137" ca="1" si="1794">IF($C137="","",VLOOKUP($A137,INDIRECT("data"&amp;$AX$3),AF$8,FALSE))</f>
        <v>22</v>
      </c>
      <c r="AG137" s="107">
        <f t="shared" ca="1" si="1794"/>
        <v>46</v>
      </c>
      <c r="AH137" s="107">
        <f t="shared" ref="AH137" ca="1" si="1795">IF($C137="","",SUM(AF137:AG137))</f>
        <v>68</v>
      </c>
      <c r="AI137" s="107">
        <f t="shared" ref="AI137:AJ137" ca="1" si="1796">IF($C137="","",VLOOKUP($A137,INDIRECT("data"&amp;$AX$3),AI$8,FALSE))</f>
        <v>44</v>
      </c>
      <c r="AJ137" s="107">
        <f t="shared" ca="1" si="1796"/>
        <v>43</v>
      </c>
      <c r="AK137" s="107">
        <f t="shared" ref="AK137" ca="1" si="1797">IF($C137="","",SUM(AI137:AJ137))</f>
        <v>87</v>
      </c>
      <c r="AL137" s="107">
        <f t="shared" ref="AL137:AM137" ca="1" si="1798">IF($C137="","",VLOOKUP($A137,INDIRECT("data"&amp;$AX$3),AL$8,FALSE))</f>
        <v>43</v>
      </c>
      <c r="AM137" s="107">
        <f t="shared" ca="1" si="1798"/>
        <v>46</v>
      </c>
      <c r="AN137" s="107">
        <f t="shared" ref="AN137" ca="1" si="1799">IF($C137="","",SUM(AL137:AM137))</f>
        <v>89</v>
      </c>
      <c r="AO137" s="95">
        <f t="shared" ref="AO137" ca="1" si="1800">IF($C137="","",V137+Y137+AB137+AE137+AH137+AK137+AN137)</f>
        <v>554</v>
      </c>
      <c r="AP137" s="107">
        <f t="shared" ref="AP137:AS137" ca="1" si="1801">IF($C137="","",VLOOKUP($A137,INDIRECT("data"&amp;$AX$3),AP$8,FALSE))</f>
        <v>44</v>
      </c>
      <c r="AQ137" s="107">
        <f t="shared" ca="1" si="1801"/>
        <v>88</v>
      </c>
      <c r="AR137" s="107">
        <f t="shared" ca="1" si="1801"/>
        <v>86</v>
      </c>
      <c r="AS137" s="107">
        <f t="shared" ca="1" si="1801"/>
        <v>92</v>
      </c>
      <c r="AT137" s="107">
        <f t="shared" ref="AT137" ca="1" si="1802">IF($C137="","",SUM(AP137:AS137))</f>
        <v>310</v>
      </c>
      <c r="AU137" s="150">
        <f t="shared" ref="AU137" ca="1" si="1803">IF($C137="","",VLOOKUP($A137,INDIRECT("data"&amp;$AX$3),AU$8,FALSE))</f>
        <v>164</v>
      </c>
      <c r="AV137" s="150">
        <f ca="1">IF($C137="","",ROUND(AU137/NoW%,0))</f>
        <v>72</v>
      </c>
      <c r="AW137" s="150" t="str">
        <f ca="1">IF($C137="","",VLOOKUP(AO138,Gc,2,FALSE))</f>
        <v>Excellent</v>
      </c>
      <c r="AX137" s="150"/>
    </row>
    <row r="138" spans="1:50" s="96" customFormat="1" ht="15" customHeight="1">
      <c r="A138" s="96">
        <f t="shared" ref="A138" si="1804">A137</f>
        <v>65</v>
      </c>
      <c r="B138" s="167"/>
      <c r="C138" s="167"/>
      <c r="D138" s="107" t="str">
        <f t="shared" ref="D138:O138" ca="1" si="1805">IF($C137="","",MID(TEXT(VLOOKUP($A138,INDIRECT("data"&amp;$AX$3),10,FALSE),"000000000000"),D$8,1))</f>
        <v>8</v>
      </c>
      <c r="E138" s="107" t="str">
        <f t="shared" ca="1" si="1805"/>
        <v>0</v>
      </c>
      <c r="F138" s="107" t="str">
        <f t="shared" ca="1" si="1805"/>
        <v>9</v>
      </c>
      <c r="G138" s="107" t="str">
        <f t="shared" ca="1" si="1805"/>
        <v>4</v>
      </c>
      <c r="H138" s="107" t="str">
        <f t="shared" ca="1" si="1805"/>
        <v>7</v>
      </c>
      <c r="I138" s="107" t="str">
        <f t="shared" ca="1" si="1805"/>
        <v>1</v>
      </c>
      <c r="J138" s="107" t="str">
        <f t="shared" ca="1" si="1805"/>
        <v>7</v>
      </c>
      <c r="K138" s="107" t="str">
        <f t="shared" ca="1" si="1805"/>
        <v>4</v>
      </c>
      <c r="L138" s="107" t="str">
        <f t="shared" ca="1" si="1805"/>
        <v>6</v>
      </c>
      <c r="M138" s="107" t="str">
        <f t="shared" ca="1" si="1805"/>
        <v>3</v>
      </c>
      <c r="N138" s="107" t="str">
        <f t="shared" ca="1" si="1805"/>
        <v>2</v>
      </c>
      <c r="O138" s="107" t="str">
        <f t="shared" ca="1" si="1805"/>
        <v>0</v>
      </c>
      <c r="P138" s="150"/>
      <c r="Q138" s="150"/>
      <c r="R138" s="97">
        <f t="shared" ref="R138" ca="1" si="1806">IF($C137="","",VLOOKUP(A138,INDIRECT("data"&amp;$AX$3),9,FALSE))</f>
        <v>37188</v>
      </c>
      <c r="S138" s="98" t="s">
        <v>21</v>
      </c>
      <c r="T138" s="107" t="str">
        <f ca="1">IF($C137="","",VLOOKUP(T137*2,Gr,2))</f>
        <v>B</v>
      </c>
      <c r="U138" s="107" t="str">
        <f ca="1">IF($C137="","",VLOOKUP(U137*2,Gr,2))</f>
        <v>A+</v>
      </c>
      <c r="V138" s="107" t="str">
        <f ca="1">IF($C137="","",VLOOKUP(V137,Gr,2))</f>
        <v>B+</v>
      </c>
      <c r="W138" s="107" t="str">
        <f ca="1">IF($C137="","",VLOOKUP(W137*2,Gr,2))</f>
        <v>A</v>
      </c>
      <c r="X138" s="107" t="str">
        <f ca="1">IF($C137="","",VLOOKUP(X137*2,Gr,2))</f>
        <v>B</v>
      </c>
      <c r="Y138" s="107" t="str">
        <f ca="1">IF($C137="","",VLOOKUP(Y137,Gr,2))</f>
        <v>B+</v>
      </c>
      <c r="Z138" s="107" t="str">
        <f ca="1">IF($C137="","",VLOOKUP(Z137*2,Gr,2))</f>
        <v>A</v>
      </c>
      <c r="AA138" s="107" t="str">
        <f ca="1">IF($C137="","",VLOOKUP(AA137*2,Gr,2))</f>
        <v>A</v>
      </c>
      <c r="AB138" s="107" t="str">
        <f ca="1">IF($C137="","",VLOOKUP(AB137,Gr,2))</f>
        <v>A</v>
      </c>
      <c r="AC138" s="107" t="str">
        <f ca="1">IF($C137="","",VLOOKUP(AC137*2,Gr,2))</f>
        <v>A+</v>
      </c>
      <c r="AD138" s="107" t="str">
        <f ca="1">IF($C137="","",VLOOKUP(AD137*2,Gr,2))</f>
        <v>A</v>
      </c>
      <c r="AE138" s="107" t="str">
        <f ca="1">IF($C137="","",VLOOKUP(AE137,Gr,2))</f>
        <v>A</v>
      </c>
      <c r="AF138" s="107" t="str">
        <f ca="1">IF($C137="","",VLOOKUP(AF137*2,Gr,2))</f>
        <v>B</v>
      </c>
      <c r="AG138" s="107" t="str">
        <f ca="1">IF($C137="","",VLOOKUP(AG137*2,Gr,2))</f>
        <v>A+</v>
      </c>
      <c r="AH138" s="107" t="str">
        <f ca="1">IF($C137="","",VLOOKUP(AH137,Gr,2))</f>
        <v>B+</v>
      </c>
      <c r="AI138" s="107" t="str">
        <f ca="1">IF($C137="","",VLOOKUP(AI137*2,Gr,2))</f>
        <v>A</v>
      </c>
      <c r="AJ138" s="107" t="str">
        <f ca="1">IF($C137="","",VLOOKUP(AJ137*2,Gr,2))</f>
        <v>A</v>
      </c>
      <c r="AK138" s="107" t="str">
        <f ca="1">IF($C137="","",VLOOKUP(AK137,Gr,2))</f>
        <v>A</v>
      </c>
      <c r="AL138" s="107" t="str">
        <f ca="1">IF($C137="","",VLOOKUP(AL137*2,Gr,2))</f>
        <v>A</v>
      </c>
      <c r="AM138" s="107" t="str">
        <f ca="1">IF($C137="","",VLOOKUP(AM137*2,Gr,2))</f>
        <v>A+</v>
      </c>
      <c r="AN138" s="107" t="str">
        <f ca="1">IF($C137="","",VLOOKUP(AN137,Gr,2))</f>
        <v>A</v>
      </c>
      <c r="AO138" s="107" t="str">
        <f ca="1">IF($C137="","",VLOOKUP(AO137/AO$7%,Gr,2))</f>
        <v>A+</v>
      </c>
      <c r="AP138" s="107" t="str">
        <f ca="1">IF($C137="","",VLOOKUP(AP137,Gr,2))</f>
        <v>B</v>
      </c>
      <c r="AQ138" s="107" t="str">
        <f ca="1">IF($C137="","",VLOOKUP(AQ137,Gr,2))</f>
        <v>A</v>
      </c>
      <c r="AR138" s="107" t="str">
        <f ca="1">IF($C137="","",VLOOKUP(AR137,Gr,2))</f>
        <v>A</v>
      </c>
      <c r="AS138" s="107" t="str">
        <f ca="1">IF($C137="","",VLOOKUP(AS137,Gr,2))</f>
        <v>A+</v>
      </c>
      <c r="AT138" s="107" t="str">
        <f ca="1">IF($C137="","",VLOOKUP(AT137/AT$7%,Gr,2))</f>
        <v>A</v>
      </c>
      <c r="AU138" s="150"/>
      <c r="AV138" s="150"/>
      <c r="AW138" s="150"/>
      <c r="AX138" s="150"/>
    </row>
    <row r="139" spans="1:50" s="96" customFormat="1" ht="15" customHeight="1">
      <c r="A139" s="96">
        <f t="shared" ref="A139" si="1807">A138+1</f>
        <v>66</v>
      </c>
      <c r="B139" s="166">
        <f t="shared" ref="B139" si="1808">A139</f>
        <v>66</v>
      </c>
      <c r="C139" s="166">
        <f t="shared" ref="C139" ca="1" si="1809">IFERROR(VLOOKUP(A139,INDIRECT("data"&amp;$AX$3),2,FALSE),"")</f>
        <v>1174</v>
      </c>
      <c r="D139" s="168" t="str">
        <f t="shared" ref="D139" ca="1" si="1810">IF(C139="","",VLOOKUP(A139,INDIRECT("data"&amp;$AX$3),3,FALSE))</f>
        <v>Joy Babu Sarella</v>
      </c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50" t="str">
        <f t="shared" ref="P139" ca="1" si="1811">IF($C139="","",VLOOKUP($A139,INDIRECT("data"&amp;$AX$3),4,FALSE))</f>
        <v>G</v>
      </c>
      <c r="Q139" s="150" t="str">
        <f t="shared" ref="Q139" ca="1" si="1812">IF($C139="","",VLOOKUP($A139,INDIRECT("data"&amp;$AX$3),5,FALSE))</f>
        <v>SC</v>
      </c>
      <c r="R139" s="97">
        <f t="shared" ref="R139" ca="1" si="1813">IF($C139="","",VLOOKUP(A139,INDIRECT("data"&amp;$AX$3),8,FALSE))</f>
        <v>41479</v>
      </c>
      <c r="S139" s="98" t="s">
        <v>20</v>
      </c>
      <c r="T139" s="107">
        <f t="shared" ref="T139:U139" ca="1" si="1814">IF($C139="","",VLOOKUP($A139,INDIRECT("data"&amp;$AX$3),T$8,FALSE))</f>
        <v>20</v>
      </c>
      <c r="U139" s="107">
        <f t="shared" ca="1" si="1814"/>
        <v>26</v>
      </c>
      <c r="V139" s="107">
        <f t="shared" ref="V139" ca="1" si="1815">IF($C139="","",SUM(T139:U139))</f>
        <v>46</v>
      </c>
      <c r="W139" s="107">
        <f t="shared" ref="W139:X139" ca="1" si="1816">IF($C139="","",VLOOKUP($A139,INDIRECT("data"&amp;$AX$3),W$8,FALSE))</f>
        <v>20</v>
      </c>
      <c r="X139" s="107">
        <f t="shared" ca="1" si="1816"/>
        <v>20</v>
      </c>
      <c r="Y139" s="107">
        <f t="shared" ref="Y139" ca="1" si="1817">IF($C139="","",SUM(W139:X139))</f>
        <v>40</v>
      </c>
      <c r="Z139" s="107">
        <f t="shared" ref="Z139:AA139" ca="1" si="1818">IF($C139="","",VLOOKUP($A139,INDIRECT("data"&amp;$AX$3),Z$8,FALSE))</f>
        <v>40</v>
      </c>
      <c r="AA139" s="107">
        <f t="shared" ca="1" si="1818"/>
        <v>20</v>
      </c>
      <c r="AB139" s="107">
        <f t="shared" ref="AB139" ca="1" si="1819">IF($C139="","",SUM(Z139:AA139))</f>
        <v>60</v>
      </c>
      <c r="AC139" s="107">
        <f t="shared" ref="AC139:AD139" ca="1" si="1820">IF($C139="","",VLOOKUP($A139,INDIRECT("data"&amp;$AX$3),AC$8,FALSE))</f>
        <v>26</v>
      </c>
      <c r="AD139" s="107">
        <f t="shared" ca="1" si="1820"/>
        <v>40</v>
      </c>
      <c r="AE139" s="107">
        <f t="shared" ref="AE139" ca="1" si="1821">IF($C139="","",SUM(AC139:AD139))</f>
        <v>66</v>
      </c>
      <c r="AF139" s="107">
        <f t="shared" ref="AF139:AG139" ca="1" si="1822">IF($C139="","",VLOOKUP($A139,INDIRECT("data"&amp;$AX$3),AF$8,FALSE))</f>
        <v>20</v>
      </c>
      <c r="AG139" s="107">
        <f t="shared" ca="1" si="1822"/>
        <v>26</v>
      </c>
      <c r="AH139" s="107">
        <f t="shared" ref="AH139" ca="1" si="1823">IF($C139="","",SUM(AF139:AG139))</f>
        <v>46</v>
      </c>
      <c r="AI139" s="107">
        <f t="shared" ref="AI139:AJ139" ca="1" si="1824">IF($C139="","",VLOOKUP($A139,INDIRECT("data"&amp;$AX$3),AI$8,FALSE))</f>
        <v>20</v>
      </c>
      <c r="AJ139" s="107">
        <f t="shared" ca="1" si="1824"/>
        <v>40</v>
      </c>
      <c r="AK139" s="107">
        <f t="shared" ref="AK139" ca="1" si="1825">IF($C139="","",SUM(AI139:AJ139))</f>
        <v>60</v>
      </c>
      <c r="AL139" s="107">
        <f t="shared" ref="AL139:AM139" ca="1" si="1826">IF($C139="","",VLOOKUP($A139,INDIRECT("data"&amp;$AX$3),AL$8,FALSE))</f>
        <v>40</v>
      </c>
      <c r="AM139" s="107">
        <f t="shared" ca="1" si="1826"/>
        <v>26</v>
      </c>
      <c r="AN139" s="107">
        <f t="shared" ref="AN139" ca="1" si="1827">IF($C139="","",SUM(AL139:AM139))</f>
        <v>66</v>
      </c>
      <c r="AO139" s="95">
        <f t="shared" ref="AO139" ca="1" si="1828">IF($C139="","",V139+Y139+AB139+AE139+AH139+AK139+AN139)</f>
        <v>384</v>
      </c>
      <c r="AP139" s="107">
        <f t="shared" ref="AP139:AS139" ca="1" si="1829">IF($C139="","",VLOOKUP($A139,INDIRECT("data"&amp;$AX$3),AP$8,FALSE))</f>
        <v>40</v>
      </c>
      <c r="AQ139" s="107">
        <f t="shared" ca="1" si="1829"/>
        <v>40</v>
      </c>
      <c r="AR139" s="107">
        <f t="shared" ca="1" si="1829"/>
        <v>80</v>
      </c>
      <c r="AS139" s="107">
        <f t="shared" ca="1" si="1829"/>
        <v>52</v>
      </c>
      <c r="AT139" s="107">
        <f t="shared" ref="AT139" ca="1" si="1830">IF($C139="","",SUM(AP139:AS139))</f>
        <v>212</v>
      </c>
      <c r="AU139" s="150">
        <f t="shared" ref="AU139" ca="1" si="1831">IF($C139="","",VLOOKUP($A139,INDIRECT("data"&amp;$AX$3),AU$8,FALSE))</f>
        <v>216</v>
      </c>
      <c r="AV139" s="150">
        <f ca="1">IF($C139="","",ROUND(AU139/NoW%,0))</f>
        <v>95</v>
      </c>
      <c r="AW139" s="150" t="str">
        <f ca="1">IF($C139="","",VLOOKUP(AO140,Gc,2,FALSE))</f>
        <v>Good</v>
      </c>
      <c r="AX139" s="150"/>
    </row>
    <row r="140" spans="1:50" s="96" customFormat="1" ht="15" customHeight="1">
      <c r="A140" s="96">
        <f t="shared" ref="A140" si="1832">A139</f>
        <v>66</v>
      </c>
      <c r="B140" s="167"/>
      <c r="C140" s="167"/>
      <c r="D140" s="107" t="str">
        <f t="shared" ref="D140:O140" ca="1" si="1833">IF($C139="","",MID(TEXT(VLOOKUP($A140,INDIRECT("data"&amp;$AX$3),10,FALSE),"000000000000"),D$8,1))</f>
        <v>7</v>
      </c>
      <c r="E140" s="107" t="str">
        <f t="shared" ca="1" si="1833"/>
        <v>1</v>
      </c>
      <c r="F140" s="107" t="str">
        <f t="shared" ca="1" si="1833"/>
        <v>3</v>
      </c>
      <c r="G140" s="107" t="str">
        <f t="shared" ca="1" si="1833"/>
        <v>4</v>
      </c>
      <c r="H140" s="107" t="str">
        <f t="shared" ca="1" si="1833"/>
        <v>8</v>
      </c>
      <c r="I140" s="107" t="str">
        <f t="shared" ca="1" si="1833"/>
        <v>0</v>
      </c>
      <c r="J140" s="107" t="str">
        <f t="shared" ca="1" si="1833"/>
        <v>0</v>
      </c>
      <c r="K140" s="107" t="str">
        <f t="shared" ca="1" si="1833"/>
        <v>1</v>
      </c>
      <c r="L140" s="107" t="str">
        <f t="shared" ca="1" si="1833"/>
        <v>7</v>
      </c>
      <c r="M140" s="107" t="str">
        <f t="shared" ca="1" si="1833"/>
        <v>2</v>
      </c>
      <c r="N140" s="107" t="str">
        <f t="shared" ca="1" si="1833"/>
        <v>5</v>
      </c>
      <c r="O140" s="107" t="str">
        <f t="shared" ca="1" si="1833"/>
        <v>4</v>
      </c>
      <c r="P140" s="150"/>
      <c r="Q140" s="150"/>
      <c r="R140" s="97">
        <f t="shared" ref="R140" ca="1" si="1834">IF($C139="","",VLOOKUP(A140,INDIRECT("data"&amp;$AX$3),9,FALSE))</f>
        <v>37431</v>
      </c>
      <c r="S140" s="98" t="s">
        <v>21</v>
      </c>
      <c r="T140" s="107" t="str">
        <f ca="1">IF($C139="","",VLOOKUP(T139*2,Gr,2))</f>
        <v>C</v>
      </c>
      <c r="U140" s="107" t="str">
        <f ca="1">IF($C139="","",VLOOKUP(U139*2,Gr,2))</f>
        <v>B+</v>
      </c>
      <c r="V140" s="107" t="str">
        <f ca="1">IF($C139="","",VLOOKUP(V139,Gr,2))</f>
        <v>B</v>
      </c>
      <c r="W140" s="107" t="str">
        <f ca="1">IF($C139="","",VLOOKUP(W139*2,Gr,2))</f>
        <v>C</v>
      </c>
      <c r="X140" s="107" t="str">
        <f ca="1">IF($C139="","",VLOOKUP(X139*2,Gr,2))</f>
        <v>C</v>
      </c>
      <c r="Y140" s="107" t="str">
        <f ca="1">IF($C139="","",VLOOKUP(Y139,Gr,2))</f>
        <v>C</v>
      </c>
      <c r="Z140" s="107" t="str">
        <f ca="1">IF($C139="","",VLOOKUP(Z139*2,Gr,2))</f>
        <v>A</v>
      </c>
      <c r="AA140" s="107" t="str">
        <f ca="1">IF($C139="","",VLOOKUP(AA139*2,Gr,2))</f>
        <v>C</v>
      </c>
      <c r="AB140" s="107" t="str">
        <f ca="1">IF($C139="","",VLOOKUP(AB139,Gr,2))</f>
        <v>B+</v>
      </c>
      <c r="AC140" s="107" t="str">
        <f ca="1">IF($C139="","",VLOOKUP(AC139*2,Gr,2))</f>
        <v>B+</v>
      </c>
      <c r="AD140" s="107" t="str">
        <f ca="1">IF($C139="","",VLOOKUP(AD139*2,Gr,2))</f>
        <v>A</v>
      </c>
      <c r="AE140" s="107" t="str">
        <f ca="1">IF($C139="","",VLOOKUP(AE139,Gr,2))</f>
        <v>B+</v>
      </c>
      <c r="AF140" s="107" t="str">
        <f ca="1">IF($C139="","",VLOOKUP(AF139*2,Gr,2))</f>
        <v>C</v>
      </c>
      <c r="AG140" s="107" t="str">
        <f ca="1">IF($C139="","",VLOOKUP(AG139*2,Gr,2))</f>
        <v>B+</v>
      </c>
      <c r="AH140" s="107" t="str">
        <f ca="1">IF($C139="","",VLOOKUP(AH139,Gr,2))</f>
        <v>B</v>
      </c>
      <c r="AI140" s="107" t="str">
        <f ca="1">IF($C139="","",VLOOKUP(AI139*2,Gr,2))</f>
        <v>C</v>
      </c>
      <c r="AJ140" s="107" t="str">
        <f ca="1">IF($C139="","",VLOOKUP(AJ139*2,Gr,2))</f>
        <v>A</v>
      </c>
      <c r="AK140" s="107" t="str">
        <f ca="1">IF($C139="","",VLOOKUP(AK139,Gr,2))</f>
        <v>B+</v>
      </c>
      <c r="AL140" s="107" t="str">
        <f ca="1">IF($C139="","",VLOOKUP(AL139*2,Gr,2))</f>
        <v>A</v>
      </c>
      <c r="AM140" s="107" t="str">
        <f ca="1">IF($C139="","",VLOOKUP(AM139*2,Gr,2))</f>
        <v>B+</v>
      </c>
      <c r="AN140" s="107" t="str">
        <f ca="1">IF($C139="","",VLOOKUP(AN139,Gr,2))</f>
        <v>B+</v>
      </c>
      <c r="AO140" s="107" t="str">
        <f ca="1">IF($C139="","",VLOOKUP(AO139/AO$7%,Gr,2))</f>
        <v>B+</v>
      </c>
      <c r="AP140" s="107" t="str">
        <f ca="1">IF($C139="","",VLOOKUP(AP139,Gr,2))</f>
        <v>C</v>
      </c>
      <c r="AQ140" s="107" t="str">
        <f ca="1">IF($C139="","",VLOOKUP(AQ139,Gr,2))</f>
        <v>C</v>
      </c>
      <c r="AR140" s="107" t="str">
        <f ca="1">IF($C139="","",VLOOKUP(AR139,Gr,2))</f>
        <v>A</v>
      </c>
      <c r="AS140" s="107" t="str">
        <f ca="1">IF($C139="","",VLOOKUP(AS139,Gr,2))</f>
        <v>B+</v>
      </c>
      <c r="AT140" s="107" t="str">
        <f ca="1">IF($C139="","",VLOOKUP(AT139/AT$7%,Gr,2))</f>
        <v>B+</v>
      </c>
      <c r="AU140" s="150"/>
      <c r="AV140" s="150"/>
      <c r="AW140" s="150"/>
      <c r="AX140" s="150"/>
    </row>
    <row r="141" spans="1:50" s="96" customFormat="1" ht="15" customHeight="1">
      <c r="A141" s="96">
        <f t="shared" ref="A141" si="1835">A140+1</f>
        <v>67</v>
      </c>
      <c r="B141" s="166">
        <f t="shared" ref="B141" si="1836">A141</f>
        <v>67</v>
      </c>
      <c r="C141" s="166">
        <f t="shared" ref="C141" ca="1" si="1837">IFERROR(VLOOKUP(A141,INDIRECT("data"&amp;$AX$3),2,FALSE),"")</f>
        <v>1067</v>
      </c>
      <c r="D141" s="168" t="str">
        <f t="shared" ref="D141" ca="1" si="1838">IF(C141="","",VLOOKUP(A141,INDIRECT("data"&amp;$AX$3),3,FALSE))</f>
        <v>Karthik Gosangi</v>
      </c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50" t="str">
        <f t="shared" ref="P141" ca="1" si="1839">IF($C141="","",VLOOKUP($A141,INDIRECT("data"&amp;$AX$3),4,FALSE))</f>
        <v>G</v>
      </c>
      <c r="Q141" s="150" t="str">
        <f t="shared" ref="Q141" ca="1" si="1840">IF($C141="","",VLOOKUP($A141,INDIRECT("data"&amp;$AX$3),5,FALSE))</f>
        <v>SC</v>
      </c>
      <c r="R141" s="97">
        <f t="shared" ref="R141" ca="1" si="1841">IF($C141="","",VLOOKUP(A141,INDIRECT("data"&amp;$AX$3),8,FALSE))</f>
        <v>41074</v>
      </c>
      <c r="S141" s="98" t="s">
        <v>20</v>
      </c>
      <c r="T141" s="107">
        <f t="shared" ref="T141:U141" ca="1" si="1842">IF($C141="","",VLOOKUP($A141,INDIRECT("data"&amp;$AX$3),T$8,FALSE))</f>
        <v>46</v>
      </c>
      <c r="U141" s="107">
        <f t="shared" ca="1" si="1842"/>
        <v>28</v>
      </c>
      <c r="V141" s="107">
        <f t="shared" ref="V141" ca="1" si="1843">IF($C141="","",SUM(T141:U141))</f>
        <v>74</v>
      </c>
      <c r="W141" s="107">
        <f t="shared" ref="W141:X141" ca="1" si="1844">IF($C141="","",VLOOKUP($A141,INDIRECT("data"&amp;$AX$3),W$8,FALSE))</f>
        <v>23</v>
      </c>
      <c r="X141" s="107">
        <f t="shared" ca="1" si="1844"/>
        <v>46</v>
      </c>
      <c r="Y141" s="107">
        <f t="shared" ref="Y141" ca="1" si="1845">IF($C141="","",SUM(W141:X141))</f>
        <v>69</v>
      </c>
      <c r="Z141" s="107">
        <f t="shared" ref="Z141:AA141" ca="1" si="1846">IF($C141="","",VLOOKUP($A141,INDIRECT("data"&amp;$AX$3),Z$8,FALSE))</f>
        <v>48</v>
      </c>
      <c r="AA141" s="107">
        <f t="shared" ca="1" si="1846"/>
        <v>23</v>
      </c>
      <c r="AB141" s="107">
        <f t="shared" ref="AB141" ca="1" si="1847">IF($C141="","",SUM(Z141:AA141))</f>
        <v>71</v>
      </c>
      <c r="AC141" s="107">
        <f t="shared" ref="AC141:AD141" ca="1" si="1848">IF($C141="","",VLOOKUP($A141,INDIRECT("data"&amp;$AX$3),AC$8,FALSE))</f>
        <v>28</v>
      </c>
      <c r="AD141" s="107">
        <f t="shared" ca="1" si="1848"/>
        <v>48</v>
      </c>
      <c r="AE141" s="107">
        <f t="shared" ref="AE141" ca="1" si="1849">IF($C141="","",SUM(AC141:AD141))</f>
        <v>76</v>
      </c>
      <c r="AF141" s="107">
        <f t="shared" ref="AF141:AG141" ca="1" si="1850">IF($C141="","",VLOOKUP($A141,INDIRECT("data"&amp;$AX$3),AF$8,FALSE))</f>
        <v>46</v>
      </c>
      <c r="AG141" s="107">
        <f t="shared" ca="1" si="1850"/>
        <v>28</v>
      </c>
      <c r="AH141" s="107">
        <f t="shared" ref="AH141" ca="1" si="1851">IF($C141="","",SUM(AF141:AG141))</f>
        <v>74</v>
      </c>
      <c r="AI141" s="107">
        <f t="shared" ref="AI141:AJ141" ca="1" si="1852">IF($C141="","",VLOOKUP($A141,INDIRECT("data"&amp;$AX$3),AI$8,FALSE))</f>
        <v>23</v>
      </c>
      <c r="AJ141" s="107">
        <f t="shared" ca="1" si="1852"/>
        <v>48</v>
      </c>
      <c r="AK141" s="107">
        <f t="shared" ref="AK141" ca="1" si="1853">IF($C141="","",SUM(AI141:AJ141))</f>
        <v>71</v>
      </c>
      <c r="AL141" s="107">
        <f t="shared" ref="AL141:AM141" ca="1" si="1854">IF($C141="","",VLOOKUP($A141,INDIRECT("data"&amp;$AX$3),AL$8,FALSE))</f>
        <v>48</v>
      </c>
      <c r="AM141" s="107">
        <f t="shared" ca="1" si="1854"/>
        <v>28</v>
      </c>
      <c r="AN141" s="107">
        <f t="shared" ref="AN141" ca="1" si="1855">IF($C141="","",SUM(AL141:AM141))</f>
        <v>76</v>
      </c>
      <c r="AO141" s="95">
        <f t="shared" ref="AO141" ca="1" si="1856">IF($C141="","",V141+Y141+AB141+AE141+AH141+AK141+AN141)</f>
        <v>511</v>
      </c>
      <c r="AP141" s="107">
        <f t="shared" ref="AP141:AS141" ca="1" si="1857">IF($C141="","",VLOOKUP($A141,INDIRECT("data"&amp;$AX$3),AP$8,FALSE))</f>
        <v>92</v>
      </c>
      <c r="AQ141" s="107">
        <f t="shared" ca="1" si="1857"/>
        <v>46</v>
      </c>
      <c r="AR141" s="107">
        <f t="shared" ca="1" si="1857"/>
        <v>96</v>
      </c>
      <c r="AS141" s="107">
        <f t="shared" ca="1" si="1857"/>
        <v>56</v>
      </c>
      <c r="AT141" s="107">
        <f t="shared" ref="AT141" ca="1" si="1858">IF($C141="","",SUM(AP141:AS141))</f>
        <v>290</v>
      </c>
      <c r="AU141" s="150">
        <f t="shared" ref="AU141" ca="1" si="1859">IF($C141="","",VLOOKUP($A141,INDIRECT("data"&amp;$AX$3),AU$8,FALSE))</f>
        <v>190</v>
      </c>
      <c r="AV141" s="150">
        <f ca="1">IF($C141="","",ROUND(AU141/NoW%,0))</f>
        <v>84</v>
      </c>
      <c r="AW141" s="150" t="str">
        <f ca="1">IF($C141="","",VLOOKUP(AO142,Gc,2,FALSE))</f>
        <v>Very Good</v>
      </c>
      <c r="AX141" s="150"/>
    </row>
    <row r="142" spans="1:50" s="96" customFormat="1" ht="15" customHeight="1">
      <c r="A142" s="96">
        <f t="shared" ref="A142" si="1860">A141</f>
        <v>67</v>
      </c>
      <c r="B142" s="167"/>
      <c r="C142" s="167"/>
      <c r="D142" s="107" t="str">
        <f t="shared" ref="D142:O142" ca="1" si="1861">IF($C141="","",MID(TEXT(VLOOKUP($A142,INDIRECT("data"&amp;$AX$3),10,FALSE),"000000000000"),D$8,1))</f>
        <v>6</v>
      </c>
      <c r="E142" s="107" t="str">
        <f t="shared" ca="1" si="1861"/>
        <v>1</v>
      </c>
      <c r="F142" s="107" t="str">
        <f t="shared" ca="1" si="1861"/>
        <v>9</v>
      </c>
      <c r="G142" s="107" t="str">
        <f t="shared" ca="1" si="1861"/>
        <v>5</v>
      </c>
      <c r="H142" s="107" t="str">
        <f t="shared" ca="1" si="1861"/>
        <v>3</v>
      </c>
      <c r="I142" s="107" t="str">
        <f t="shared" ca="1" si="1861"/>
        <v>1</v>
      </c>
      <c r="J142" s="107" t="str">
        <f t="shared" ca="1" si="1861"/>
        <v>1</v>
      </c>
      <c r="K142" s="107" t="str">
        <f t="shared" ca="1" si="1861"/>
        <v>6</v>
      </c>
      <c r="L142" s="107" t="str">
        <f t="shared" ca="1" si="1861"/>
        <v>6</v>
      </c>
      <c r="M142" s="107" t="str">
        <f t="shared" ca="1" si="1861"/>
        <v>0</v>
      </c>
      <c r="N142" s="107" t="str">
        <f t="shared" ca="1" si="1861"/>
        <v>9</v>
      </c>
      <c r="O142" s="107" t="str">
        <f t="shared" ca="1" si="1861"/>
        <v>1</v>
      </c>
      <c r="P142" s="150"/>
      <c r="Q142" s="150"/>
      <c r="R142" s="97">
        <f t="shared" ref="R142" ca="1" si="1862">IF($C141="","",VLOOKUP(A142,INDIRECT("data"&amp;$AX$3),9,FALSE))</f>
        <v>36689</v>
      </c>
      <c r="S142" s="98" t="s">
        <v>21</v>
      </c>
      <c r="T142" s="107" t="str">
        <f ca="1">IF($C141="","",VLOOKUP(T141*2,Gr,2))</f>
        <v>A+</v>
      </c>
      <c r="U142" s="107" t="str">
        <f ca="1">IF($C141="","",VLOOKUP(U141*2,Gr,2))</f>
        <v>B+</v>
      </c>
      <c r="V142" s="107" t="str">
        <f ca="1">IF($C141="","",VLOOKUP(V141,Gr,2))</f>
        <v>A</v>
      </c>
      <c r="W142" s="107" t="str">
        <f ca="1">IF($C141="","",VLOOKUP(W141*2,Gr,2))</f>
        <v>B</v>
      </c>
      <c r="X142" s="107" t="str">
        <f ca="1">IF($C141="","",VLOOKUP(X141*2,Gr,2))</f>
        <v>A+</v>
      </c>
      <c r="Y142" s="107" t="str">
        <f ca="1">IF($C141="","",VLOOKUP(Y141,Gr,2))</f>
        <v>B+</v>
      </c>
      <c r="Z142" s="107" t="str">
        <f ca="1">IF($C141="","",VLOOKUP(Z141*2,Gr,2))</f>
        <v>A+</v>
      </c>
      <c r="AA142" s="107" t="str">
        <f ca="1">IF($C141="","",VLOOKUP(AA141*2,Gr,2))</f>
        <v>B</v>
      </c>
      <c r="AB142" s="107" t="str">
        <f ca="1">IF($C141="","",VLOOKUP(AB141,Gr,2))</f>
        <v>A</v>
      </c>
      <c r="AC142" s="107" t="str">
        <f ca="1">IF($C141="","",VLOOKUP(AC141*2,Gr,2))</f>
        <v>B+</v>
      </c>
      <c r="AD142" s="107" t="str">
        <f ca="1">IF($C141="","",VLOOKUP(AD141*2,Gr,2))</f>
        <v>A+</v>
      </c>
      <c r="AE142" s="107" t="str">
        <f ca="1">IF($C141="","",VLOOKUP(AE141,Gr,2))</f>
        <v>A</v>
      </c>
      <c r="AF142" s="107" t="str">
        <f ca="1">IF($C141="","",VLOOKUP(AF141*2,Gr,2))</f>
        <v>A+</v>
      </c>
      <c r="AG142" s="107" t="str">
        <f ca="1">IF($C141="","",VLOOKUP(AG141*2,Gr,2))</f>
        <v>B+</v>
      </c>
      <c r="AH142" s="107" t="str">
        <f ca="1">IF($C141="","",VLOOKUP(AH141,Gr,2))</f>
        <v>A</v>
      </c>
      <c r="AI142" s="107" t="str">
        <f ca="1">IF($C141="","",VLOOKUP(AI141*2,Gr,2))</f>
        <v>B</v>
      </c>
      <c r="AJ142" s="107" t="str">
        <f ca="1">IF($C141="","",VLOOKUP(AJ141*2,Gr,2))</f>
        <v>A+</v>
      </c>
      <c r="AK142" s="107" t="str">
        <f ca="1">IF($C141="","",VLOOKUP(AK141,Gr,2))</f>
        <v>A</v>
      </c>
      <c r="AL142" s="107" t="str">
        <f ca="1">IF($C141="","",VLOOKUP(AL141*2,Gr,2))</f>
        <v>A+</v>
      </c>
      <c r="AM142" s="107" t="str">
        <f ca="1">IF($C141="","",VLOOKUP(AM141*2,Gr,2))</f>
        <v>B+</v>
      </c>
      <c r="AN142" s="107" t="str">
        <f ca="1">IF($C141="","",VLOOKUP(AN141,Gr,2))</f>
        <v>A</v>
      </c>
      <c r="AO142" s="107" t="str">
        <f ca="1">IF($C141="","",VLOOKUP(AO141/AO$7%,Gr,2))</f>
        <v>A</v>
      </c>
      <c r="AP142" s="107" t="str">
        <f ca="1">IF($C141="","",VLOOKUP(AP141,Gr,2))</f>
        <v>A+</v>
      </c>
      <c r="AQ142" s="107" t="str">
        <f ca="1">IF($C141="","",VLOOKUP(AQ141,Gr,2))</f>
        <v>B</v>
      </c>
      <c r="AR142" s="107" t="str">
        <f ca="1">IF($C141="","",VLOOKUP(AR141,Gr,2))</f>
        <v>A+</v>
      </c>
      <c r="AS142" s="107" t="str">
        <f ca="1">IF($C141="","",VLOOKUP(AS141,Gr,2))</f>
        <v>B+</v>
      </c>
      <c r="AT142" s="107" t="str">
        <f ca="1">IF($C141="","",VLOOKUP(AT141/AT$7%,Gr,2))</f>
        <v>A</v>
      </c>
      <c r="AU142" s="150"/>
      <c r="AV142" s="150"/>
      <c r="AW142" s="150"/>
      <c r="AX142" s="150"/>
    </row>
    <row r="143" spans="1:50" s="96" customFormat="1" ht="15" customHeight="1">
      <c r="A143" s="96">
        <f t="shared" ref="A143" si="1863">A142+1</f>
        <v>68</v>
      </c>
      <c r="B143" s="166">
        <f t="shared" ref="B143" si="1864">A143</f>
        <v>68</v>
      </c>
      <c r="C143" s="166">
        <f t="shared" ref="C143" ca="1" si="1865">IFERROR(VLOOKUP(A143,INDIRECT("data"&amp;$AX$3),2,FALSE),"")</f>
        <v>1109</v>
      </c>
      <c r="D143" s="168" t="str">
        <f t="shared" ref="D143" ca="1" si="1866">IF(C143="","",VLOOKUP(A143,INDIRECT("data"&amp;$AX$3),3,FALSE))</f>
        <v>Kishore Kumar Rayi</v>
      </c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50" t="str">
        <f t="shared" ref="P143" ca="1" si="1867">IF($C143="","",VLOOKUP($A143,INDIRECT("data"&amp;$AX$3),4,FALSE))</f>
        <v>G</v>
      </c>
      <c r="Q143" s="150" t="str">
        <f t="shared" ref="Q143" ca="1" si="1868">IF($C143="","",VLOOKUP($A143,INDIRECT("data"&amp;$AX$3),5,FALSE))</f>
        <v>SC</v>
      </c>
      <c r="R143" s="97">
        <f t="shared" ref="R143" ca="1" si="1869">IF($C143="","",VLOOKUP(A143,INDIRECT("data"&amp;$AX$3),8,FALSE))</f>
        <v>41086</v>
      </c>
      <c r="S143" s="98" t="s">
        <v>20</v>
      </c>
      <c r="T143" s="107">
        <f t="shared" ref="T143:U143" ca="1" si="1870">IF($C143="","",VLOOKUP($A143,INDIRECT("data"&amp;$AX$3),T$8,FALSE))</f>
        <v>24</v>
      </c>
      <c r="U143" s="107">
        <f t="shared" ca="1" si="1870"/>
        <v>46</v>
      </c>
      <c r="V143" s="107">
        <f t="shared" ref="V143" ca="1" si="1871">IF($C143="","",SUM(T143:U143))</f>
        <v>70</v>
      </c>
      <c r="W143" s="107">
        <f t="shared" ref="W143:X143" ca="1" si="1872">IF($C143="","",VLOOKUP($A143,INDIRECT("data"&amp;$AX$3),W$8,FALSE))</f>
        <v>43</v>
      </c>
      <c r="X143" s="107">
        <f t="shared" ca="1" si="1872"/>
        <v>24</v>
      </c>
      <c r="Y143" s="107">
        <f t="shared" ref="Y143" ca="1" si="1873">IF($C143="","",SUM(W143:X143))</f>
        <v>67</v>
      </c>
      <c r="Z143" s="107">
        <f t="shared" ref="Z143:AA143" ca="1" si="1874">IF($C143="","",VLOOKUP($A143,INDIRECT("data"&amp;$AX$3),Z$8,FALSE))</f>
        <v>46</v>
      </c>
      <c r="AA143" s="107">
        <f t="shared" ca="1" si="1874"/>
        <v>43</v>
      </c>
      <c r="AB143" s="107">
        <f t="shared" ref="AB143" ca="1" si="1875">IF($C143="","",SUM(Z143:AA143))</f>
        <v>89</v>
      </c>
      <c r="AC143" s="107">
        <f t="shared" ref="AC143:AD143" ca="1" si="1876">IF($C143="","",VLOOKUP($A143,INDIRECT("data"&amp;$AX$3),AC$8,FALSE))</f>
        <v>46</v>
      </c>
      <c r="AD143" s="107">
        <f t="shared" ca="1" si="1876"/>
        <v>46</v>
      </c>
      <c r="AE143" s="107">
        <f t="shared" ref="AE143" ca="1" si="1877">IF($C143="","",SUM(AC143:AD143))</f>
        <v>92</v>
      </c>
      <c r="AF143" s="107">
        <f t="shared" ref="AF143:AG143" ca="1" si="1878">IF($C143="","",VLOOKUP($A143,INDIRECT("data"&amp;$AX$3),AF$8,FALSE))</f>
        <v>24</v>
      </c>
      <c r="AG143" s="107">
        <f t="shared" ca="1" si="1878"/>
        <v>46</v>
      </c>
      <c r="AH143" s="107">
        <f t="shared" ref="AH143" ca="1" si="1879">IF($C143="","",SUM(AF143:AG143))</f>
        <v>70</v>
      </c>
      <c r="AI143" s="107">
        <f t="shared" ref="AI143:AJ143" ca="1" si="1880">IF($C143="","",VLOOKUP($A143,INDIRECT("data"&amp;$AX$3),AI$8,FALSE))</f>
        <v>43</v>
      </c>
      <c r="AJ143" s="107">
        <f t="shared" ca="1" si="1880"/>
        <v>46</v>
      </c>
      <c r="AK143" s="107">
        <f t="shared" ref="AK143" ca="1" si="1881">IF($C143="","",SUM(AI143:AJ143))</f>
        <v>89</v>
      </c>
      <c r="AL143" s="107">
        <f t="shared" ref="AL143:AM143" ca="1" si="1882">IF($C143="","",VLOOKUP($A143,INDIRECT("data"&amp;$AX$3),AL$8,FALSE))</f>
        <v>46</v>
      </c>
      <c r="AM143" s="107">
        <f t="shared" ca="1" si="1882"/>
        <v>46</v>
      </c>
      <c r="AN143" s="107">
        <f t="shared" ref="AN143" ca="1" si="1883">IF($C143="","",SUM(AL143:AM143))</f>
        <v>92</v>
      </c>
      <c r="AO143" s="95">
        <f t="shared" ref="AO143" ca="1" si="1884">IF($C143="","",V143+Y143+AB143+AE143+AH143+AK143+AN143)</f>
        <v>569</v>
      </c>
      <c r="AP143" s="107">
        <f t="shared" ref="AP143:AS143" ca="1" si="1885">IF($C143="","",VLOOKUP($A143,INDIRECT("data"&amp;$AX$3),AP$8,FALSE))</f>
        <v>48</v>
      </c>
      <c r="AQ143" s="107">
        <f t="shared" ca="1" si="1885"/>
        <v>86</v>
      </c>
      <c r="AR143" s="107">
        <f t="shared" ca="1" si="1885"/>
        <v>92</v>
      </c>
      <c r="AS143" s="107">
        <f t="shared" ca="1" si="1885"/>
        <v>92</v>
      </c>
      <c r="AT143" s="107">
        <f t="shared" ref="AT143" ca="1" si="1886">IF($C143="","",SUM(AP143:AS143))</f>
        <v>318</v>
      </c>
      <c r="AU143" s="150">
        <f t="shared" ref="AU143" ca="1" si="1887">IF($C143="","",VLOOKUP($A143,INDIRECT("data"&amp;$AX$3),AU$8,FALSE))</f>
        <v>172</v>
      </c>
      <c r="AV143" s="150">
        <f ca="1">IF($C143="","",ROUND(AU143/NoW%,0))</f>
        <v>76</v>
      </c>
      <c r="AW143" s="150" t="str">
        <f ca="1">IF($C143="","",VLOOKUP(AO144,Gc,2,FALSE))</f>
        <v>Excellent</v>
      </c>
      <c r="AX143" s="150"/>
    </row>
    <row r="144" spans="1:50" s="96" customFormat="1" ht="15" customHeight="1">
      <c r="A144" s="96">
        <f t="shared" ref="A144" si="1888">A143</f>
        <v>68</v>
      </c>
      <c r="B144" s="167"/>
      <c r="C144" s="167"/>
      <c r="D144" s="107" t="str">
        <f t="shared" ref="D144:O144" ca="1" si="1889">IF($C143="","",MID(TEXT(VLOOKUP($A144,INDIRECT("data"&amp;$AX$3),10,FALSE),"000000000000"),D$8,1))</f>
        <v>9</v>
      </c>
      <c r="E144" s="107" t="str">
        <f t="shared" ca="1" si="1889"/>
        <v>4</v>
      </c>
      <c r="F144" s="107" t="str">
        <f t="shared" ca="1" si="1889"/>
        <v>7</v>
      </c>
      <c r="G144" s="107" t="str">
        <f t="shared" ca="1" si="1889"/>
        <v>9</v>
      </c>
      <c r="H144" s="107" t="str">
        <f t="shared" ca="1" si="1889"/>
        <v>1</v>
      </c>
      <c r="I144" s="107" t="str">
        <f t="shared" ca="1" si="1889"/>
        <v>2</v>
      </c>
      <c r="J144" s="107" t="str">
        <f t="shared" ca="1" si="1889"/>
        <v>2</v>
      </c>
      <c r="K144" s="107" t="str">
        <f t="shared" ca="1" si="1889"/>
        <v>0</v>
      </c>
      <c r="L144" s="107" t="str">
        <f t="shared" ca="1" si="1889"/>
        <v>5</v>
      </c>
      <c r="M144" s="107" t="str">
        <f t="shared" ca="1" si="1889"/>
        <v>5</v>
      </c>
      <c r="N144" s="107" t="str">
        <f t="shared" ca="1" si="1889"/>
        <v>1</v>
      </c>
      <c r="O144" s="107" t="str">
        <f t="shared" ca="1" si="1889"/>
        <v>4</v>
      </c>
      <c r="P144" s="150"/>
      <c r="Q144" s="150"/>
      <c r="R144" s="97">
        <f t="shared" ref="R144" ca="1" si="1890">IF($C143="","",VLOOKUP(A144,INDIRECT("data"&amp;$AX$3),9,FALSE))</f>
        <v>37187</v>
      </c>
      <c r="S144" s="98" t="s">
        <v>21</v>
      </c>
      <c r="T144" s="107" t="str">
        <f ca="1">IF($C143="","",VLOOKUP(T143*2,Gr,2))</f>
        <v>B</v>
      </c>
      <c r="U144" s="107" t="str">
        <f ca="1">IF($C143="","",VLOOKUP(U143*2,Gr,2))</f>
        <v>A+</v>
      </c>
      <c r="V144" s="107" t="str">
        <f ca="1">IF($C143="","",VLOOKUP(V143,Gr,2))</f>
        <v>B+</v>
      </c>
      <c r="W144" s="107" t="str">
        <f ca="1">IF($C143="","",VLOOKUP(W143*2,Gr,2))</f>
        <v>A</v>
      </c>
      <c r="X144" s="107" t="str">
        <f ca="1">IF($C143="","",VLOOKUP(X143*2,Gr,2))</f>
        <v>B</v>
      </c>
      <c r="Y144" s="107" t="str">
        <f ca="1">IF($C143="","",VLOOKUP(Y143,Gr,2))</f>
        <v>B+</v>
      </c>
      <c r="Z144" s="107" t="str">
        <f ca="1">IF($C143="","",VLOOKUP(Z143*2,Gr,2))</f>
        <v>A+</v>
      </c>
      <c r="AA144" s="107" t="str">
        <f ca="1">IF($C143="","",VLOOKUP(AA143*2,Gr,2))</f>
        <v>A</v>
      </c>
      <c r="AB144" s="107" t="str">
        <f ca="1">IF($C143="","",VLOOKUP(AB143,Gr,2))</f>
        <v>A</v>
      </c>
      <c r="AC144" s="107" t="str">
        <f ca="1">IF($C143="","",VLOOKUP(AC143*2,Gr,2))</f>
        <v>A+</v>
      </c>
      <c r="AD144" s="107" t="str">
        <f ca="1">IF($C143="","",VLOOKUP(AD143*2,Gr,2))</f>
        <v>A+</v>
      </c>
      <c r="AE144" s="107" t="str">
        <f ca="1">IF($C143="","",VLOOKUP(AE143,Gr,2))</f>
        <v>A+</v>
      </c>
      <c r="AF144" s="107" t="str">
        <f ca="1">IF($C143="","",VLOOKUP(AF143*2,Gr,2))</f>
        <v>B</v>
      </c>
      <c r="AG144" s="107" t="str">
        <f ca="1">IF($C143="","",VLOOKUP(AG143*2,Gr,2))</f>
        <v>A+</v>
      </c>
      <c r="AH144" s="107" t="str">
        <f ca="1">IF($C143="","",VLOOKUP(AH143,Gr,2))</f>
        <v>B+</v>
      </c>
      <c r="AI144" s="107" t="str">
        <f ca="1">IF($C143="","",VLOOKUP(AI143*2,Gr,2))</f>
        <v>A</v>
      </c>
      <c r="AJ144" s="107" t="str">
        <f ca="1">IF($C143="","",VLOOKUP(AJ143*2,Gr,2))</f>
        <v>A+</v>
      </c>
      <c r="AK144" s="107" t="str">
        <f ca="1">IF($C143="","",VLOOKUP(AK143,Gr,2))</f>
        <v>A</v>
      </c>
      <c r="AL144" s="107" t="str">
        <f ca="1">IF($C143="","",VLOOKUP(AL143*2,Gr,2))</f>
        <v>A+</v>
      </c>
      <c r="AM144" s="107" t="str">
        <f ca="1">IF($C143="","",VLOOKUP(AM143*2,Gr,2))</f>
        <v>A+</v>
      </c>
      <c r="AN144" s="107" t="str">
        <f ca="1">IF($C143="","",VLOOKUP(AN143,Gr,2))</f>
        <v>A+</v>
      </c>
      <c r="AO144" s="107" t="str">
        <f ca="1">IF($C143="","",VLOOKUP(AO143/AO$7%,Gr,2))</f>
        <v>A+</v>
      </c>
      <c r="AP144" s="107" t="str">
        <f ca="1">IF($C143="","",VLOOKUP(AP143,Gr,2))</f>
        <v>B</v>
      </c>
      <c r="AQ144" s="107" t="str">
        <f ca="1">IF($C143="","",VLOOKUP(AQ143,Gr,2))</f>
        <v>A</v>
      </c>
      <c r="AR144" s="107" t="str">
        <f ca="1">IF($C143="","",VLOOKUP(AR143,Gr,2))</f>
        <v>A+</v>
      </c>
      <c r="AS144" s="107" t="str">
        <f ca="1">IF($C143="","",VLOOKUP(AS143,Gr,2))</f>
        <v>A+</v>
      </c>
      <c r="AT144" s="107" t="str">
        <f ca="1">IF($C143="","",VLOOKUP(AT143/AT$7%,Gr,2))</f>
        <v>A</v>
      </c>
      <c r="AU144" s="150"/>
      <c r="AV144" s="150"/>
      <c r="AW144" s="150"/>
      <c r="AX144" s="150"/>
    </row>
    <row r="145" spans="1:50" s="96" customFormat="1" ht="15" customHeight="1">
      <c r="A145" s="96">
        <f t="shared" ref="A145" si="1891">A144+1</f>
        <v>69</v>
      </c>
      <c r="B145" s="166">
        <f t="shared" ref="B145" si="1892">A145</f>
        <v>69</v>
      </c>
      <c r="C145" s="166">
        <f t="shared" ref="C145" ca="1" si="1893">IFERROR(VLOOKUP(A145,INDIRECT("data"&amp;$AX$3),2,FALSE),"")</f>
        <v>1064</v>
      </c>
      <c r="D145" s="168" t="str">
        <f t="shared" ref="D145" ca="1" si="1894">IF(C145="","",VLOOKUP(A145,INDIRECT("data"&amp;$AX$3),3,FALSE))</f>
        <v>Lakshmanudu Rayudu</v>
      </c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50" t="str">
        <f t="shared" ref="P145" ca="1" si="1895">IF($C145="","",VLOOKUP($A145,INDIRECT("data"&amp;$AX$3),4,FALSE))</f>
        <v>G</v>
      </c>
      <c r="Q145" s="150" t="str">
        <f t="shared" ref="Q145" ca="1" si="1896">IF($C145="","",VLOOKUP($A145,INDIRECT("data"&amp;$AX$3),5,FALSE))</f>
        <v>BC</v>
      </c>
      <c r="R145" s="97">
        <f t="shared" ref="R145" ca="1" si="1897">IF($C145="","",VLOOKUP(A145,INDIRECT("data"&amp;$AX$3),8,FALSE))</f>
        <v>41074</v>
      </c>
      <c r="S145" s="98" t="s">
        <v>20</v>
      </c>
      <c r="T145" s="107">
        <f t="shared" ref="T145:U145" ca="1" si="1898">IF($C145="","",VLOOKUP($A145,INDIRECT("data"&amp;$AX$3),T$8,FALSE))</f>
        <v>24</v>
      </c>
      <c r="U145" s="107">
        <f t="shared" ca="1" si="1898"/>
        <v>44</v>
      </c>
      <c r="V145" s="107">
        <f t="shared" ref="V145" ca="1" si="1899">IF($C145="","",SUM(T145:U145))</f>
        <v>68</v>
      </c>
      <c r="W145" s="107">
        <f t="shared" ref="W145:X145" ca="1" si="1900">IF($C145="","",VLOOKUP($A145,INDIRECT("data"&amp;$AX$3),W$8,FALSE))</f>
        <v>41</v>
      </c>
      <c r="X145" s="107">
        <f t="shared" ca="1" si="1900"/>
        <v>24</v>
      </c>
      <c r="Y145" s="107">
        <f t="shared" ref="Y145" ca="1" si="1901">IF($C145="","",SUM(W145:X145))</f>
        <v>65</v>
      </c>
      <c r="Z145" s="107">
        <f t="shared" ref="Z145:AA145" ca="1" si="1902">IF($C145="","",VLOOKUP($A145,INDIRECT("data"&amp;$AX$3),Z$8,FALSE))</f>
        <v>48</v>
      </c>
      <c r="AA145" s="107">
        <f t="shared" ca="1" si="1902"/>
        <v>41</v>
      </c>
      <c r="AB145" s="107">
        <f t="shared" ref="AB145" ca="1" si="1903">IF($C145="","",SUM(Z145:AA145))</f>
        <v>89</v>
      </c>
      <c r="AC145" s="107">
        <f t="shared" ref="AC145:AD145" ca="1" si="1904">IF($C145="","",VLOOKUP($A145,INDIRECT("data"&amp;$AX$3),AC$8,FALSE))</f>
        <v>44</v>
      </c>
      <c r="AD145" s="107">
        <f t="shared" ca="1" si="1904"/>
        <v>48</v>
      </c>
      <c r="AE145" s="107">
        <f t="shared" ref="AE145" ca="1" si="1905">IF($C145="","",SUM(AC145:AD145))</f>
        <v>92</v>
      </c>
      <c r="AF145" s="107">
        <f t="shared" ref="AF145:AG145" ca="1" si="1906">IF($C145="","",VLOOKUP($A145,INDIRECT("data"&amp;$AX$3),AF$8,FALSE))</f>
        <v>24</v>
      </c>
      <c r="AG145" s="107">
        <f t="shared" ca="1" si="1906"/>
        <v>44</v>
      </c>
      <c r="AH145" s="107">
        <f t="shared" ref="AH145" ca="1" si="1907">IF($C145="","",SUM(AF145:AG145))</f>
        <v>68</v>
      </c>
      <c r="AI145" s="107">
        <f t="shared" ref="AI145:AJ145" ca="1" si="1908">IF($C145="","",VLOOKUP($A145,INDIRECT("data"&amp;$AX$3),AI$8,FALSE))</f>
        <v>41</v>
      </c>
      <c r="AJ145" s="107">
        <f t="shared" ca="1" si="1908"/>
        <v>48</v>
      </c>
      <c r="AK145" s="107">
        <f t="shared" ref="AK145" ca="1" si="1909">IF($C145="","",SUM(AI145:AJ145))</f>
        <v>89</v>
      </c>
      <c r="AL145" s="107">
        <f t="shared" ref="AL145:AM145" ca="1" si="1910">IF($C145="","",VLOOKUP($A145,INDIRECT("data"&amp;$AX$3),AL$8,FALSE))</f>
        <v>48</v>
      </c>
      <c r="AM145" s="107">
        <f t="shared" ca="1" si="1910"/>
        <v>44</v>
      </c>
      <c r="AN145" s="107">
        <f t="shared" ref="AN145" ca="1" si="1911">IF($C145="","",SUM(AL145:AM145))</f>
        <v>92</v>
      </c>
      <c r="AO145" s="95">
        <f t="shared" ref="AO145" ca="1" si="1912">IF($C145="","",V145+Y145+AB145+AE145+AH145+AK145+AN145)</f>
        <v>563</v>
      </c>
      <c r="AP145" s="107">
        <f t="shared" ref="AP145:AS145" ca="1" si="1913">IF($C145="","",VLOOKUP($A145,INDIRECT("data"&amp;$AX$3),AP$8,FALSE))</f>
        <v>48</v>
      </c>
      <c r="AQ145" s="107">
        <f t="shared" ca="1" si="1913"/>
        <v>82</v>
      </c>
      <c r="AR145" s="107">
        <f t="shared" ca="1" si="1913"/>
        <v>96</v>
      </c>
      <c r="AS145" s="107">
        <f t="shared" ca="1" si="1913"/>
        <v>88</v>
      </c>
      <c r="AT145" s="107">
        <f t="shared" ref="AT145" ca="1" si="1914">IF($C145="","",SUM(AP145:AS145))</f>
        <v>314</v>
      </c>
      <c r="AU145" s="150">
        <f t="shared" ref="AU145" ca="1" si="1915">IF($C145="","",VLOOKUP($A145,INDIRECT("data"&amp;$AX$3),AU$8,FALSE))</f>
        <v>194</v>
      </c>
      <c r="AV145" s="150">
        <f ca="1">IF($C145="","",ROUND(AU145/NoW%,0))</f>
        <v>85</v>
      </c>
      <c r="AW145" s="150" t="str">
        <f ca="1">IF($C145="","",VLOOKUP(AO146,Gc,2,FALSE))</f>
        <v>Excellent</v>
      </c>
      <c r="AX145" s="150"/>
    </row>
    <row r="146" spans="1:50" s="96" customFormat="1" ht="15" customHeight="1">
      <c r="A146" s="96">
        <f t="shared" ref="A146" si="1916">A145</f>
        <v>69</v>
      </c>
      <c r="B146" s="167"/>
      <c r="C146" s="167"/>
      <c r="D146" s="107" t="str">
        <f t="shared" ref="D146:O146" ca="1" si="1917">IF($C145="","",MID(TEXT(VLOOKUP($A146,INDIRECT("data"&amp;$AX$3),10,FALSE),"000000000000"),D$8,1))</f>
        <v>8</v>
      </c>
      <c r="E146" s="107" t="str">
        <f t="shared" ca="1" si="1917"/>
        <v>5</v>
      </c>
      <c r="F146" s="107" t="str">
        <f t="shared" ca="1" si="1917"/>
        <v>9</v>
      </c>
      <c r="G146" s="107" t="str">
        <f t="shared" ca="1" si="1917"/>
        <v>3</v>
      </c>
      <c r="H146" s="107" t="str">
        <f t="shared" ca="1" si="1917"/>
        <v>6</v>
      </c>
      <c r="I146" s="107" t="str">
        <f t="shared" ca="1" si="1917"/>
        <v>6</v>
      </c>
      <c r="J146" s="107" t="str">
        <f t="shared" ca="1" si="1917"/>
        <v>1</v>
      </c>
      <c r="K146" s="107" t="str">
        <f t="shared" ca="1" si="1917"/>
        <v>5</v>
      </c>
      <c r="L146" s="107" t="str">
        <f t="shared" ca="1" si="1917"/>
        <v>3</v>
      </c>
      <c r="M146" s="107" t="str">
        <f t="shared" ca="1" si="1917"/>
        <v>4</v>
      </c>
      <c r="N146" s="107" t="str">
        <f t="shared" ca="1" si="1917"/>
        <v>1</v>
      </c>
      <c r="O146" s="107" t="str">
        <f t="shared" ca="1" si="1917"/>
        <v>6</v>
      </c>
      <c r="P146" s="150"/>
      <c r="Q146" s="150"/>
      <c r="R146" s="97">
        <f t="shared" ref="R146" ca="1" si="1918">IF($C145="","",VLOOKUP(A146,INDIRECT("data"&amp;$AX$3),9,FALSE))</f>
        <v>37229</v>
      </c>
      <c r="S146" s="98" t="s">
        <v>21</v>
      </c>
      <c r="T146" s="107" t="str">
        <f ca="1">IF($C145="","",VLOOKUP(T145*2,Gr,2))</f>
        <v>B</v>
      </c>
      <c r="U146" s="107" t="str">
        <f ca="1">IF($C145="","",VLOOKUP(U145*2,Gr,2))</f>
        <v>A</v>
      </c>
      <c r="V146" s="107" t="str">
        <f ca="1">IF($C145="","",VLOOKUP(V145,Gr,2))</f>
        <v>B+</v>
      </c>
      <c r="W146" s="107" t="str">
        <f ca="1">IF($C145="","",VLOOKUP(W145*2,Gr,2))</f>
        <v>A</v>
      </c>
      <c r="X146" s="107" t="str">
        <f ca="1">IF($C145="","",VLOOKUP(X145*2,Gr,2))</f>
        <v>B</v>
      </c>
      <c r="Y146" s="107" t="str">
        <f ca="1">IF($C145="","",VLOOKUP(Y145,Gr,2))</f>
        <v>B+</v>
      </c>
      <c r="Z146" s="107" t="str">
        <f ca="1">IF($C145="","",VLOOKUP(Z145*2,Gr,2))</f>
        <v>A+</v>
      </c>
      <c r="AA146" s="107" t="str">
        <f ca="1">IF($C145="","",VLOOKUP(AA145*2,Gr,2))</f>
        <v>A</v>
      </c>
      <c r="AB146" s="107" t="str">
        <f ca="1">IF($C145="","",VLOOKUP(AB145,Gr,2))</f>
        <v>A</v>
      </c>
      <c r="AC146" s="107" t="str">
        <f ca="1">IF($C145="","",VLOOKUP(AC145*2,Gr,2))</f>
        <v>A</v>
      </c>
      <c r="AD146" s="107" t="str">
        <f ca="1">IF($C145="","",VLOOKUP(AD145*2,Gr,2))</f>
        <v>A+</v>
      </c>
      <c r="AE146" s="107" t="str">
        <f ca="1">IF($C145="","",VLOOKUP(AE145,Gr,2))</f>
        <v>A+</v>
      </c>
      <c r="AF146" s="107" t="str">
        <f ca="1">IF($C145="","",VLOOKUP(AF145*2,Gr,2))</f>
        <v>B</v>
      </c>
      <c r="AG146" s="107" t="str">
        <f ca="1">IF($C145="","",VLOOKUP(AG145*2,Gr,2))</f>
        <v>A</v>
      </c>
      <c r="AH146" s="107" t="str">
        <f ca="1">IF($C145="","",VLOOKUP(AH145,Gr,2))</f>
        <v>B+</v>
      </c>
      <c r="AI146" s="107" t="str">
        <f ca="1">IF($C145="","",VLOOKUP(AI145*2,Gr,2))</f>
        <v>A</v>
      </c>
      <c r="AJ146" s="107" t="str">
        <f ca="1">IF($C145="","",VLOOKUP(AJ145*2,Gr,2))</f>
        <v>A+</v>
      </c>
      <c r="AK146" s="107" t="str">
        <f ca="1">IF($C145="","",VLOOKUP(AK145,Gr,2))</f>
        <v>A</v>
      </c>
      <c r="AL146" s="107" t="str">
        <f ca="1">IF($C145="","",VLOOKUP(AL145*2,Gr,2))</f>
        <v>A+</v>
      </c>
      <c r="AM146" s="107" t="str">
        <f ca="1">IF($C145="","",VLOOKUP(AM145*2,Gr,2))</f>
        <v>A</v>
      </c>
      <c r="AN146" s="107" t="str">
        <f ca="1">IF($C145="","",VLOOKUP(AN145,Gr,2))</f>
        <v>A+</v>
      </c>
      <c r="AO146" s="107" t="str">
        <f ca="1">IF($C145="","",VLOOKUP(AO145/AO$7%,Gr,2))</f>
        <v>A+</v>
      </c>
      <c r="AP146" s="107" t="str">
        <f ca="1">IF($C145="","",VLOOKUP(AP145,Gr,2))</f>
        <v>B</v>
      </c>
      <c r="AQ146" s="107" t="str">
        <f ca="1">IF($C145="","",VLOOKUP(AQ145,Gr,2))</f>
        <v>A</v>
      </c>
      <c r="AR146" s="107" t="str">
        <f ca="1">IF($C145="","",VLOOKUP(AR145,Gr,2))</f>
        <v>A+</v>
      </c>
      <c r="AS146" s="107" t="str">
        <f ca="1">IF($C145="","",VLOOKUP(AS145,Gr,2))</f>
        <v>A</v>
      </c>
      <c r="AT146" s="107" t="str">
        <f ca="1">IF($C145="","",VLOOKUP(AT145/AT$7%,Gr,2))</f>
        <v>A</v>
      </c>
      <c r="AU146" s="150"/>
      <c r="AV146" s="150"/>
      <c r="AW146" s="150"/>
      <c r="AX146" s="150"/>
    </row>
    <row r="147" spans="1:50" s="96" customFormat="1" ht="15" customHeight="1">
      <c r="A147" s="96">
        <f t="shared" ref="A147" si="1919">A146+1</f>
        <v>70</v>
      </c>
      <c r="B147" s="166">
        <f t="shared" ref="B147" si="1920">A147</f>
        <v>70</v>
      </c>
      <c r="C147" s="166">
        <f t="shared" ref="C147" ca="1" si="1921">IFERROR(VLOOKUP(A147,INDIRECT("data"&amp;$AX$3),2,FALSE),"")</f>
        <v>1096</v>
      </c>
      <c r="D147" s="168" t="str">
        <f t="shared" ref="D147" ca="1" si="1922">IF(C147="","",VLOOKUP(A147,INDIRECT("data"&amp;$AX$3),3,FALSE))</f>
        <v>Naga Raju Palla</v>
      </c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50" t="str">
        <f t="shared" ref="P147" ca="1" si="1923">IF($C147="","",VLOOKUP($A147,INDIRECT("data"&amp;$AX$3),4,FALSE))</f>
        <v>G</v>
      </c>
      <c r="Q147" s="150" t="str">
        <f t="shared" ref="Q147" ca="1" si="1924">IF($C147="","",VLOOKUP($A147,INDIRECT("data"&amp;$AX$3),5,FALSE))</f>
        <v>OC</v>
      </c>
      <c r="R147" s="97">
        <f t="shared" ref="R147" ca="1" si="1925">IF($C147="","",VLOOKUP(A147,INDIRECT("data"&amp;$AX$3),8,FALSE))</f>
        <v>41081</v>
      </c>
      <c r="S147" s="98" t="s">
        <v>20</v>
      </c>
      <c r="T147" s="107">
        <f t="shared" ref="T147:U147" ca="1" si="1926">IF($C147="","",VLOOKUP($A147,INDIRECT("data"&amp;$AX$3),T$8,FALSE))</f>
        <v>27</v>
      </c>
      <c r="U147" s="107">
        <f t="shared" ca="1" si="1926"/>
        <v>28</v>
      </c>
      <c r="V147" s="107">
        <f t="shared" ref="V147" ca="1" si="1927">IF($C147="","",SUM(T147:U147))</f>
        <v>55</v>
      </c>
      <c r="W147" s="107">
        <f t="shared" ref="W147:X147" ca="1" si="1928">IF($C147="","",VLOOKUP($A147,INDIRECT("data"&amp;$AX$3),W$8,FALSE))</f>
        <v>33</v>
      </c>
      <c r="X147" s="107">
        <f t="shared" ca="1" si="1928"/>
        <v>27</v>
      </c>
      <c r="Y147" s="107">
        <f t="shared" ref="Y147" ca="1" si="1929">IF($C147="","",SUM(W147:X147))</f>
        <v>60</v>
      </c>
      <c r="Z147" s="107">
        <f t="shared" ref="Z147:AA147" ca="1" si="1930">IF($C147="","",VLOOKUP($A147,INDIRECT("data"&amp;$AX$3),Z$8,FALSE))</f>
        <v>40</v>
      </c>
      <c r="AA147" s="107">
        <f t="shared" ca="1" si="1930"/>
        <v>33</v>
      </c>
      <c r="AB147" s="107">
        <f t="shared" ref="AB147" ca="1" si="1931">IF($C147="","",SUM(Z147:AA147))</f>
        <v>73</v>
      </c>
      <c r="AC147" s="107">
        <f t="shared" ref="AC147:AD147" ca="1" si="1932">IF($C147="","",VLOOKUP($A147,INDIRECT("data"&amp;$AX$3),AC$8,FALSE))</f>
        <v>28</v>
      </c>
      <c r="AD147" s="107">
        <f t="shared" ca="1" si="1932"/>
        <v>40</v>
      </c>
      <c r="AE147" s="107">
        <f t="shared" ref="AE147" ca="1" si="1933">IF($C147="","",SUM(AC147:AD147))</f>
        <v>68</v>
      </c>
      <c r="AF147" s="107">
        <f t="shared" ref="AF147:AG147" ca="1" si="1934">IF($C147="","",VLOOKUP($A147,INDIRECT("data"&amp;$AX$3),AF$8,FALSE))</f>
        <v>27</v>
      </c>
      <c r="AG147" s="107">
        <f t="shared" ca="1" si="1934"/>
        <v>28</v>
      </c>
      <c r="AH147" s="107">
        <f t="shared" ref="AH147" ca="1" si="1935">IF($C147="","",SUM(AF147:AG147))</f>
        <v>55</v>
      </c>
      <c r="AI147" s="107">
        <f t="shared" ref="AI147:AJ147" ca="1" si="1936">IF($C147="","",VLOOKUP($A147,INDIRECT("data"&amp;$AX$3),AI$8,FALSE))</f>
        <v>33</v>
      </c>
      <c r="AJ147" s="107">
        <f t="shared" ca="1" si="1936"/>
        <v>40</v>
      </c>
      <c r="AK147" s="107">
        <f t="shared" ref="AK147" ca="1" si="1937">IF($C147="","",SUM(AI147:AJ147))</f>
        <v>73</v>
      </c>
      <c r="AL147" s="107">
        <f t="shared" ref="AL147:AM147" ca="1" si="1938">IF($C147="","",VLOOKUP($A147,INDIRECT("data"&amp;$AX$3),AL$8,FALSE))</f>
        <v>40</v>
      </c>
      <c r="AM147" s="107">
        <f t="shared" ca="1" si="1938"/>
        <v>28</v>
      </c>
      <c r="AN147" s="107">
        <f t="shared" ref="AN147" ca="1" si="1939">IF($C147="","",SUM(AL147:AM147))</f>
        <v>68</v>
      </c>
      <c r="AO147" s="95">
        <f t="shared" ref="AO147" ca="1" si="1940">IF($C147="","",V147+Y147+AB147+AE147+AH147+AK147+AN147)</f>
        <v>452</v>
      </c>
      <c r="AP147" s="107">
        <f t="shared" ref="AP147:AS147" ca="1" si="1941">IF($C147="","",VLOOKUP($A147,INDIRECT("data"&amp;$AX$3),AP$8,FALSE))</f>
        <v>54</v>
      </c>
      <c r="AQ147" s="107">
        <f t="shared" ca="1" si="1941"/>
        <v>66</v>
      </c>
      <c r="AR147" s="107">
        <f t="shared" ca="1" si="1941"/>
        <v>80</v>
      </c>
      <c r="AS147" s="107">
        <f t="shared" ca="1" si="1941"/>
        <v>56</v>
      </c>
      <c r="AT147" s="107">
        <f t="shared" ref="AT147" ca="1" si="1942">IF($C147="","",SUM(AP147:AS147))</f>
        <v>256</v>
      </c>
      <c r="AU147" s="150">
        <f t="shared" ref="AU147" ca="1" si="1943">IF($C147="","",VLOOKUP($A147,INDIRECT("data"&amp;$AX$3),AU$8,FALSE))</f>
        <v>193</v>
      </c>
      <c r="AV147" s="150">
        <f ca="1">IF($C147="","",ROUND(AU147/NoW%,0))</f>
        <v>85</v>
      </c>
      <c r="AW147" s="150" t="str">
        <f ca="1">IF($C147="","",VLOOKUP(AO148,Gc,2,FALSE))</f>
        <v>Very Good</v>
      </c>
      <c r="AX147" s="150"/>
    </row>
    <row r="148" spans="1:50" s="96" customFormat="1" ht="15" customHeight="1">
      <c r="A148" s="96">
        <f t="shared" ref="A148" si="1944">A147</f>
        <v>70</v>
      </c>
      <c r="B148" s="167"/>
      <c r="C148" s="167"/>
      <c r="D148" s="107" t="str">
        <f t="shared" ref="D148:O148" ca="1" si="1945">IF($C147="","",MID(TEXT(VLOOKUP($A148,INDIRECT("data"&amp;$AX$3),10,FALSE),"000000000000"),D$8,1))</f>
        <v>8</v>
      </c>
      <c r="E148" s="107" t="str">
        <f t="shared" ca="1" si="1945"/>
        <v>2</v>
      </c>
      <c r="F148" s="107" t="str">
        <f t="shared" ca="1" si="1945"/>
        <v>4</v>
      </c>
      <c r="G148" s="107" t="str">
        <f t="shared" ca="1" si="1945"/>
        <v>5</v>
      </c>
      <c r="H148" s="107" t="str">
        <f t="shared" ca="1" si="1945"/>
        <v>4</v>
      </c>
      <c r="I148" s="107" t="str">
        <f t="shared" ca="1" si="1945"/>
        <v>1</v>
      </c>
      <c r="J148" s="107" t="str">
        <f t="shared" ca="1" si="1945"/>
        <v>1</v>
      </c>
      <c r="K148" s="107" t="str">
        <f t="shared" ca="1" si="1945"/>
        <v>8</v>
      </c>
      <c r="L148" s="107" t="str">
        <f t="shared" ca="1" si="1945"/>
        <v>9</v>
      </c>
      <c r="M148" s="107" t="str">
        <f t="shared" ca="1" si="1945"/>
        <v>3</v>
      </c>
      <c r="N148" s="107" t="str">
        <f t="shared" ca="1" si="1945"/>
        <v>0</v>
      </c>
      <c r="O148" s="107" t="str">
        <f t="shared" ca="1" si="1945"/>
        <v>5</v>
      </c>
      <c r="P148" s="150"/>
      <c r="Q148" s="150"/>
      <c r="R148" s="97">
        <f t="shared" ref="R148" ca="1" si="1946">IF($C147="","",VLOOKUP(A148,INDIRECT("data"&amp;$AX$3),9,FALSE))</f>
        <v>37337</v>
      </c>
      <c r="S148" s="98" t="s">
        <v>21</v>
      </c>
      <c r="T148" s="107" t="str">
        <f ca="1">IF($C147="","",VLOOKUP(T147*2,Gr,2))</f>
        <v>B+</v>
      </c>
      <c r="U148" s="107" t="str">
        <f ca="1">IF($C147="","",VLOOKUP(U147*2,Gr,2))</f>
        <v>B+</v>
      </c>
      <c r="V148" s="107" t="str">
        <f ca="1">IF($C147="","",VLOOKUP(V147,Gr,2))</f>
        <v>B+</v>
      </c>
      <c r="W148" s="107" t="str">
        <f ca="1">IF($C147="","",VLOOKUP(W147*2,Gr,2))</f>
        <v>B+</v>
      </c>
      <c r="X148" s="107" t="str">
        <f ca="1">IF($C147="","",VLOOKUP(X147*2,Gr,2))</f>
        <v>B+</v>
      </c>
      <c r="Y148" s="107" t="str">
        <f ca="1">IF($C147="","",VLOOKUP(Y147,Gr,2))</f>
        <v>B+</v>
      </c>
      <c r="Z148" s="107" t="str">
        <f ca="1">IF($C147="","",VLOOKUP(Z147*2,Gr,2))</f>
        <v>A</v>
      </c>
      <c r="AA148" s="107" t="str">
        <f ca="1">IF($C147="","",VLOOKUP(AA147*2,Gr,2))</f>
        <v>B+</v>
      </c>
      <c r="AB148" s="107" t="str">
        <f ca="1">IF($C147="","",VLOOKUP(AB147,Gr,2))</f>
        <v>A</v>
      </c>
      <c r="AC148" s="107" t="str">
        <f ca="1">IF($C147="","",VLOOKUP(AC147*2,Gr,2))</f>
        <v>B+</v>
      </c>
      <c r="AD148" s="107" t="str">
        <f ca="1">IF($C147="","",VLOOKUP(AD147*2,Gr,2))</f>
        <v>A</v>
      </c>
      <c r="AE148" s="107" t="str">
        <f ca="1">IF($C147="","",VLOOKUP(AE147,Gr,2))</f>
        <v>B+</v>
      </c>
      <c r="AF148" s="107" t="str">
        <f ca="1">IF($C147="","",VLOOKUP(AF147*2,Gr,2))</f>
        <v>B+</v>
      </c>
      <c r="AG148" s="107" t="str">
        <f ca="1">IF($C147="","",VLOOKUP(AG147*2,Gr,2))</f>
        <v>B+</v>
      </c>
      <c r="AH148" s="107" t="str">
        <f ca="1">IF($C147="","",VLOOKUP(AH147,Gr,2))</f>
        <v>B+</v>
      </c>
      <c r="AI148" s="107" t="str">
        <f ca="1">IF($C147="","",VLOOKUP(AI147*2,Gr,2))</f>
        <v>B+</v>
      </c>
      <c r="AJ148" s="107" t="str">
        <f ca="1">IF($C147="","",VLOOKUP(AJ147*2,Gr,2))</f>
        <v>A</v>
      </c>
      <c r="AK148" s="107" t="str">
        <f ca="1">IF($C147="","",VLOOKUP(AK147,Gr,2))</f>
        <v>A</v>
      </c>
      <c r="AL148" s="107" t="str">
        <f ca="1">IF($C147="","",VLOOKUP(AL147*2,Gr,2))</f>
        <v>A</v>
      </c>
      <c r="AM148" s="107" t="str">
        <f ca="1">IF($C147="","",VLOOKUP(AM147*2,Gr,2))</f>
        <v>B+</v>
      </c>
      <c r="AN148" s="107" t="str">
        <f ca="1">IF($C147="","",VLOOKUP(AN147,Gr,2))</f>
        <v>B+</v>
      </c>
      <c r="AO148" s="107" t="str">
        <f ca="1">IF($C147="","",VLOOKUP(AO147/AO$7%,Gr,2))</f>
        <v>A</v>
      </c>
      <c r="AP148" s="107" t="str">
        <f ca="1">IF($C147="","",VLOOKUP(AP147,Gr,2))</f>
        <v>B+</v>
      </c>
      <c r="AQ148" s="107" t="str">
        <f ca="1">IF($C147="","",VLOOKUP(AQ147,Gr,2))</f>
        <v>B+</v>
      </c>
      <c r="AR148" s="107" t="str">
        <f ca="1">IF($C147="","",VLOOKUP(AR147,Gr,2))</f>
        <v>A</v>
      </c>
      <c r="AS148" s="107" t="str">
        <f ca="1">IF($C147="","",VLOOKUP(AS147,Gr,2))</f>
        <v>B+</v>
      </c>
      <c r="AT148" s="107" t="str">
        <f ca="1">IF($C147="","",VLOOKUP(AT147/AT$7%,Gr,2))</f>
        <v>B+</v>
      </c>
      <c r="AU148" s="150"/>
      <c r="AV148" s="150"/>
      <c r="AW148" s="150"/>
      <c r="AX148" s="150"/>
    </row>
    <row r="149" spans="1:50" s="96" customFormat="1" ht="15" customHeight="1">
      <c r="A149" s="96">
        <f t="shared" ref="A149" si="1947">A148+1</f>
        <v>71</v>
      </c>
      <c r="B149" s="166">
        <f t="shared" ref="B149" si="1948">A149</f>
        <v>71</v>
      </c>
      <c r="C149" s="166">
        <f t="shared" ref="C149" ca="1" si="1949">IFERROR(VLOOKUP(A149,INDIRECT("data"&amp;$AX$3),2,FALSE),"")</f>
        <v>1216</v>
      </c>
      <c r="D149" s="168" t="str">
        <f t="shared" ref="D149" ca="1" si="1950">IF(C149="","",VLOOKUP(A149,INDIRECT("data"&amp;$AX$3),3,FALSE))</f>
        <v>Apple</v>
      </c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50" t="str">
        <f t="shared" ref="P149" ca="1" si="1951">IF($C149="","",VLOOKUP($A149,INDIRECT("data"&amp;$AX$3),4,FALSE))</f>
        <v>G</v>
      </c>
      <c r="Q149" s="150" t="str">
        <f t="shared" ref="Q149" ca="1" si="1952">IF($C149="","",VLOOKUP($A149,INDIRECT("data"&amp;$AX$3),5,FALSE))</f>
        <v>SC</v>
      </c>
      <c r="R149" s="97">
        <f t="shared" ref="R149" ca="1" si="1953">IF($C149="","",VLOOKUP(A149,INDIRECT("data"&amp;$AX$3),8,FALSE))</f>
        <v>37707</v>
      </c>
      <c r="S149" s="98" t="s">
        <v>20</v>
      </c>
      <c r="T149" s="107">
        <f t="shared" ref="T149:U149" ca="1" si="1954">IF($C149="","",VLOOKUP($A149,INDIRECT("data"&amp;$AX$3),T$8,FALSE))</f>
        <v>50</v>
      </c>
      <c r="U149" s="107">
        <f t="shared" ca="1" si="1954"/>
        <v>39</v>
      </c>
      <c r="V149" s="107">
        <f t="shared" ref="V149" ca="1" si="1955">IF($C149="","",SUM(T149:U149))</f>
        <v>89</v>
      </c>
      <c r="W149" s="107">
        <f t="shared" ref="W149:X149" ca="1" si="1956">IF($C149="","",VLOOKUP($A149,INDIRECT("data"&amp;$AX$3),W$8,FALSE))</f>
        <v>21</v>
      </c>
      <c r="X149" s="107">
        <f t="shared" ca="1" si="1956"/>
        <v>50</v>
      </c>
      <c r="Y149" s="107">
        <f t="shared" ref="Y149" ca="1" si="1957">IF($C149="","",SUM(W149:X149))</f>
        <v>71</v>
      </c>
      <c r="Z149" s="107">
        <f t="shared" ref="Z149:AA149" ca="1" si="1958">IF($C149="","",VLOOKUP($A149,INDIRECT("data"&amp;$AX$3),Z$8,FALSE))</f>
        <v>40</v>
      </c>
      <c r="AA149" s="107">
        <f t="shared" ca="1" si="1958"/>
        <v>21</v>
      </c>
      <c r="AB149" s="107">
        <f t="shared" ref="AB149" ca="1" si="1959">IF($C149="","",SUM(Z149:AA149))</f>
        <v>61</v>
      </c>
      <c r="AC149" s="107">
        <f t="shared" ref="AC149:AD149" ca="1" si="1960">IF($C149="","",VLOOKUP($A149,INDIRECT("data"&amp;$AX$3),AC$8,FALSE))</f>
        <v>39</v>
      </c>
      <c r="AD149" s="107">
        <f t="shared" ca="1" si="1960"/>
        <v>40</v>
      </c>
      <c r="AE149" s="107">
        <f t="shared" ref="AE149" ca="1" si="1961">IF($C149="","",SUM(AC149:AD149))</f>
        <v>79</v>
      </c>
      <c r="AF149" s="107">
        <f t="shared" ref="AF149:AG149" ca="1" si="1962">IF($C149="","",VLOOKUP($A149,INDIRECT("data"&amp;$AX$3),AF$8,FALSE))</f>
        <v>50</v>
      </c>
      <c r="AG149" s="107">
        <f t="shared" ca="1" si="1962"/>
        <v>39</v>
      </c>
      <c r="AH149" s="107">
        <f t="shared" ref="AH149" ca="1" si="1963">IF($C149="","",SUM(AF149:AG149))</f>
        <v>89</v>
      </c>
      <c r="AI149" s="107">
        <f t="shared" ref="AI149:AJ149" ca="1" si="1964">IF($C149="","",VLOOKUP($A149,INDIRECT("data"&amp;$AX$3),AI$8,FALSE))</f>
        <v>21</v>
      </c>
      <c r="AJ149" s="107">
        <f t="shared" ca="1" si="1964"/>
        <v>40</v>
      </c>
      <c r="AK149" s="107">
        <f t="shared" ref="AK149" ca="1" si="1965">IF($C149="","",SUM(AI149:AJ149))</f>
        <v>61</v>
      </c>
      <c r="AL149" s="107">
        <f t="shared" ref="AL149:AM149" ca="1" si="1966">IF($C149="","",VLOOKUP($A149,INDIRECT("data"&amp;$AX$3),AL$8,FALSE))</f>
        <v>40</v>
      </c>
      <c r="AM149" s="107">
        <f t="shared" ca="1" si="1966"/>
        <v>39</v>
      </c>
      <c r="AN149" s="107">
        <f t="shared" ref="AN149" ca="1" si="1967">IF($C149="","",SUM(AL149:AM149))</f>
        <v>79</v>
      </c>
      <c r="AO149" s="95">
        <f t="shared" ref="AO149" ca="1" si="1968">IF($C149="","",V149+Y149+AB149+AE149+AH149+AK149+AN149)</f>
        <v>529</v>
      </c>
      <c r="AP149" s="107">
        <f t="shared" ref="AP149:AS149" ca="1" si="1969">IF($C149="","",VLOOKUP($A149,INDIRECT("data"&amp;$AX$3),AP$8,FALSE))</f>
        <v>100</v>
      </c>
      <c r="AQ149" s="107">
        <f t="shared" ca="1" si="1969"/>
        <v>42</v>
      </c>
      <c r="AR149" s="107">
        <f t="shared" ca="1" si="1969"/>
        <v>80</v>
      </c>
      <c r="AS149" s="107">
        <f t="shared" ca="1" si="1969"/>
        <v>78</v>
      </c>
      <c r="AT149" s="107">
        <f t="shared" ref="AT149" ca="1" si="1970">IF($C149="","",SUM(AP149:AS149))</f>
        <v>300</v>
      </c>
      <c r="AU149" s="150">
        <f t="shared" ref="AU149" ca="1" si="1971">IF($C149="","",VLOOKUP($A149,INDIRECT("data"&amp;$AX$3),AU$8,FALSE))</f>
        <v>164</v>
      </c>
      <c r="AV149" s="150">
        <f ca="1">IF($C149="","",ROUND(AU149/NoW%,0))</f>
        <v>72</v>
      </c>
      <c r="AW149" s="150" t="str">
        <f ca="1">IF($C149="","",VLOOKUP(AO150,Gc,2,FALSE))</f>
        <v>Very Good</v>
      </c>
      <c r="AX149" s="150"/>
    </row>
    <row r="150" spans="1:50" s="96" customFormat="1" ht="15" customHeight="1">
      <c r="A150" s="96">
        <f t="shared" ref="A150" si="1972">A149</f>
        <v>71</v>
      </c>
      <c r="B150" s="167"/>
      <c r="C150" s="167"/>
      <c r="D150" s="107" t="str">
        <f t="shared" ref="D150:O150" ca="1" si="1973">IF($C149="","",MID(TEXT(VLOOKUP($A150,INDIRECT("data"&amp;$AX$3),10,FALSE),"000000000000"),D$8,1))</f>
        <v>5</v>
      </c>
      <c r="E150" s="107" t="str">
        <f t="shared" ca="1" si="1973"/>
        <v>6</v>
      </c>
      <c r="F150" s="107" t="str">
        <f t="shared" ca="1" si="1973"/>
        <v>7</v>
      </c>
      <c r="G150" s="107" t="str">
        <f t="shared" ca="1" si="1973"/>
        <v>3</v>
      </c>
      <c r="H150" s="107" t="str">
        <f t="shared" ca="1" si="1973"/>
        <v>9</v>
      </c>
      <c r="I150" s="107" t="str">
        <f t="shared" ca="1" si="1973"/>
        <v>8</v>
      </c>
      <c r="J150" s="107" t="str">
        <f t="shared" ca="1" si="1973"/>
        <v>2</v>
      </c>
      <c r="K150" s="107" t="str">
        <f t="shared" ca="1" si="1973"/>
        <v>8</v>
      </c>
      <c r="L150" s="107" t="str">
        <f t="shared" ca="1" si="1973"/>
        <v>3</v>
      </c>
      <c r="M150" s="107" t="str">
        <f t="shared" ca="1" si="1973"/>
        <v>3</v>
      </c>
      <c r="N150" s="107" t="str">
        <f t="shared" ca="1" si="1973"/>
        <v>9</v>
      </c>
      <c r="O150" s="107" t="str">
        <f t="shared" ca="1" si="1973"/>
        <v>5</v>
      </c>
      <c r="P150" s="150"/>
      <c r="Q150" s="150"/>
      <c r="R150" s="97">
        <f t="shared" ref="R150" ca="1" si="1974">IF($C149="","",VLOOKUP(A150,INDIRECT("data"&amp;$AX$3),9,FALSE))</f>
        <v>41822</v>
      </c>
      <c r="S150" s="98" t="s">
        <v>21</v>
      </c>
      <c r="T150" s="107" t="str">
        <f ca="1">IF($C149="","",VLOOKUP(T149*2,Gr,2))</f>
        <v>A+</v>
      </c>
      <c r="U150" s="107" t="str">
        <f ca="1">IF($C149="","",VLOOKUP(U149*2,Gr,2))</f>
        <v>A</v>
      </c>
      <c r="V150" s="107" t="str">
        <f ca="1">IF($C149="","",VLOOKUP(V149,Gr,2))</f>
        <v>A</v>
      </c>
      <c r="W150" s="107" t="str">
        <f ca="1">IF($C149="","",VLOOKUP(W149*2,Gr,2))</f>
        <v>B</v>
      </c>
      <c r="X150" s="107" t="str">
        <f ca="1">IF($C149="","",VLOOKUP(X149*2,Gr,2))</f>
        <v>A+</v>
      </c>
      <c r="Y150" s="107" t="str">
        <f ca="1">IF($C149="","",VLOOKUP(Y149,Gr,2))</f>
        <v>A</v>
      </c>
      <c r="Z150" s="107" t="str">
        <f ca="1">IF($C149="","",VLOOKUP(Z149*2,Gr,2))</f>
        <v>A</v>
      </c>
      <c r="AA150" s="107" t="str">
        <f ca="1">IF($C149="","",VLOOKUP(AA149*2,Gr,2))</f>
        <v>B</v>
      </c>
      <c r="AB150" s="107" t="str">
        <f ca="1">IF($C149="","",VLOOKUP(AB149,Gr,2))</f>
        <v>B+</v>
      </c>
      <c r="AC150" s="107" t="str">
        <f ca="1">IF($C149="","",VLOOKUP(AC149*2,Gr,2))</f>
        <v>A</v>
      </c>
      <c r="AD150" s="107" t="str">
        <f ca="1">IF($C149="","",VLOOKUP(AD149*2,Gr,2))</f>
        <v>A</v>
      </c>
      <c r="AE150" s="107" t="str">
        <f ca="1">IF($C149="","",VLOOKUP(AE149,Gr,2))</f>
        <v>A</v>
      </c>
      <c r="AF150" s="107" t="str">
        <f ca="1">IF($C149="","",VLOOKUP(AF149*2,Gr,2))</f>
        <v>A+</v>
      </c>
      <c r="AG150" s="107" t="str">
        <f ca="1">IF($C149="","",VLOOKUP(AG149*2,Gr,2))</f>
        <v>A</v>
      </c>
      <c r="AH150" s="107" t="str">
        <f ca="1">IF($C149="","",VLOOKUP(AH149,Gr,2))</f>
        <v>A</v>
      </c>
      <c r="AI150" s="107" t="str">
        <f ca="1">IF($C149="","",VLOOKUP(AI149*2,Gr,2))</f>
        <v>B</v>
      </c>
      <c r="AJ150" s="107" t="str">
        <f ca="1">IF($C149="","",VLOOKUP(AJ149*2,Gr,2))</f>
        <v>A</v>
      </c>
      <c r="AK150" s="107" t="str">
        <f ca="1">IF($C149="","",VLOOKUP(AK149,Gr,2))</f>
        <v>B+</v>
      </c>
      <c r="AL150" s="107" t="str">
        <f ca="1">IF($C149="","",VLOOKUP(AL149*2,Gr,2))</f>
        <v>A</v>
      </c>
      <c r="AM150" s="107" t="str">
        <f ca="1">IF($C149="","",VLOOKUP(AM149*2,Gr,2))</f>
        <v>A</v>
      </c>
      <c r="AN150" s="107" t="str">
        <f ca="1">IF($C149="","",VLOOKUP(AN149,Gr,2))</f>
        <v>A</v>
      </c>
      <c r="AO150" s="107" t="str">
        <f ca="1">IF($C149="","",VLOOKUP(AO149/AO$7%,Gr,2))</f>
        <v>A</v>
      </c>
      <c r="AP150" s="107" t="str">
        <f ca="1">IF($C149="","",VLOOKUP(AP149,Gr,2))</f>
        <v>A+</v>
      </c>
      <c r="AQ150" s="107" t="str">
        <f ca="1">IF($C149="","",VLOOKUP(AQ149,Gr,2))</f>
        <v>B</v>
      </c>
      <c r="AR150" s="107" t="str">
        <f ca="1">IF($C149="","",VLOOKUP(AR149,Gr,2))</f>
        <v>A</v>
      </c>
      <c r="AS150" s="107" t="str">
        <f ca="1">IF($C149="","",VLOOKUP(AS149,Gr,2))</f>
        <v>A</v>
      </c>
      <c r="AT150" s="107" t="str">
        <f ca="1">IF($C149="","",VLOOKUP(AT149/AT$7%,Gr,2))</f>
        <v>A</v>
      </c>
      <c r="AU150" s="150"/>
      <c r="AV150" s="150"/>
      <c r="AW150" s="150"/>
      <c r="AX150" s="150"/>
    </row>
    <row r="151" spans="1:50" s="96" customFormat="1" ht="15" customHeight="1">
      <c r="A151" s="96">
        <f t="shared" ref="A151" si="1975">A150+1</f>
        <v>72</v>
      </c>
      <c r="B151" s="166">
        <f t="shared" ref="B151" si="1976">A151</f>
        <v>72</v>
      </c>
      <c r="C151" s="166">
        <f t="shared" ref="C151" ca="1" si="1977">IFERROR(VLOOKUP(A151,INDIRECT("data"&amp;$AX$3),2,FALSE),"")</f>
        <v>1196</v>
      </c>
      <c r="D151" s="168" t="str">
        <f t="shared" ref="D151" ca="1" si="1978">IF(C151="","",VLOOKUP(A151,INDIRECT("data"&amp;$AX$3),3,FALSE))</f>
        <v>Kiran Ketha</v>
      </c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50" t="str">
        <f t="shared" ref="P151" ca="1" si="1979">IF($C151="","",VLOOKUP($A151,INDIRECT("data"&amp;$AX$3),4,FALSE))</f>
        <v>G</v>
      </c>
      <c r="Q151" s="150" t="str">
        <f t="shared" ref="Q151" ca="1" si="1980">IF($C151="","",VLOOKUP($A151,INDIRECT("data"&amp;$AX$3),5,FALSE))</f>
        <v>BC</v>
      </c>
      <c r="R151" s="97">
        <f t="shared" ref="R151" ca="1" si="1981">IF($C151="","",VLOOKUP(A151,INDIRECT("data"&amp;$AX$3),8,FALSE))</f>
        <v>37774</v>
      </c>
      <c r="S151" s="98" t="s">
        <v>20</v>
      </c>
      <c r="T151" s="107">
        <f t="shared" ref="T151:U151" ca="1" si="1982">IF($C151="","",VLOOKUP($A151,INDIRECT("data"&amp;$AX$3),T$8,FALSE))</f>
        <v>44</v>
      </c>
      <c r="U151" s="107">
        <f t="shared" ca="1" si="1982"/>
        <v>48</v>
      </c>
      <c r="V151" s="107">
        <f t="shared" ref="V151" ca="1" si="1983">IF($C151="","",SUM(T151:U151))</f>
        <v>92</v>
      </c>
      <c r="W151" s="107">
        <f t="shared" ref="W151:X151" ca="1" si="1984">IF($C151="","",VLOOKUP($A151,INDIRECT("data"&amp;$AX$3),W$8,FALSE))</f>
        <v>43</v>
      </c>
      <c r="X151" s="107">
        <f t="shared" ca="1" si="1984"/>
        <v>44</v>
      </c>
      <c r="Y151" s="107">
        <f t="shared" ref="Y151" ca="1" si="1985">IF($C151="","",SUM(W151:X151))</f>
        <v>87</v>
      </c>
      <c r="Z151" s="107">
        <f t="shared" ref="Z151:AA151" ca="1" si="1986">IF($C151="","",VLOOKUP($A151,INDIRECT("data"&amp;$AX$3),Z$8,FALSE))</f>
        <v>48</v>
      </c>
      <c r="AA151" s="107">
        <f t="shared" ca="1" si="1986"/>
        <v>43</v>
      </c>
      <c r="AB151" s="107">
        <f t="shared" ref="AB151" ca="1" si="1987">IF($C151="","",SUM(Z151:AA151))</f>
        <v>91</v>
      </c>
      <c r="AC151" s="107">
        <f t="shared" ref="AC151:AD151" ca="1" si="1988">IF($C151="","",VLOOKUP($A151,INDIRECT("data"&amp;$AX$3),AC$8,FALSE))</f>
        <v>48</v>
      </c>
      <c r="AD151" s="107">
        <f t="shared" ca="1" si="1988"/>
        <v>48</v>
      </c>
      <c r="AE151" s="107">
        <f t="shared" ref="AE151" ca="1" si="1989">IF($C151="","",SUM(AC151:AD151))</f>
        <v>96</v>
      </c>
      <c r="AF151" s="107">
        <f t="shared" ref="AF151:AG151" ca="1" si="1990">IF($C151="","",VLOOKUP($A151,INDIRECT("data"&amp;$AX$3),AF$8,FALSE))</f>
        <v>44</v>
      </c>
      <c r="AG151" s="107">
        <f t="shared" ca="1" si="1990"/>
        <v>48</v>
      </c>
      <c r="AH151" s="107">
        <f t="shared" ref="AH151" ca="1" si="1991">IF($C151="","",SUM(AF151:AG151))</f>
        <v>92</v>
      </c>
      <c r="AI151" s="107">
        <f t="shared" ref="AI151:AJ151" ca="1" si="1992">IF($C151="","",VLOOKUP($A151,INDIRECT("data"&amp;$AX$3),AI$8,FALSE))</f>
        <v>43</v>
      </c>
      <c r="AJ151" s="107">
        <f t="shared" ca="1" si="1992"/>
        <v>48</v>
      </c>
      <c r="AK151" s="107">
        <f t="shared" ref="AK151" ca="1" si="1993">IF($C151="","",SUM(AI151:AJ151))</f>
        <v>91</v>
      </c>
      <c r="AL151" s="107">
        <f t="shared" ref="AL151:AM151" ca="1" si="1994">IF($C151="","",VLOOKUP($A151,INDIRECT("data"&amp;$AX$3),AL$8,FALSE))</f>
        <v>48</v>
      </c>
      <c r="AM151" s="107">
        <f t="shared" ca="1" si="1994"/>
        <v>48</v>
      </c>
      <c r="AN151" s="107">
        <f t="shared" ref="AN151" ca="1" si="1995">IF($C151="","",SUM(AL151:AM151))</f>
        <v>96</v>
      </c>
      <c r="AO151" s="95">
        <f t="shared" ref="AO151" ca="1" si="1996">IF($C151="","",V151+Y151+AB151+AE151+AH151+AK151+AN151)</f>
        <v>645</v>
      </c>
      <c r="AP151" s="107">
        <f t="shared" ref="AP151:AS151" ca="1" si="1997">IF($C151="","",VLOOKUP($A151,INDIRECT("data"&amp;$AX$3),AP$8,FALSE))</f>
        <v>88</v>
      </c>
      <c r="AQ151" s="107">
        <f t="shared" ca="1" si="1997"/>
        <v>86</v>
      </c>
      <c r="AR151" s="107">
        <f t="shared" ca="1" si="1997"/>
        <v>96</v>
      </c>
      <c r="AS151" s="107">
        <f t="shared" ca="1" si="1997"/>
        <v>96</v>
      </c>
      <c r="AT151" s="107">
        <f t="shared" ref="AT151" ca="1" si="1998">IF($C151="","",SUM(AP151:AS151))</f>
        <v>366</v>
      </c>
      <c r="AU151" s="150">
        <f t="shared" ref="AU151" ca="1" si="1999">IF($C151="","",VLOOKUP($A151,INDIRECT("data"&amp;$AX$3),AU$8,FALSE))</f>
        <v>188</v>
      </c>
      <c r="AV151" s="150">
        <f ca="1">IF($C151="","",ROUND(AU151/NoW%,0))</f>
        <v>83</v>
      </c>
      <c r="AW151" s="150" t="str">
        <f ca="1">IF($C151="","",VLOOKUP(AO152,Gc,2,FALSE))</f>
        <v>Excellent</v>
      </c>
      <c r="AX151" s="150"/>
    </row>
    <row r="152" spans="1:50" s="96" customFormat="1" ht="15" customHeight="1">
      <c r="A152" s="96">
        <f t="shared" ref="A152" si="2000">A151</f>
        <v>72</v>
      </c>
      <c r="B152" s="167"/>
      <c r="C152" s="167"/>
      <c r="D152" s="107" t="str">
        <f t="shared" ref="D152:O152" ca="1" si="2001">IF($C151="","",MID(TEXT(VLOOKUP($A152,INDIRECT("data"&amp;$AX$3),10,FALSE),"000000000000"),D$8,1))</f>
        <v>6</v>
      </c>
      <c r="E152" s="107" t="str">
        <f t="shared" ca="1" si="2001"/>
        <v>0</v>
      </c>
      <c r="F152" s="107" t="str">
        <f t="shared" ca="1" si="2001"/>
        <v>4</v>
      </c>
      <c r="G152" s="107" t="str">
        <f t="shared" ca="1" si="2001"/>
        <v>0</v>
      </c>
      <c r="H152" s="107" t="str">
        <f t="shared" ca="1" si="2001"/>
        <v>8</v>
      </c>
      <c r="I152" s="107" t="str">
        <f t="shared" ca="1" si="2001"/>
        <v>6</v>
      </c>
      <c r="J152" s="107" t="str">
        <f t="shared" ca="1" si="2001"/>
        <v>7</v>
      </c>
      <c r="K152" s="107" t="str">
        <f t="shared" ca="1" si="2001"/>
        <v>2</v>
      </c>
      <c r="L152" s="107" t="str">
        <f t="shared" ca="1" si="2001"/>
        <v>6</v>
      </c>
      <c r="M152" s="107" t="str">
        <f t="shared" ca="1" si="2001"/>
        <v>3</v>
      </c>
      <c r="N152" s="107" t="str">
        <f t="shared" ca="1" si="2001"/>
        <v>2</v>
      </c>
      <c r="O152" s="107" t="str">
        <f t="shared" ca="1" si="2001"/>
        <v>0</v>
      </c>
      <c r="P152" s="150"/>
      <c r="Q152" s="150"/>
      <c r="R152" s="97">
        <f t="shared" ref="R152" ca="1" si="2002">IF($C151="","",VLOOKUP(A152,INDIRECT("data"&amp;$AX$3),9,FALSE))</f>
        <v>41813</v>
      </c>
      <c r="S152" s="98" t="s">
        <v>21</v>
      </c>
      <c r="T152" s="107" t="str">
        <f ca="1">IF($C151="","",VLOOKUP(T151*2,Gr,2))</f>
        <v>A</v>
      </c>
      <c r="U152" s="107" t="str">
        <f ca="1">IF($C151="","",VLOOKUP(U151*2,Gr,2))</f>
        <v>A+</v>
      </c>
      <c r="V152" s="107" t="str">
        <f ca="1">IF($C151="","",VLOOKUP(V151,Gr,2))</f>
        <v>A+</v>
      </c>
      <c r="W152" s="107" t="str">
        <f ca="1">IF($C151="","",VLOOKUP(W151*2,Gr,2))</f>
        <v>A</v>
      </c>
      <c r="X152" s="107" t="str">
        <f ca="1">IF($C151="","",VLOOKUP(X151*2,Gr,2))</f>
        <v>A</v>
      </c>
      <c r="Y152" s="107" t="str">
        <f ca="1">IF($C151="","",VLOOKUP(Y151,Gr,2))</f>
        <v>A</v>
      </c>
      <c r="Z152" s="107" t="str">
        <f ca="1">IF($C151="","",VLOOKUP(Z151*2,Gr,2))</f>
        <v>A+</v>
      </c>
      <c r="AA152" s="107" t="str">
        <f ca="1">IF($C151="","",VLOOKUP(AA151*2,Gr,2))</f>
        <v>A</v>
      </c>
      <c r="AB152" s="107" t="str">
        <f ca="1">IF($C151="","",VLOOKUP(AB151,Gr,2))</f>
        <v>A+</v>
      </c>
      <c r="AC152" s="107" t="str">
        <f ca="1">IF($C151="","",VLOOKUP(AC151*2,Gr,2))</f>
        <v>A+</v>
      </c>
      <c r="AD152" s="107" t="str">
        <f ca="1">IF($C151="","",VLOOKUP(AD151*2,Gr,2))</f>
        <v>A+</v>
      </c>
      <c r="AE152" s="107" t="str">
        <f ca="1">IF($C151="","",VLOOKUP(AE151,Gr,2))</f>
        <v>A+</v>
      </c>
      <c r="AF152" s="107" t="str">
        <f ca="1">IF($C151="","",VLOOKUP(AF151*2,Gr,2))</f>
        <v>A</v>
      </c>
      <c r="AG152" s="107" t="str">
        <f ca="1">IF($C151="","",VLOOKUP(AG151*2,Gr,2))</f>
        <v>A+</v>
      </c>
      <c r="AH152" s="107" t="str">
        <f ca="1">IF($C151="","",VLOOKUP(AH151,Gr,2))</f>
        <v>A+</v>
      </c>
      <c r="AI152" s="107" t="str">
        <f ca="1">IF($C151="","",VLOOKUP(AI151*2,Gr,2))</f>
        <v>A</v>
      </c>
      <c r="AJ152" s="107" t="str">
        <f ca="1">IF($C151="","",VLOOKUP(AJ151*2,Gr,2))</f>
        <v>A+</v>
      </c>
      <c r="AK152" s="107" t="str">
        <f ca="1">IF($C151="","",VLOOKUP(AK151,Gr,2))</f>
        <v>A+</v>
      </c>
      <c r="AL152" s="107" t="str">
        <f ca="1">IF($C151="","",VLOOKUP(AL151*2,Gr,2))</f>
        <v>A+</v>
      </c>
      <c r="AM152" s="107" t="str">
        <f ca="1">IF($C151="","",VLOOKUP(AM151*2,Gr,2))</f>
        <v>A+</v>
      </c>
      <c r="AN152" s="107" t="str">
        <f ca="1">IF($C151="","",VLOOKUP(AN151,Gr,2))</f>
        <v>A+</v>
      </c>
      <c r="AO152" s="107" t="str">
        <f ca="1">IF($C151="","",VLOOKUP(AO151/AO$7%,Gr,2))</f>
        <v>A+</v>
      </c>
      <c r="AP152" s="107" t="str">
        <f ca="1">IF($C151="","",VLOOKUP(AP151,Gr,2))</f>
        <v>A</v>
      </c>
      <c r="AQ152" s="107" t="str">
        <f ca="1">IF($C151="","",VLOOKUP(AQ151,Gr,2))</f>
        <v>A</v>
      </c>
      <c r="AR152" s="107" t="str">
        <f ca="1">IF($C151="","",VLOOKUP(AR151,Gr,2))</f>
        <v>A+</v>
      </c>
      <c r="AS152" s="107" t="str">
        <f ca="1">IF($C151="","",VLOOKUP(AS151,Gr,2))</f>
        <v>A+</v>
      </c>
      <c r="AT152" s="107" t="str">
        <f ca="1">IF($C151="","",VLOOKUP(AT151/AT$7%,Gr,2))</f>
        <v>A+</v>
      </c>
      <c r="AU152" s="150"/>
      <c r="AV152" s="150"/>
      <c r="AW152" s="150"/>
      <c r="AX152" s="150"/>
    </row>
    <row r="153" spans="1:50" s="96" customFormat="1" ht="15" customHeight="1">
      <c r="A153" s="96">
        <f t="shared" ref="A153" si="2003">A152+1</f>
        <v>73</v>
      </c>
      <c r="B153" s="166">
        <f t="shared" ref="B153" si="2004">A153</f>
        <v>73</v>
      </c>
      <c r="C153" s="166">
        <f t="shared" ref="C153" ca="1" si="2005">IFERROR(VLOOKUP(A153,INDIRECT("data"&amp;$AX$3),2,FALSE),"")</f>
        <v>1218</v>
      </c>
      <c r="D153" s="168" t="str">
        <f t="shared" ref="D153" ca="1" si="2006">IF(C153="","",VLOOKUP(A153,INDIRECT("data"&amp;$AX$3),3,FALSE))</f>
        <v>Kishore Beera</v>
      </c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50" t="str">
        <f t="shared" ref="P153" ca="1" si="2007">IF($C153="","",VLOOKUP($A153,INDIRECT("data"&amp;$AX$3),4,FALSE))</f>
        <v>G</v>
      </c>
      <c r="Q153" s="150" t="str">
        <f t="shared" ref="Q153" ca="1" si="2008">IF($C153="","",VLOOKUP($A153,INDIRECT("data"&amp;$AX$3),5,FALSE))</f>
        <v>SC</v>
      </c>
      <c r="R153" s="97">
        <f t="shared" ref="R153" ca="1" si="2009">IF($C153="","",VLOOKUP(A153,INDIRECT("data"&amp;$AX$3),8,FALSE))</f>
        <v>38203</v>
      </c>
      <c r="S153" s="98" t="s">
        <v>20</v>
      </c>
      <c r="T153" s="107">
        <f t="shared" ref="T153:U153" ca="1" si="2010">IF($C153="","",VLOOKUP($A153,INDIRECT("data"&amp;$AX$3),T$8,FALSE))</f>
        <v>46</v>
      </c>
      <c r="U153" s="107">
        <f t="shared" ca="1" si="2010"/>
        <v>36</v>
      </c>
      <c r="V153" s="107">
        <f t="shared" ref="V153" ca="1" si="2011">IF($C153="","",SUM(T153:U153))</f>
        <v>82</v>
      </c>
      <c r="W153" s="107">
        <f t="shared" ref="W153:X153" ca="1" si="2012">IF($C153="","",VLOOKUP($A153,INDIRECT("data"&amp;$AX$3),W$8,FALSE))</f>
        <v>38</v>
      </c>
      <c r="X153" s="107">
        <f t="shared" ca="1" si="2012"/>
        <v>46</v>
      </c>
      <c r="Y153" s="107">
        <f t="shared" ref="Y153" ca="1" si="2013">IF($C153="","",SUM(W153:X153))</f>
        <v>84</v>
      </c>
      <c r="Z153" s="107">
        <f t="shared" ref="Z153:AA153" ca="1" si="2014">IF($C153="","",VLOOKUP($A153,INDIRECT("data"&amp;$AX$3),Z$8,FALSE))</f>
        <v>45</v>
      </c>
      <c r="AA153" s="107">
        <f t="shared" ca="1" si="2014"/>
        <v>38</v>
      </c>
      <c r="AB153" s="107">
        <f t="shared" ref="AB153" ca="1" si="2015">IF($C153="","",SUM(Z153:AA153))</f>
        <v>83</v>
      </c>
      <c r="AC153" s="107">
        <f t="shared" ref="AC153:AD153" ca="1" si="2016">IF($C153="","",VLOOKUP($A153,INDIRECT("data"&amp;$AX$3),AC$8,FALSE))</f>
        <v>36</v>
      </c>
      <c r="AD153" s="107">
        <f t="shared" ca="1" si="2016"/>
        <v>45</v>
      </c>
      <c r="AE153" s="107">
        <f t="shared" ref="AE153" ca="1" si="2017">IF($C153="","",SUM(AC153:AD153))</f>
        <v>81</v>
      </c>
      <c r="AF153" s="107">
        <f t="shared" ref="AF153:AG153" ca="1" si="2018">IF($C153="","",VLOOKUP($A153,INDIRECT("data"&amp;$AX$3),AF$8,FALSE))</f>
        <v>46</v>
      </c>
      <c r="AG153" s="107">
        <f t="shared" ca="1" si="2018"/>
        <v>36</v>
      </c>
      <c r="AH153" s="107">
        <f t="shared" ref="AH153" ca="1" si="2019">IF($C153="","",SUM(AF153:AG153))</f>
        <v>82</v>
      </c>
      <c r="AI153" s="107">
        <f t="shared" ref="AI153:AJ153" ca="1" si="2020">IF($C153="","",VLOOKUP($A153,INDIRECT("data"&amp;$AX$3),AI$8,FALSE))</f>
        <v>38</v>
      </c>
      <c r="AJ153" s="107">
        <f t="shared" ca="1" si="2020"/>
        <v>45</v>
      </c>
      <c r="AK153" s="107">
        <f t="shared" ref="AK153" ca="1" si="2021">IF($C153="","",SUM(AI153:AJ153))</f>
        <v>83</v>
      </c>
      <c r="AL153" s="107">
        <f t="shared" ref="AL153:AM153" ca="1" si="2022">IF($C153="","",VLOOKUP($A153,INDIRECT("data"&amp;$AX$3),AL$8,FALSE))</f>
        <v>45</v>
      </c>
      <c r="AM153" s="107">
        <f t="shared" ca="1" si="2022"/>
        <v>36</v>
      </c>
      <c r="AN153" s="107">
        <f t="shared" ref="AN153" ca="1" si="2023">IF($C153="","",SUM(AL153:AM153))</f>
        <v>81</v>
      </c>
      <c r="AO153" s="95">
        <f t="shared" ref="AO153" ca="1" si="2024">IF($C153="","",V153+Y153+AB153+AE153+AH153+AK153+AN153)</f>
        <v>576</v>
      </c>
      <c r="AP153" s="107">
        <f t="shared" ref="AP153:AS153" ca="1" si="2025">IF($C153="","",VLOOKUP($A153,INDIRECT("data"&amp;$AX$3),AP$8,FALSE))</f>
        <v>92</v>
      </c>
      <c r="AQ153" s="107">
        <f t="shared" ca="1" si="2025"/>
        <v>76</v>
      </c>
      <c r="AR153" s="107">
        <f t="shared" ca="1" si="2025"/>
        <v>90</v>
      </c>
      <c r="AS153" s="107">
        <f t="shared" ca="1" si="2025"/>
        <v>72</v>
      </c>
      <c r="AT153" s="107">
        <f t="shared" ref="AT153" ca="1" si="2026">IF($C153="","",SUM(AP153:AS153))</f>
        <v>330</v>
      </c>
      <c r="AU153" s="150">
        <f t="shared" ref="AU153" ca="1" si="2027">IF($C153="","",VLOOKUP($A153,INDIRECT("data"&amp;$AX$3),AU$8,FALSE))</f>
        <v>203</v>
      </c>
      <c r="AV153" s="150">
        <f ca="1">IF($C153="","",ROUND(AU153/NoW%,0))</f>
        <v>89</v>
      </c>
      <c r="AW153" s="150" t="str">
        <f ca="1">IF($C153="","",VLOOKUP(AO154,Gc,2,FALSE))</f>
        <v>Excellent</v>
      </c>
      <c r="AX153" s="150"/>
    </row>
    <row r="154" spans="1:50" s="96" customFormat="1" ht="15" customHeight="1">
      <c r="A154" s="96">
        <f t="shared" ref="A154" si="2028">A153</f>
        <v>73</v>
      </c>
      <c r="B154" s="167"/>
      <c r="C154" s="167"/>
      <c r="D154" s="107" t="str">
        <f t="shared" ref="D154:O154" ca="1" si="2029">IF($C153="","",MID(TEXT(VLOOKUP($A154,INDIRECT("data"&amp;$AX$3),10,FALSE),"000000000000"),D$8,1))</f>
        <v>2</v>
      </c>
      <c r="E154" s="107" t="str">
        <f t="shared" ca="1" si="2029"/>
        <v>2</v>
      </c>
      <c r="F154" s="107" t="str">
        <f t="shared" ca="1" si="2029"/>
        <v>1</v>
      </c>
      <c r="G154" s="107" t="str">
        <f t="shared" ca="1" si="2029"/>
        <v>7</v>
      </c>
      <c r="H154" s="107" t="str">
        <f t="shared" ca="1" si="2029"/>
        <v>3</v>
      </c>
      <c r="I154" s="107" t="str">
        <f t="shared" ca="1" si="2029"/>
        <v>5</v>
      </c>
      <c r="J154" s="107" t="str">
        <f t="shared" ca="1" si="2029"/>
        <v>1</v>
      </c>
      <c r="K154" s="107" t="str">
        <f t="shared" ca="1" si="2029"/>
        <v>7</v>
      </c>
      <c r="L154" s="107" t="str">
        <f t="shared" ca="1" si="2029"/>
        <v>4</v>
      </c>
      <c r="M154" s="107" t="str">
        <f t="shared" ca="1" si="2029"/>
        <v>0</v>
      </c>
      <c r="N154" s="107" t="str">
        <f t="shared" ca="1" si="2029"/>
        <v>9</v>
      </c>
      <c r="O154" s="107" t="str">
        <f t="shared" ca="1" si="2029"/>
        <v>6</v>
      </c>
      <c r="P154" s="150"/>
      <c r="Q154" s="150"/>
      <c r="R154" s="97">
        <f t="shared" ref="R154" ca="1" si="2030">IF($C153="","",VLOOKUP(A154,INDIRECT("data"&amp;$AX$3),9,FALSE))</f>
        <v>41835</v>
      </c>
      <c r="S154" s="98" t="s">
        <v>21</v>
      </c>
      <c r="T154" s="107" t="str">
        <f ca="1">IF($C153="","",VLOOKUP(T153*2,Gr,2))</f>
        <v>A+</v>
      </c>
      <c r="U154" s="107" t="str">
        <f ca="1">IF($C153="","",VLOOKUP(U153*2,Gr,2))</f>
        <v>A</v>
      </c>
      <c r="V154" s="107" t="str">
        <f ca="1">IF($C153="","",VLOOKUP(V153,Gr,2))</f>
        <v>A</v>
      </c>
      <c r="W154" s="107" t="str">
        <f ca="1">IF($C153="","",VLOOKUP(W153*2,Gr,2))</f>
        <v>A</v>
      </c>
      <c r="X154" s="107" t="str">
        <f ca="1">IF($C153="","",VLOOKUP(X153*2,Gr,2))</f>
        <v>A+</v>
      </c>
      <c r="Y154" s="107" t="str">
        <f ca="1">IF($C153="","",VLOOKUP(Y153,Gr,2))</f>
        <v>A</v>
      </c>
      <c r="Z154" s="107" t="str">
        <f ca="1">IF($C153="","",VLOOKUP(Z153*2,Gr,2))</f>
        <v>A</v>
      </c>
      <c r="AA154" s="107" t="str">
        <f ca="1">IF($C153="","",VLOOKUP(AA153*2,Gr,2))</f>
        <v>A</v>
      </c>
      <c r="AB154" s="107" t="str">
        <f ca="1">IF($C153="","",VLOOKUP(AB153,Gr,2))</f>
        <v>A</v>
      </c>
      <c r="AC154" s="107" t="str">
        <f ca="1">IF($C153="","",VLOOKUP(AC153*2,Gr,2))</f>
        <v>A</v>
      </c>
      <c r="AD154" s="107" t="str">
        <f ca="1">IF($C153="","",VLOOKUP(AD153*2,Gr,2))</f>
        <v>A</v>
      </c>
      <c r="AE154" s="107" t="str">
        <f ca="1">IF($C153="","",VLOOKUP(AE153,Gr,2))</f>
        <v>A</v>
      </c>
      <c r="AF154" s="107" t="str">
        <f ca="1">IF($C153="","",VLOOKUP(AF153*2,Gr,2))</f>
        <v>A+</v>
      </c>
      <c r="AG154" s="107" t="str">
        <f ca="1">IF($C153="","",VLOOKUP(AG153*2,Gr,2))</f>
        <v>A</v>
      </c>
      <c r="AH154" s="107" t="str">
        <f ca="1">IF($C153="","",VLOOKUP(AH153,Gr,2))</f>
        <v>A</v>
      </c>
      <c r="AI154" s="107" t="str">
        <f ca="1">IF($C153="","",VLOOKUP(AI153*2,Gr,2))</f>
        <v>A</v>
      </c>
      <c r="AJ154" s="107" t="str">
        <f ca="1">IF($C153="","",VLOOKUP(AJ153*2,Gr,2))</f>
        <v>A</v>
      </c>
      <c r="AK154" s="107" t="str">
        <f ca="1">IF($C153="","",VLOOKUP(AK153,Gr,2))</f>
        <v>A</v>
      </c>
      <c r="AL154" s="107" t="str">
        <f ca="1">IF($C153="","",VLOOKUP(AL153*2,Gr,2))</f>
        <v>A</v>
      </c>
      <c r="AM154" s="107" t="str">
        <f ca="1">IF($C153="","",VLOOKUP(AM153*2,Gr,2))</f>
        <v>A</v>
      </c>
      <c r="AN154" s="107" t="str">
        <f ca="1">IF($C153="","",VLOOKUP(AN153,Gr,2))</f>
        <v>A</v>
      </c>
      <c r="AO154" s="107" t="str">
        <f ca="1">IF($C153="","",VLOOKUP(AO153/AO$7%,Gr,2))</f>
        <v>A+</v>
      </c>
      <c r="AP154" s="107" t="str">
        <f ca="1">IF($C153="","",VLOOKUP(AP153,Gr,2))</f>
        <v>A+</v>
      </c>
      <c r="AQ154" s="107" t="str">
        <f ca="1">IF($C153="","",VLOOKUP(AQ153,Gr,2))</f>
        <v>A</v>
      </c>
      <c r="AR154" s="107" t="str">
        <f ca="1">IF($C153="","",VLOOKUP(AR153,Gr,2))</f>
        <v>A</v>
      </c>
      <c r="AS154" s="107" t="str">
        <f ca="1">IF($C153="","",VLOOKUP(AS153,Gr,2))</f>
        <v>A</v>
      </c>
      <c r="AT154" s="107" t="str">
        <f ca="1">IF($C153="","",VLOOKUP(AT153/AT$7%,Gr,2))</f>
        <v>A</v>
      </c>
      <c r="AU154" s="150"/>
      <c r="AV154" s="150"/>
      <c r="AW154" s="150"/>
      <c r="AX154" s="150"/>
    </row>
    <row r="155" spans="1:50" s="96" customFormat="1" ht="15" customHeight="1">
      <c r="A155" s="96">
        <f t="shared" ref="A155" si="2031">A154+1</f>
        <v>74</v>
      </c>
      <c r="B155" s="166">
        <f t="shared" ref="B155" si="2032">A155</f>
        <v>74</v>
      </c>
      <c r="C155" s="166">
        <f t="shared" ref="C155" ca="1" si="2033">IFERROR(VLOOKUP(A155,INDIRECT("data"&amp;$AX$3),2,FALSE),"")</f>
        <v>1198</v>
      </c>
      <c r="D155" s="168" t="str">
        <f t="shared" ref="D155" ca="1" si="2034">IF(C155="","",VLOOKUP(A155,INDIRECT("data"&amp;$AX$3),3,FALSE))</f>
        <v>Krishna Chintham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50" t="str">
        <f t="shared" ref="P155" ca="1" si="2035">IF($C155="","",VLOOKUP($A155,INDIRECT("data"&amp;$AX$3),4,FALSE))</f>
        <v>G</v>
      </c>
      <c r="Q155" s="150" t="str">
        <f t="shared" ref="Q155" ca="1" si="2036">IF($C155="","",VLOOKUP($A155,INDIRECT("data"&amp;$AX$3),5,FALSE))</f>
        <v>OC</v>
      </c>
      <c r="R155" s="97">
        <f t="shared" ref="R155" ca="1" si="2037">IF($C155="","",VLOOKUP(A155,INDIRECT("data"&amp;$AX$3),8,FALSE))</f>
        <v>38062</v>
      </c>
      <c r="S155" s="98" t="s">
        <v>20</v>
      </c>
      <c r="T155" s="107">
        <f t="shared" ref="T155:U155" ca="1" si="2038">IF($C155="","",VLOOKUP($A155,INDIRECT("data"&amp;$AX$3),T$8,FALSE))</f>
        <v>32</v>
      </c>
      <c r="U155" s="107">
        <f t="shared" ca="1" si="2038"/>
        <v>38</v>
      </c>
      <c r="V155" s="107">
        <f t="shared" ref="V155" ca="1" si="2039">IF($C155="","",SUM(T155:U155))</f>
        <v>70</v>
      </c>
      <c r="W155" s="107">
        <f t="shared" ref="W155:X155" ca="1" si="2040">IF($C155="","",VLOOKUP($A155,INDIRECT("data"&amp;$AX$3),W$8,FALSE))</f>
        <v>34</v>
      </c>
      <c r="X155" s="107">
        <f t="shared" ca="1" si="2040"/>
        <v>32</v>
      </c>
      <c r="Y155" s="107">
        <f t="shared" ref="Y155" ca="1" si="2041">IF($C155="","",SUM(W155:X155))</f>
        <v>66</v>
      </c>
      <c r="Z155" s="107">
        <f t="shared" ref="Z155:AA155" ca="1" si="2042">IF($C155="","",VLOOKUP($A155,INDIRECT("data"&amp;$AX$3),Z$8,FALSE))</f>
        <v>38</v>
      </c>
      <c r="AA155" s="107">
        <f t="shared" ca="1" si="2042"/>
        <v>34</v>
      </c>
      <c r="AB155" s="107">
        <f t="shared" ref="AB155" ca="1" si="2043">IF($C155="","",SUM(Z155:AA155))</f>
        <v>72</v>
      </c>
      <c r="AC155" s="107">
        <f t="shared" ref="AC155:AD155" ca="1" si="2044">IF($C155="","",VLOOKUP($A155,INDIRECT("data"&amp;$AX$3),AC$8,FALSE))</f>
        <v>38</v>
      </c>
      <c r="AD155" s="107">
        <f t="shared" ca="1" si="2044"/>
        <v>38</v>
      </c>
      <c r="AE155" s="107">
        <f t="shared" ref="AE155" ca="1" si="2045">IF($C155="","",SUM(AC155:AD155))</f>
        <v>76</v>
      </c>
      <c r="AF155" s="107">
        <f t="shared" ref="AF155:AG155" ca="1" si="2046">IF($C155="","",VLOOKUP($A155,INDIRECT("data"&amp;$AX$3),AF$8,FALSE))</f>
        <v>32</v>
      </c>
      <c r="AG155" s="107">
        <f t="shared" ca="1" si="2046"/>
        <v>38</v>
      </c>
      <c r="AH155" s="107">
        <f t="shared" ref="AH155" ca="1" si="2047">IF($C155="","",SUM(AF155:AG155))</f>
        <v>70</v>
      </c>
      <c r="AI155" s="107">
        <f t="shared" ref="AI155:AJ155" ca="1" si="2048">IF($C155="","",VLOOKUP($A155,INDIRECT("data"&amp;$AX$3),AI$8,FALSE))</f>
        <v>34</v>
      </c>
      <c r="AJ155" s="107">
        <f t="shared" ca="1" si="2048"/>
        <v>38</v>
      </c>
      <c r="AK155" s="107">
        <f t="shared" ref="AK155" ca="1" si="2049">IF($C155="","",SUM(AI155:AJ155))</f>
        <v>72</v>
      </c>
      <c r="AL155" s="107">
        <f t="shared" ref="AL155:AM155" ca="1" si="2050">IF($C155="","",VLOOKUP($A155,INDIRECT("data"&amp;$AX$3),AL$8,FALSE))</f>
        <v>38</v>
      </c>
      <c r="AM155" s="107">
        <f t="shared" ca="1" si="2050"/>
        <v>38</v>
      </c>
      <c r="AN155" s="107">
        <f t="shared" ref="AN155" ca="1" si="2051">IF($C155="","",SUM(AL155:AM155))</f>
        <v>76</v>
      </c>
      <c r="AO155" s="95">
        <f t="shared" ref="AO155" ca="1" si="2052">IF($C155="","",V155+Y155+AB155+AE155+AH155+AK155+AN155)</f>
        <v>502</v>
      </c>
      <c r="AP155" s="107">
        <f t="shared" ref="AP155:AS155" ca="1" si="2053">IF($C155="","",VLOOKUP($A155,INDIRECT("data"&amp;$AX$3),AP$8,FALSE))</f>
        <v>64</v>
      </c>
      <c r="AQ155" s="107">
        <f t="shared" ca="1" si="2053"/>
        <v>68</v>
      </c>
      <c r="AR155" s="107">
        <f t="shared" ca="1" si="2053"/>
        <v>76</v>
      </c>
      <c r="AS155" s="107">
        <f t="shared" ca="1" si="2053"/>
        <v>76</v>
      </c>
      <c r="AT155" s="107">
        <f t="shared" ref="AT155" ca="1" si="2054">IF($C155="","",SUM(AP155:AS155))</f>
        <v>284</v>
      </c>
      <c r="AU155" s="150">
        <f t="shared" ref="AU155" ca="1" si="2055">IF($C155="","",VLOOKUP($A155,INDIRECT("data"&amp;$AX$3),AU$8,FALSE))</f>
        <v>172</v>
      </c>
      <c r="AV155" s="150">
        <f ca="1">IF($C155="","",ROUND(AU155/NoW%,0))</f>
        <v>76</v>
      </c>
      <c r="AW155" s="150" t="str">
        <f ca="1">IF($C155="","",VLOOKUP(AO156,Gc,2,FALSE))</f>
        <v>Very Good</v>
      </c>
      <c r="AX155" s="150"/>
    </row>
    <row r="156" spans="1:50" s="96" customFormat="1" ht="15" customHeight="1">
      <c r="A156" s="96">
        <f t="shared" ref="A156" si="2056">A155</f>
        <v>74</v>
      </c>
      <c r="B156" s="167"/>
      <c r="C156" s="167"/>
      <c r="D156" s="107" t="str">
        <f t="shared" ref="D156:O156" ca="1" si="2057">IF($C155="","",MID(TEXT(VLOOKUP($A156,INDIRECT("data"&amp;$AX$3),10,FALSE),"000000000000"),D$8,1))</f>
        <v>8</v>
      </c>
      <c r="E156" s="107" t="str">
        <f t="shared" ca="1" si="2057"/>
        <v>4</v>
      </c>
      <c r="F156" s="107" t="str">
        <f t="shared" ca="1" si="2057"/>
        <v>6</v>
      </c>
      <c r="G156" s="107" t="str">
        <f t="shared" ca="1" si="2057"/>
        <v>4</v>
      </c>
      <c r="H156" s="107" t="str">
        <f t="shared" ca="1" si="2057"/>
        <v>2</v>
      </c>
      <c r="I156" s="107" t="str">
        <f t="shared" ca="1" si="2057"/>
        <v>0</v>
      </c>
      <c r="J156" s="107" t="str">
        <f t="shared" ca="1" si="2057"/>
        <v>6</v>
      </c>
      <c r="K156" s="107" t="str">
        <f t="shared" ca="1" si="2057"/>
        <v>8</v>
      </c>
      <c r="L156" s="107" t="str">
        <f t="shared" ca="1" si="2057"/>
        <v>3</v>
      </c>
      <c r="M156" s="107" t="str">
        <f t="shared" ca="1" si="2057"/>
        <v>8</v>
      </c>
      <c r="N156" s="107" t="str">
        <f t="shared" ca="1" si="2057"/>
        <v>7</v>
      </c>
      <c r="O156" s="107" t="str">
        <f t="shared" ca="1" si="2057"/>
        <v>9</v>
      </c>
      <c r="P156" s="150"/>
      <c r="Q156" s="150"/>
      <c r="R156" s="97">
        <f t="shared" ref="R156" ca="1" si="2058">IF($C155="","",VLOOKUP(A156,INDIRECT("data"&amp;$AX$3),9,FALSE))</f>
        <v>41813</v>
      </c>
      <c r="S156" s="98" t="s">
        <v>21</v>
      </c>
      <c r="T156" s="107" t="str">
        <f ca="1">IF($C155="","",VLOOKUP(T155*2,Gr,2))</f>
        <v>B+</v>
      </c>
      <c r="U156" s="107" t="str">
        <f ca="1">IF($C155="","",VLOOKUP(U155*2,Gr,2))</f>
        <v>A</v>
      </c>
      <c r="V156" s="107" t="str">
        <f ca="1">IF($C155="","",VLOOKUP(V155,Gr,2))</f>
        <v>B+</v>
      </c>
      <c r="W156" s="107" t="str">
        <f ca="1">IF($C155="","",VLOOKUP(W155*2,Gr,2))</f>
        <v>B+</v>
      </c>
      <c r="X156" s="107" t="str">
        <f ca="1">IF($C155="","",VLOOKUP(X155*2,Gr,2))</f>
        <v>B+</v>
      </c>
      <c r="Y156" s="107" t="str">
        <f ca="1">IF($C155="","",VLOOKUP(Y155,Gr,2))</f>
        <v>B+</v>
      </c>
      <c r="Z156" s="107" t="str">
        <f ca="1">IF($C155="","",VLOOKUP(Z155*2,Gr,2))</f>
        <v>A</v>
      </c>
      <c r="AA156" s="107" t="str">
        <f ca="1">IF($C155="","",VLOOKUP(AA155*2,Gr,2))</f>
        <v>B+</v>
      </c>
      <c r="AB156" s="107" t="str">
        <f ca="1">IF($C155="","",VLOOKUP(AB155,Gr,2))</f>
        <v>A</v>
      </c>
      <c r="AC156" s="107" t="str">
        <f ca="1">IF($C155="","",VLOOKUP(AC155*2,Gr,2))</f>
        <v>A</v>
      </c>
      <c r="AD156" s="107" t="str">
        <f ca="1">IF($C155="","",VLOOKUP(AD155*2,Gr,2))</f>
        <v>A</v>
      </c>
      <c r="AE156" s="107" t="str">
        <f ca="1">IF($C155="","",VLOOKUP(AE155,Gr,2))</f>
        <v>A</v>
      </c>
      <c r="AF156" s="107" t="str">
        <f ca="1">IF($C155="","",VLOOKUP(AF155*2,Gr,2))</f>
        <v>B+</v>
      </c>
      <c r="AG156" s="107" t="str">
        <f ca="1">IF($C155="","",VLOOKUP(AG155*2,Gr,2))</f>
        <v>A</v>
      </c>
      <c r="AH156" s="107" t="str">
        <f ca="1">IF($C155="","",VLOOKUP(AH155,Gr,2))</f>
        <v>B+</v>
      </c>
      <c r="AI156" s="107" t="str">
        <f ca="1">IF($C155="","",VLOOKUP(AI155*2,Gr,2))</f>
        <v>B+</v>
      </c>
      <c r="AJ156" s="107" t="str">
        <f ca="1">IF($C155="","",VLOOKUP(AJ155*2,Gr,2))</f>
        <v>A</v>
      </c>
      <c r="AK156" s="107" t="str">
        <f ca="1">IF($C155="","",VLOOKUP(AK155,Gr,2))</f>
        <v>A</v>
      </c>
      <c r="AL156" s="107" t="str">
        <f ca="1">IF($C155="","",VLOOKUP(AL155*2,Gr,2))</f>
        <v>A</v>
      </c>
      <c r="AM156" s="107" t="str">
        <f ca="1">IF($C155="","",VLOOKUP(AM155*2,Gr,2))</f>
        <v>A</v>
      </c>
      <c r="AN156" s="107" t="str">
        <f ca="1">IF($C155="","",VLOOKUP(AN155,Gr,2))</f>
        <v>A</v>
      </c>
      <c r="AO156" s="107" t="str">
        <f ca="1">IF($C155="","",VLOOKUP(AO155/AO$7%,Gr,2))</f>
        <v>A</v>
      </c>
      <c r="AP156" s="107" t="str">
        <f ca="1">IF($C155="","",VLOOKUP(AP155,Gr,2))</f>
        <v>B+</v>
      </c>
      <c r="AQ156" s="107" t="str">
        <f ca="1">IF($C155="","",VLOOKUP(AQ155,Gr,2))</f>
        <v>B+</v>
      </c>
      <c r="AR156" s="107" t="str">
        <f ca="1">IF($C155="","",VLOOKUP(AR155,Gr,2))</f>
        <v>A</v>
      </c>
      <c r="AS156" s="107" t="str">
        <f ca="1">IF($C155="","",VLOOKUP(AS155,Gr,2))</f>
        <v>A</v>
      </c>
      <c r="AT156" s="107" t="str">
        <f ca="1">IF($C155="","",VLOOKUP(AT155/AT$7%,Gr,2))</f>
        <v>A</v>
      </c>
      <c r="AU156" s="150"/>
      <c r="AV156" s="150"/>
      <c r="AW156" s="150"/>
      <c r="AX156" s="150"/>
    </row>
    <row r="157" spans="1:50" s="96" customFormat="1" ht="15" customHeight="1">
      <c r="A157" s="96">
        <f t="shared" ref="A157" si="2059">A156+1</f>
        <v>75</v>
      </c>
      <c r="B157" s="166">
        <f t="shared" ref="B157" si="2060">A157</f>
        <v>75</v>
      </c>
      <c r="C157" s="166">
        <f t="shared" ref="C157" ca="1" si="2061">IFERROR(VLOOKUP(A157,INDIRECT("data"&amp;$AX$3),2,FALSE),"")</f>
        <v>1209</v>
      </c>
      <c r="D157" s="168" t="str">
        <f t="shared" ref="D157" ca="1" si="2062">IF(C157="","",VLOOKUP(A157,INDIRECT("data"&amp;$AX$3),3,FALSE))</f>
        <v>Lakshmi Srinivasa Rao Guttula</v>
      </c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50" t="str">
        <f t="shared" ref="P157" ca="1" si="2063">IF($C157="","",VLOOKUP($A157,INDIRECT("data"&amp;$AX$3),4,FALSE))</f>
        <v>G</v>
      </c>
      <c r="Q157" s="150" t="str">
        <f t="shared" ref="Q157" ca="1" si="2064">IF($C157="","",VLOOKUP($A157,INDIRECT("data"&amp;$AX$3),5,FALSE))</f>
        <v>BC</v>
      </c>
      <c r="R157" s="97">
        <f t="shared" ref="R157" ca="1" si="2065">IF($C157="","",VLOOKUP(A157,INDIRECT("data"&amp;$AX$3),8,FALSE))</f>
        <v>37958</v>
      </c>
      <c r="S157" s="98" t="s">
        <v>20</v>
      </c>
      <c r="T157" s="107">
        <f t="shared" ref="T157:U157" ca="1" si="2066">IF($C157="","",VLOOKUP($A157,INDIRECT("data"&amp;$AX$3),T$8,FALSE))</f>
        <v>22</v>
      </c>
      <c r="U157" s="107">
        <f t="shared" ca="1" si="2066"/>
        <v>46</v>
      </c>
      <c r="V157" s="107">
        <f t="shared" ref="V157" ca="1" si="2067">IF($C157="","",SUM(T157:U157))</f>
        <v>68</v>
      </c>
      <c r="W157" s="107">
        <f t="shared" ref="W157:X157" ca="1" si="2068">IF($C157="","",VLOOKUP($A157,INDIRECT("data"&amp;$AX$3),W$8,FALSE))</f>
        <v>44</v>
      </c>
      <c r="X157" s="107">
        <f t="shared" ca="1" si="2068"/>
        <v>22</v>
      </c>
      <c r="Y157" s="107">
        <f t="shared" ref="Y157" ca="1" si="2069">IF($C157="","",SUM(W157:X157))</f>
        <v>66</v>
      </c>
      <c r="Z157" s="107">
        <f t="shared" ref="Z157:AA157" ca="1" si="2070">IF($C157="","",VLOOKUP($A157,INDIRECT("data"&amp;$AX$3),Z$8,FALSE))</f>
        <v>43</v>
      </c>
      <c r="AA157" s="107">
        <f t="shared" ca="1" si="2070"/>
        <v>44</v>
      </c>
      <c r="AB157" s="107">
        <f t="shared" ref="AB157" ca="1" si="2071">IF($C157="","",SUM(Z157:AA157))</f>
        <v>87</v>
      </c>
      <c r="AC157" s="107">
        <f t="shared" ref="AC157:AD157" ca="1" si="2072">IF($C157="","",VLOOKUP($A157,INDIRECT("data"&amp;$AX$3),AC$8,FALSE))</f>
        <v>46</v>
      </c>
      <c r="AD157" s="107">
        <f t="shared" ca="1" si="2072"/>
        <v>43</v>
      </c>
      <c r="AE157" s="107">
        <f t="shared" ref="AE157" ca="1" si="2073">IF($C157="","",SUM(AC157:AD157))</f>
        <v>89</v>
      </c>
      <c r="AF157" s="107">
        <f t="shared" ref="AF157:AG157" ca="1" si="2074">IF($C157="","",VLOOKUP($A157,INDIRECT("data"&amp;$AX$3),AF$8,FALSE))</f>
        <v>22</v>
      </c>
      <c r="AG157" s="107">
        <f t="shared" ca="1" si="2074"/>
        <v>46</v>
      </c>
      <c r="AH157" s="107">
        <f t="shared" ref="AH157" ca="1" si="2075">IF($C157="","",SUM(AF157:AG157))</f>
        <v>68</v>
      </c>
      <c r="AI157" s="107">
        <f ca="1">IF($C157="","",VLOOKUP($A157,INDIRECT("data"&amp;$AX$3),AI$8,FALSE))</f>
        <v>44</v>
      </c>
      <c r="AJ157" s="107">
        <f ca="1">IF($C157="","",VLOOKUP($A157,INDIRECT("data"&amp;$AX$3),AJ$8,FALSE))</f>
        <v>43</v>
      </c>
      <c r="AK157" s="107">
        <f t="shared" ref="AK157" ca="1" si="2076">IF($C157="","",SUM(AI157:AJ157))</f>
        <v>87</v>
      </c>
      <c r="AL157" s="107">
        <f t="shared" ref="AL157:AM157" ca="1" si="2077">IF($C157="","",VLOOKUP($A157,INDIRECT("data"&amp;$AX$3),AL$8,FALSE))</f>
        <v>43</v>
      </c>
      <c r="AM157" s="107">
        <f t="shared" ca="1" si="2077"/>
        <v>46</v>
      </c>
      <c r="AN157" s="107">
        <f t="shared" ref="AN157" ca="1" si="2078">IF($C157="","",SUM(AL157:AM157))</f>
        <v>89</v>
      </c>
      <c r="AO157" s="95">
        <f t="shared" ref="AO157" ca="1" si="2079">IF($C157="","",V157+Y157+AB157+AE157+AH157+AK157+AN157)</f>
        <v>554</v>
      </c>
      <c r="AP157" s="107">
        <f t="shared" ref="AP157:AS157" ca="1" si="2080">IF($C157="","",VLOOKUP($A157,INDIRECT("data"&amp;$AX$3),AP$8,FALSE))</f>
        <v>44</v>
      </c>
      <c r="AQ157" s="107">
        <f t="shared" ca="1" si="2080"/>
        <v>88</v>
      </c>
      <c r="AR157" s="107">
        <f t="shared" ca="1" si="2080"/>
        <v>86</v>
      </c>
      <c r="AS157" s="107">
        <f t="shared" ca="1" si="2080"/>
        <v>92</v>
      </c>
      <c r="AT157" s="107">
        <f t="shared" ref="AT157" ca="1" si="2081">IF($C157="","",SUM(AP157:AS157))</f>
        <v>310</v>
      </c>
      <c r="AU157" s="150">
        <f t="shared" ref="AU157" ca="1" si="2082">IF($C157="","",VLOOKUP($A157,INDIRECT("data"&amp;$AX$3),AU$8,FALSE))</f>
        <v>164</v>
      </c>
      <c r="AV157" s="150">
        <f ca="1">IF($C157="","",ROUND(AU157/NoW%,0))</f>
        <v>72</v>
      </c>
      <c r="AW157" s="150" t="str">
        <f ca="1">IF($C157="","",VLOOKUP(AO158,Gc,2,FALSE))</f>
        <v>Excellent</v>
      </c>
      <c r="AX157" s="150"/>
    </row>
    <row r="158" spans="1:50" s="96" customFormat="1" ht="15" customHeight="1">
      <c r="A158" s="96">
        <f t="shared" ref="A158" si="2083">A157</f>
        <v>75</v>
      </c>
      <c r="B158" s="167"/>
      <c r="C158" s="167"/>
      <c r="D158" s="107" t="str">
        <f t="shared" ref="D158:O158" ca="1" si="2084">IF($C157="","",MID(TEXT(VLOOKUP($A158,INDIRECT("data"&amp;$AX$3),10,FALSE),"000000000000"),D$8,1))</f>
        <v>7</v>
      </c>
      <c r="E158" s="107" t="str">
        <f t="shared" ca="1" si="2084"/>
        <v>3</v>
      </c>
      <c r="F158" s="107" t="str">
        <f t="shared" ca="1" si="2084"/>
        <v>2</v>
      </c>
      <c r="G158" s="107" t="str">
        <f t="shared" ca="1" si="2084"/>
        <v>6</v>
      </c>
      <c r="H158" s="107" t="str">
        <f t="shared" ca="1" si="2084"/>
        <v>1</v>
      </c>
      <c r="I158" s="107" t="str">
        <f t="shared" ca="1" si="2084"/>
        <v>2</v>
      </c>
      <c r="J158" s="107" t="str">
        <f t="shared" ca="1" si="2084"/>
        <v>0</v>
      </c>
      <c r="K158" s="107" t="str">
        <f t="shared" ca="1" si="2084"/>
        <v>8</v>
      </c>
      <c r="L158" s="107" t="str">
        <f t="shared" ca="1" si="2084"/>
        <v>8</v>
      </c>
      <c r="M158" s="107" t="str">
        <f t="shared" ca="1" si="2084"/>
        <v>4</v>
      </c>
      <c r="N158" s="107" t="str">
        <f t="shared" ca="1" si="2084"/>
        <v>9</v>
      </c>
      <c r="O158" s="107" t="str">
        <f t="shared" ca="1" si="2084"/>
        <v>2</v>
      </c>
      <c r="P158" s="150"/>
      <c r="Q158" s="150"/>
      <c r="R158" s="97">
        <f t="shared" ref="R158" ca="1" si="2085">IF($C157="","",VLOOKUP(A158,INDIRECT("data"&amp;$AX$3),9,FALSE))</f>
        <v>41820</v>
      </c>
      <c r="S158" s="98" t="s">
        <v>21</v>
      </c>
      <c r="T158" s="107" t="str">
        <f ca="1">IF($C157="","",VLOOKUP(T157*2,Gr,2))</f>
        <v>B</v>
      </c>
      <c r="U158" s="107" t="str">
        <f ca="1">IF($C157="","",VLOOKUP(U157*2,Gr,2))</f>
        <v>A+</v>
      </c>
      <c r="V158" s="107" t="str">
        <f ca="1">IF($C157="","",VLOOKUP(V157,Gr,2))</f>
        <v>B+</v>
      </c>
      <c r="W158" s="107" t="str">
        <f ca="1">IF($C157="","",VLOOKUP(W157*2,Gr,2))</f>
        <v>A</v>
      </c>
      <c r="X158" s="107" t="str">
        <f ca="1">IF($C157="","",VLOOKUP(X157*2,Gr,2))</f>
        <v>B</v>
      </c>
      <c r="Y158" s="107" t="str">
        <f ca="1">IF($C157="","",VLOOKUP(Y157,Gr,2))</f>
        <v>B+</v>
      </c>
      <c r="Z158" s="107" t="str">
        <f ca="1">IF($C157="","",VLOOKUP(Z157*2,Gr,2))</f>
        <v>A</v>
      </c>
      <c r="AA158" s="107" t="str">
        <f ca="1">IF($C157="","",VLOOKUP(AA157*2,Gr,2))</f>
        <v>A</v>
      </c>
      <c r="AB158" s="107" t="str">
        <f ca="1">IF($C157="","",VLOOKUP(AB157,Gr,2))</f>
        <v>A</v>
      </c>
      <c r="AC158" s="107" t="str">
        <f ca="1">IF($C157="","",VLOOKUP(AC157*2,Gr,2))</f>
        <v>A+</v>
      </c>
      <c r="AD158" s="107" t="str">
        <f ca="1">IF($C157="","",VLOOKUP(AD157*2,Gr,2))</f>
        <v>A</v>
      </c>
      <c r="AE158" s="107" t="str">
        <f ca="1">IF($C157="","",VLOOKUP(AE157,Gr,2))</f>
        <v>A</v>
      </c>
      <c r="AF158" s="107" t="str">
        <f ca="1">IF($C157="","",VLOOKUP(AF157*2,Gr,2))</f>
        <v>B</v>
      </c>
      <c r="AG158" s="107" t="str">
        <f ca="1">IF($C157="","",VLOOKUP(AG157*2,Gr,2))</f>
        <v>A+</v>
      </c>
      <c r="AH158" s="107" t="str">
        <f ca="1">IF($C157="","",VLOOKUP(AH157,Gr,2))</f>
        <v>B+</v>
      </c>
      <c r="AI158" s="107" t="str">
        <f ca="1">IF($C157="","",VLOOKUP(AI157*2,Gr,2))</f>
        <v>A</v>
      </c>
      <c r="AJ158" s="107" t="str">
        <f ca="1">IF($C157="","",VLOOKUP(AJ157*2,Gr,2))</f>
        <v>A</v>
      </c>
      <c r="AK158" s="107" t="str">
        <f ca="1">IF($C157="","",VLOOKUP(AK157,Gr,2))</f>
        <v>A</v>
      </c>
      <c r="AL158" s="107" t="str">
        <f ca="1">IF($C157="","",VLOOKUP(AL157*2,Gr,2))</f>
        <v>A</v>
      </c>
      <c r="AM158" s="107" t="str">
        <f ca="1">IF($C157="","",VLOOKUP(AM157*2,Gr,2))</f>
        <v>A+</v>
      </c>
      <c r="AN158" s="107" t="str">
        <f ca="1">IF($C157="","",VLOOKUP(AN157,Gr,2))</f>
        <v>A</v>
      </c>
      <c r="AO158" s="107" t="str">
        <f ca="1">IF($C157="","",VLOOKUP(AO157/AO$7%,Gr,2))</f>
        <v>A+</v>
      </c>
      <c r="AP158" s="107" t="str">
        <f ca="1">IF($C157="","",VLOOKUP(AP157,Gr,2))</f>
        <v>B</v>
      </c>
      <c r="AQ158" s="107" t="str">
        <f ca="1">IF($C157="","",VLOOKUP(AQ157,Gr,2))</f>
        <v>A</v>
      </c>
      <c r="AR158" s="107" t="str">
        <f ca="1">IF($C157="","",VLOOKUP(AR157,Gr,2))</f>
        <v>A</v>
      </c>
      <c r="AS158" s="107" t="str">
        <f ca="1">IF($C157="","",VLOOKUP(AS157,Gr,2))</f>
        <v>A+</v>
      </c>
      <c r="AT158" s="107" t="str">
        <f ca="1">IF($C157="","",VLOOKUP(AT157/AT$7%,Gr,2))</f>
        <v>A</v>
      </c>
      <c r="AU158" s="150"/>
      <c r="AV158" s="150"/>
      <c r="AW158" s="150"/>
      <c r="AX158" s="150"/>
    </row>
  </sheetData>
  <mergeCells count="704">
    <mergeCell ref="B157:B158"/>
    <mergeCell ref="C157:C158"/>
    <mergeCell ref="D157:O157"/>
    <mergeCell ref="P157:P158"/>
    <mergeCell ref="Q157:Q158"/>
    <mergeCell ref="AU157:AU158"/>
    <mergeCell ref="AV157:AV158"/>
    <mergeCell ref="AW157:AW158"/>
    <mergeCell ref="AX157:AX158"/>
    <mergeCell ref="B155:B156"/>
    <mergeCell ref="C155:C156"/>
    <mergeCell ref="D155:O155"/>
    <mergeCell ref="P155:P156"/>
    <mergeCell ref="Q155:Q156"/>
    <mergeCell ref="AU155:AU156"/>
    <mergeCell ref="AV155:AV156"/>
    <mergeCell ref="AW155:AW156"/>
    <mergeCell ref="AX155:AX156"/>
    <mergeCell ref="AV151:AV152"/>
    <mergeCell ref="AW151:AW152"/>
    <mergeCell ref="AX151:AX152"/>
    <mergeCell ref="B153:B154"/>
    <mergeCell ref="C153:C154"/>
    <mergeCell ref="D153:O153"/>
    <mergeCell ref="P153:P154"/>
    <mergeCell ref="Q153:Q154"/>
    <mergeCell ref="AU153:AU154"/>
    <mergeCell ref="AV153:AV154"/>
    <mergeCell ref="B151:B152"/>
    <mergeCell ref="C151:C152"/>
    <mergeCell ref="D151:O151"/>
    <mergeCell ref="P151:P152"/>
    <mergeCell ref="Q151:Q152"/>
    <mergeCell ref="AU151:AU152"/>
    <mergeCell ref="AW153:AW154"/>
    <mergeCell ref="AX153:AX154"/>
    <mergeCell ref="B149:B150"/>
    <mergeCell ref="C149:C150"/>
    <mergeCell ref="D149:O149"/>
    <mergeCell ref="P149:P150"/>
    <mergeCell ref="Q149:Q150"/>
    <mergeCell ref="AU149:AU150"/>
    <mergeCell ref="AV149:AV150"/>
    <mergeCell ref="AW149:AW150"/>
    <mergeCell ref="AX149:AX150"/>
    <mergeCell ref="B147:B148"/>
    <mergeCell ref="C147:C148"/>
    <mergeCell ref="D147:O147"/>
    <mergeCell ref="P147:P148"/>
    <mergeCell ref="Q147:Q148"/>
    <mergeCell ref="AU147:AU148"/>
    <mergeCell ref="AV147:AV148"/>
    <mergeCell ref="AW147:AW148"/>
    <mergeCell ref="AX147:AX148"/>
    <mergeCell ref="AV143:AV144"/>
    <mergeCell ref="AW143:AW144"/>
    <mergeCell ref="AX143:AX144"/>
    <mergeCell ref="B145:B146"/>
    <mergeCell ref="C145:C146"/>
    <mergeCell ref="D145:O145"/>
    <mergeCell ref="P145:P146"/>
    <mergeCell ref="Q145:Q146"/>
    <mergeCell ref="AU145:AU146"/>
    <mergeCell ref="AV145:AV146"/>
    <mergeCell ref="B143:B144"/>
    <mergeCell ref="C143:C144"/>
    <mergeCell ref="D143:O143"/>
    <mergeCell ref="P143:P144"/>
    <mergeCell ref="Q143:Q144"/>
    <mergeCell ref="AU143:AU144"/>
    <mergeCell ref="AW145:AW146"/>
    <mergeCell ref="AX145:AX146"/>
    <mergeCell ref="B141:B142"/>
    <mergeCell ref="C141:C142"/>
    <mergeCell ref="D141:O141"/>
    <mergeCell ref="P141:P142"/>
    <mergeCell ref="Q141:Q142"/>
    <mergeCell ref="AU141:AU142"/>
    <mergeCell ref="AV141:AV142"/>
    <mergeCell ref="AW141:AW142"/>
    <mergeCell ref="AX141:AX142"/>
    <mergeCell ref="B139:B140"/>
    <mergeCell ref="C139:C140"/>
    <mergeCell ref="D139:O139"/>
    <mergeCell ref="P139:P140"/>
    <mergeCell ref="Q139:Q140"/>
    <mergeCell ref="AU139:AU140"/>
    <mergeCell ref="AV139:AV140"/>
    <mergeCell ref="AW139:AW140"/>
    <mergeCell ref="AX139:AX140"/>
    <mergeCell ref="AV135:AV136"/>
    <mergeCell ref="AW135:AW136"/>
    <mergeCell ref="AX135:AX136"/>
    <mergeCell ref="B137:B138"/>
    <mergeCell ref="C137:C138"/>
    <mergeCell ref="D137:O137"/>
    <mergeCell ref="P137:P138"/>
    <mergeCell ref="Q137:Q138"/>
    <mergeCell ref="AU137:AU138"/>
    <mergeCell ref="AV137:AV138"/>
    <mergeCell ref="B135:B136"/>
    <mergeCell ref="C135:C136"/>
    <mergeCell ref="D135:O135"/>
    <mergeCell ref="P135:P136"/>
    <mergeCell ref="Q135:Q136"/>
    <mergeCell ref="AU135:AU136"/>
    <mergeCell ref="AW137:AW138"/>
    <mergeCell ref="AX137:AX138"/>
    <mergeCell ref="B133:B134"/>
    <mergeCell ref="C133:C134"/>
    <mergeCell ref="D133:O133"/>
    <mergeCell ref="P133:P134"/>
    <mergeCell ref="Q133:Q134"/>
    <mergeCell ref="AU133:AU134"/>
    <mergeCell ref="AV133:AV134"/>
    <mergeCell ref="AW133:AW134"/>
    <mergeCell ref="AX133:AX134"/>
    <mergeCell ref="B131:B132"/>
    <mergeCell ref="C131:C132"/>
    <mergeCell ref="D131:O131"/>
    <mergeCell ref="P131:P132"/>
    <mergeCell ref="Q131:Q132"/>
    <mergeCell ref="AU131:AU132"/>
    <mergeCell ref="AV131:AV132"/>
    <mergeCell ref="AW131:AW132"/>
    <mergeCell ref="AX131:AX132"/>
    <mergeCell ref="AV127:AV128"/>
    <mergeCell ref="AW127:AW128"/>
    <mergeCell ref="AX127:AX128"/>
    <mergeCell ref="B129:B130"/>
    <mergeCell ref="C129:C130"/>
    <mergeCell ref="D129:O129"/>
    <mergeCell ref="P129:P130"/>
    <mergeCell ref="Q129:Q130"/>
    <mergeCell ref="AU129:AU130"/>
    <mergeCell ref="AV129:AV130"/>
    <mergeCell ref="B127:B128"/>
    <mergeCell ref="C127:C128"/>
    <mergeCell ref="D127:O127"/>
    <mergeCell ref="P127:P128"/>
    <mergeCell ref="Q127:Q128"/>
    <mergeCell ref="AU127:AU128"/>
    <mergeCell ref="AW129:AW130"/>
    <mergeCell ref="AX129:AX130"/>
    <mergeCell ref="B125:B126"/>
    <mergeCell ref="C125:C126"/>
    <mergeCell ref="D125:O125"/>
    <mergeCell ref="P125:P126"/>
    <mergeCell ref="Q125:Q126"/>
    <mergeCell ref="AU125:AU126"/>
    <mergeCell ref="AV125:AV126"/>
    <mergeCell ref="AW125:AW126"/>
    <mergeCell ref="AX125:AX126"/>
    <mergeCell ref="B123:B124"/>
    <mergeCell ref="C123:C124"/>
    <mergeCell ref="D123:O123"/>
    <mergeCell ref="P123:P124"/>
    <mergeCell ref="Q123:Q124"/>
    <mergeCell ref="AU123:AU124"/>
    <mergeCell ref="AV123:AV124"/>
    <mergeCell ref="AW123:AW124"/>
    <mergeCell ref="AX123:AX124"/>
    <mergeCell ref="AV119:AV120"/>
    <mergeCell ref="AW119:AW120"/>
    <mergeCell ref="AX119:AX120"/>
    <mergeCell ref="B121:B122"/>
    <mergeCell ref="C121:C122"/>
    <mergeCell ref="D121:O121"/>
    <mergeCell ref="P121:P122"/>
    <mergeCell ref="Q121:Q122"/>
    <mergeCell ref="AU121:AU122"/>
    <mergeCell ref="AV121:AV122"/>
    <mergeCell ref="B119:B120"/>
    <mergeCell ref="C119:C120"/>
    <mergeCell ref="D119:O119"/>
    <mergeCell ref="P119:P120"/>
    <mergeCell ref="Q119:Q120"/>
    <mergeCell ref="AU119:AU120"/>
    <mergeCell ref="AW121:AW122"/>
    <mergeCell ref="AX121:AX122"/>
    <mergeCell ref="B117:B118"/>
    <mergeCell ref="C117:C118"/>
    <mergeCell ref="D117:O117"/>
    <mergeCell ref="P117:P118"/>
    <mergeCell ref="Q117:Q118"/>
    <mergeCell ref="AU117:AU118"/>
    <mergeCell ref="AV117:AV118"/>
    <mergeCell ref="AW117:AW118"/>
    <mergeCell ref="AX117:AX118"/>
    <mergeCell ref="B115:B116"/>
    <mergeCell ref="C115:C116"/>
    <mergeCell ref="D115:O115"/>
    <mergeCell ref="P115:P116"/>
    <mergeCell ref="Q115:Q116"/>
    <mergeCell ref="AU115:AU116"/>
    <mergeCell ref="AV115:AV116"/>
    <mergeCell ref="AW115:AW116"/>
    <mergeCell ref="AX115:AX116"/>
    <mergeCell ref="AV111:AV112"/>
    <mergeCell ref="AW111:AW112"/>
    <mergeCell ref="AX111:AX112"/>
    <mergeCell ref="B113:B114"/>
    <mergeCell ref="C113:C114"/>
    <mergeCell ref="D113:O113"/>
    <mergeCell ref="P113:P114"/>
    <mergeCell ref="Q113:Q114"/>
    <mergeCell ref="AU113:AU114"/>
    <mergeCell ref="AV113:AV114"/>
    <mergeCell ref="B111:B112"/>
    <mergeCell ref="C111:C112"/>
    <mergeCell ref="D111:O111"/>
    <mergeCell ref="P111:P112"/>
    <mergeCell ref="Q111:Q112"/>
    <mergeCell ref="AU111:AU112"/>
    <mergeCell ref="AW113:AW114"/>
    <mergeCell ref="AX113:AX114"/>
    <mergeCell ref="B109:B110"/>
    <mergeCell ref="C109:C110"/>
    <mergeCell ref="D109:O109"/>
    <mergeCell ref="P109:P110"/>
    <mergeCell ref="Q109:Q110"/>
    <mergeCell ref="AU109:AU110"/>
    <mergeCell ref="AV109:AV110"/>
    <mergeCell ref="AW109:AW110"/>
    <mergeCell ref="AX109:AX110"/>
    <mergeCell ref="B107:B108"/>
    <mergeCell ref="C107:C108"/>
    <mergeCell ref="D107:O107"/>
    <mergeCell ref="P107:P108"/>
    <mergeCell ref="Q107:Q108"/>
    <mergeCell ref="AU107:AU108"/>
    <mergeCell ref="AV107:AV108"/>
    <mergeCell ref="AW107:AW108"/>
    <mergeCell ref="AX107:AX108"/>
    <mergeCell ref="AV103:AV104"/>
    <mergeCell ref="AW103:AW104"/>
    <mergeCell ref="AX103:AX104"/>
    <mergeCell ref="B105:B106"/>
    <mergeCell ref="C105:C106"/>
    <mergeCell ref="D105:O105"/>
    <mergeCell ref="P105:P106"/>
    <mergeCell ref="Q105:Q106"/>
    <mergeCell ref="AU105:AU106"/>
    <mergeCell ref="AV105:AV106"/>
    <mergeCell ref="B103:B104"/>
    <mergeCell ref="C103:C104"/>
    <mergeCell ref="D103:O103"/>
    <mergeCell ref="P103:P104"/>
    <mergeCell ref="Q103:Q104"/>
    <mergeCell ref="AU103:AU104"/>
    <mergeCell ref="AW105:AW106"/>
    <mergeCell ref="AX105:AX106"/>
    <mergeCell ref="B101:B102"/>
    <mergeCell ref="C101:C102"/>
    <mergeCell ref="D101:O101"/>
    <mergeCell ref="P101:P102"/>
    <mergeCell ref="Q101:Q102"/>
    <mergeCell ref="AU101:AU102"/>
    <mergeCell ref="AV101:AV102"/>
    <mergeCell ref="AW101:AW102"/>
    <mergeCell ref="AX101:AX102"/>
    <mergeCell ref="B99:B100"/>
    <mergeCell ref="C99:C100"/>
    <mergeCell ref="D99:O99"/>
    <mergeCell ref="P99:P100"/>
    <mergeCell ref="Q99:Q100"/>
    <mergeCell ref="AU99:AU100"/>
    <mergeCell ref="AV99:AV100"/>
    <mergeCell ref="AW99:AW100"/>
    <mergeCell ref="AX99:AX100"/>
    <mergeCell ref="AV95:AV96"/>
    <mergeCell ref="AW95:AW96"/>
    <mergeCell ref="AX95:AX96"/>
    <mergeCell ref="B97:B98"/>
    <mergeCell ref="C97:C98"/>
    <mergeCell ref="D97:O97"/>
    <mergeCell ref="P97:P98"/>
    <mergeCell ref="Q97:Q98"/>
    <mergeCell ref="AU97:AU98"/>
    <mergeCell ref="AV97:AV98"/>
    <mergeCell ref="B95:B96"/>
    <mergeCell ref="C95:C96"/>
    <mergeCell ref="D95:O95"/>
    <mergeCell ref="P95:P96"/>
    <mergeCell ref="Q95:Q96"/>
    <mergeCell ref="AU95:AU96"/>
    <mergeCell ref="AW97:AW98"/>
    <mergeCell ref="AX97:AX98"/>
    <mergeCell ref="B93:B94"/>
    <mergeCell ref="C93:C94"/>
    <mergeCell ref="D93:O93"/>
    <mergeCell ref="P93:P94"/>
    <mergeCell ref="Q93:Q94"/>
    <mergeCell ref="AU93:AU94"/>
    <mergeCell ref="AV93:AV94"/>
    <mergeCell ref="AW93:AW94"/>
    <mergeCell ref="AX93:AX94"/>
    <mergeCell ref="B91:B92"/>
    <mergeCell ref="C91:C92"/>
    <mergeCell ref="D91:O91"/>
    <mergeCell ref="P91:P92"/>
    <mergeCell ref="Q91:Q92"/>
    <mergeCell ref="AU91:AU92"/>
    <mergeCell ref="AV91:AV92"/>
    <mergeCell ref="AW91:AW92"/>
    <mergeCell ref="AX91:AX92"/>
    <mergeCell ref="AV87:AV88"/>
    <mergeCell ref="AW87:AW88"/>
    <mergeCell ref="AX87:AX88"/>
    <mergeCell ref="B89:B90"/>
    <mergeCell ref="C89:C90"/>
    <mergeCell ref="D89:O89"/>
    <mergeCell ref="P89:P90"/>
    <mergeCell ref="Q89:Q90"/>
    <mergeCell ref="AU89:AU90"/>
    <mergeCell ref="AV89:AV90"/>
    <mergeCell ref="B87:B88"/>
    <mergeCell ref="C87:C88"/>
    <mergeCell ref="D87:O87"/>
    <mergeCell ref="P87:P88"/>
    <mergeCell ref="Q87:Q88"/>
    <mergeCell ref="AU87:AU88"/>
    <mergeCell ref="AW89:AW90"/>
    <mergeCell ref="AX89:AX90"/>
    <mergeCell ref="B85:B86"/>
    <mergeCell ref="C85:C86"/>
    <mergeCell ref="D85:O85"/>
    <mergeCell ref="P85:P86"/>
    <mergeCell ref="Q85:Q86"/>
    <mergeCell ref="AU85:AU86"/>
    <mergeCell ref="AV85:AV86"/>
    <mergeCell ref="AW85:AW86"/>
    <mergeCell ref="AX85:AX86"/>
    <mergeCell ref="B83:B84"/>
    <mergeCell ref="C83:C84"/>
    <mergeCell ref="D83:O83"/>
    <mergeCell ref="P83:P84"/>
    <mergeCell ref="Q83:Q84"/>
    <mergeCell ref="AU83:AU84"/>
    <mergeCell ref="AV83:AV84"/>
    <mergeCell ref="AW83:AW84"/>
    <mergeCell ref="AX83:AX84"/>
    <mergeCell ref="AV79:AV80"/>
    <mergeCell ref="AW79:AW80"/>
    <mergeCell ref="AX79:AX80"/>
    <mergeCell ref="B81:B82"/>
    <mergeCell ref="C81:C82"/>
    <mergeCell ref="D81:O81"/>
    <mergeCell ref="P81:P82"/>
    <mergeCell ref="Q81:Q82"/>
    <mergeCell ref="AU81:AU82"/>
    <mergeCell ref="AV81:AV82"/>
    <mergeCell ref="B79:B80"/>
    <mergeCell ref="C79:C80"/>
    <mergeCell ref="D79:O79"/>
    <mergeCell ref="P79:P80"/>
    <mergeCell ref="Q79:Q80"/>
    <mergeCell ref="AU79:AU80"/>
    <mergeCell ref="AW81:AW82"/>
    <mergeCell ref="AX81:AX82"/>
    <mergeCell ref="B77:B78"/>
    <mergeCell ref="C77:C78"/>
    <mergeCell ref="D77:O77"/>
    <mergeCell ref="P77:P78"/>
    <mergeCell ref="Q77:Q78"/>
    <mergeCell ref="AU77:AU78"/>
    <mergeCell ref="AV77:AV78"/>
    <mergeCell ref="AW77:AW78"/>
    <mergeCell ref="AX77:AX78"/>
    <mergeCell ref="B75:B76"/>
    <mergeCell ref="C75:C76"/>
    <mergeCell ref="D75:O75"/>
    <mergeCell ref="P75:P76"/>
    <mergeCell ref="Q75:Q76"/>
    <mergeCell ref="AU75:AU76"/>
    <mergeCell ref="AV75:AV76"/>
    <mergeCell ref="AW75:AW76"/>
    <mergeCell ref="AX75:AX76"/>
    <mergeCell ref="AV71:AV72"/>
    <mergeCell ref="AW71:AW72"/>
    <mergeCell ref="AX71:AX72"/>
    <mergeCell ref="B73:B74"/>
    <mergeCell ref="C73:C74"/>
    <mergeCell ref="D73:O73"/>
    <mergeCell ref="P73:P74"/>
    <mergeCell ref="Q73:Q74"/>
    <mergeCell ref="AU73:AU74"/>
    <mergeCell ref="AV73:AV74"/>
    <mergeCell ref="B71:B72"/>
    <mergeCell ref="C71:C72"/>
    <mergeCell ref="D71:O71"/>
    <mergeCell ref="P71:P72"/>
    <mergeCell ref="Q71:Q72"/>
    <mergeCell ref="AU71:AU72"/>
    <mergeCell ref="AW73:AW74"/>
    <mergeCell ref="AX73:AX74"/>
    <mergeCell ref="B69:B70"/>
    <mergeCell ref="C69:C70"/>
    <mergeCell ref="D69:O69"/>
    <mergeCell ref="P69:P70"/>
    <mergeCell ref="Q69:Q70"/>
    <mergeCell ref="AU69:AU70"/>
    <mergeCell ref="AV69:AV70"/>
    <mergeCell ref="AW69:AW70"/>
    <mergeCell ref="AX69:AX70"/>
    <mergeCell ref="B67:B68"/>
    <mergeCell ref="C67:C68"/>
    <mergeCell ref="D67:O67"/>
    <mergeCell ref="P67:P68"/>
    <mergeCell ref="Q67:Q68"/>
    <mergeCell ref="AU67:AU68"/>
    <mergeCell ref="AV67:AV68"/>
    <mergeCell ref="AW67:AW68"/>
    <mergeCell ref="AX67:AX68"/>
    <mergeCell ref="AV63:AV64"/>
    <mergeCell ref="AW63:AW64"/>
    <mergeCell ref="AX63:AX64"/>
    <mergeCell ref="B65:B66"/>
    <mergeCell ref="C65:C66"/>
    <mergeCell ref="D65:O65"/>
    <mergeCell ref="P65:P66"/>
    <mergeCell ref="Q65:Q66"/>
    <mergeCell ref="AU65:AU66"/>
    <mergeCell ref="AV65:AV66"/>
    <mergeCell ref="B63:B64"/>
    <mergeCell ref="C63:C64"/>
    <mergeCell ref="D63:O63"/>
    <mergeCell ref="P63:P64"/>
    <mergeCell ref="Q63:Q64"/>
    <mergeCell ref="AU63:AU64"/>
    <mergeCell ref="AW65:AW66"/>
    <mergeCell ref="AX65:AX66"/>
    <mergeCell ref="B61:B62"/>
    <mergeCell ref="C61:C62"/>
    <mergeCell ref="D61:O61"/>
    <mergeCell ref="P61:P62"/>
    <mergeCell ref="Q61:Q62"/>
    <mergeCell ref="AU61:AU62"/>
    <mergeCell ref="AV61:AV62"/>
    <mergeCell ref="AW61:AW62"/>
    <mergeCell ref="AX61:AX62"/>
    <mergeCell ref="B59:B60"/>
    <mergeCell ref="C59:C60"/>
    <mergeCell ref="D59:O59"/>
    <mergeCell ref="P59:P60"/>
    <mergeCell ref="Q59:Q60"/>
    <mergeCell ref="AU59:AU60"/>
    <mergeCell ref="AV59:AV60"/>
    <mergeCell ref="AW59:AW60"/>
    <mergeCell ref="AX59:AX60"/>
    <mergeCell ref="AV55:AV56"/>
    <mergeCell ref="AW55:AW56"/>
    <mergeCell ref="AX55:AX56"/>
    <mergeCell ref="B57:B58"/>
    <mergeCell ref="C57:C58"/>
    <mergeCell ref="D57:O57"/>
    <mergeCell ref="P57:P58"/>
    <mergeCell ref="Q57:Q58"/>
    <mergeCell ref="AU57:AU58"/>
    <mergeCell ref="AV57:AV58"/>
    <mergeCell ref="B55:B56"/>
    <mergeCell ref="C55:C56"/>
    <mergeCell ref="D55:O55"/>
    <mergeCell ref="P55:P56"/>
    <mergeCell ref="Q55:Q56"/>
    <mergeCell ref="AU55:AU56"/>
    <mergeCell ref="AW57:AW58"/>
    <mergeCell ref="AX57:AX58"/>
    <mergeCell ref="B53:B54"/>
    <mergeCell ref="C53:C54"/>
    <mergeCell ref="D53:O53"/>
    <mergeCell ref="P53:P54"/>
    <mergeCell ref="Q53:Q54"/>
    <mergeCell ref="AU53:AU54"/>
    <mergeCell ref="AV53:AV54"/>
    <mergeCell ref="AW53:AW54"/>
    <mergeCell ref="AX53:AX54"/>
    <mergeCell ref="B51:B52"/>
    <mergeCell ref="C51:C52"/>
    <mergeCell ref="D51:O51"/>
    <mergeCell ref="P51:P52"/>
    <mergeCell ref="Q51:Q52"/>
    <mergeCell ref="AU51:AU52"/>
    <mergeCell ref="AV51:AV52"/>
    <mergeCell ref="AW51:AW52"/>
    <mergeCell ref="AX51:AX52"/>
    <mergeCell ref="AV47:AV48"/>
    <mergeCell ref="AW47:AW48"/>
    <mergeCell ref="AX47:AX48"/>
    <mergeCell ref="B49:B50"/>
    <mergeCell ref="C49:C50"/>
    <mergeCell ref="D49:O49"/>
    <mergeCell ref="P49:P50"/>
    <mergeCell ref="Q49:Q50"/>
    <mergeCell ref="AU49:AU50"/>
    <mergeCell ref="AV49:AV50"/>
    <mergeCell ref="B47:B48"/>
    <mergeCell ref="C47:C48"/>
    <mergeCell ref="D47:O47"/>
    <mergeCell ref="P47:P48"/>
    <mergeCell ref="Q47:Q48"/>
    <mergeCell ref="AU47:AU48"/>
    <mergeCell ref="AW49:AW50"/>
    <mergeCell ref="AX49:AX50"/>
    <mergeCell ref="B45:B46"/>
    <mergeCell ref="C45:C46"/>
    <mergeCell ref="D45:O45"/>
    <mergeCell ref="P45:P46"/>
    <mergeCell ref="Q45:Q46"/>
    <mergeCell ref="AU45:AU46"/>
    <mergeCell ref="AV45:AV46"/>
    <mergeCell ref="AW45:AW46"/>
    <mergeCell ref="AX45:AX46"/>
    <mergeCell ref="B43:B44"/>
    <mergeCell ref="C43:C44"/>
    <mergeCell ref="D43:O43"/>
    <mergeCell ref="P43:P44"/>
    <mergeCell ref="Q43:Q44"/>
    <mergeCell ref="AU43:AU44"/>
    <mergeCell ref="AV43:AV44"/>
    <mergeCell ref="AW43:AW44"/>
    <mergeCell ref="AX43:AX44"/>
    <mergeCell ref="AV39:AV40"/>
    <mergeCell ref="AW39:AW40"/>
    <mergeCell ref="AX39:AX40"/>
    <mergeCell ref="B41:B42"/>
    <mergeCell ref="C41:C42"/>
    <mergeCell ref="D41:O41"/>
    <mergeCell ref="P41:P42"/>
    <mergeCell ref="Q41:Q42"/>
    <mergeCell ref="AU41:AU42"/>
    <mergeCell ref="AV41:AV42"/>
    <mergeCell ref="B39:B40"/>
    <mergeCell ref="C39:C40"/>
    <mergeCell ref="D39:O39"/>
    <mergeCell ref="P39:P40"/>
    <mergeCell ref="Q39:Q40"/>
    <mergeCell ref="AU39:AU40"/>
    <mergeCell ref="AW41:AW42"/>
    <mergeCell ref="AX41:AX42"/>
    <mergeCell ref="B37:B38"/>
    <mergeCell ref="C37:C38"/>
    <mergeCell ref="D37:O37"/>
    <mergeCell ref="P37:P38"/>
    <mergeCell ref="Q37:Q38"/>
    <mergeCell ref="AU37:AU38"/>
    <mergeCell ref="AV37:AV38"/>
    <mergeCell ref="AW37:AW38"/>
    <mergeCell ref="AX37:AX38"/>
    <mergeCell ref="B35:B36"/>
    <mergeCell ref="C35:C36"/>
    <mergeCell ref="D35:O35"/>
    <mergeCell ref="P35:P36"/>
    <mergeCell ref="Q35:Q36"/>
    <mergeCell ref="AU35:AU36"/>
    <mergeCell ref="AV35:AV36"/>
    <mergeCell ref="AW35:AW36"/>
    <mergeCell ref="AX35:AX36"/>
    <mergeCell ref="AV31:AV32"/>
    <mergeCell ref="AW31:AW32"/>
    <mergeCell ref="AX31:AX32"/>
    <mergeCell ref="B33:B34"/>
    <mergeCell ref="C33:C34"/>
    <mergeCell ref="D33:O33"/>
    <mergeCell ref="P33:P34"/>
    <mergeCell ref="Q33:Q34"/>
    <mergeCell ref="AU33:AU34"/>
    <mergeCell ref="AV33:AV34"/>
    <mergeCell ref="B31:B32"/>
    <mergeCell ref="C31:C32"/>
    <mergeCell ref="D31:O31"/>
    <mergeCell ref="P31:P32"/>
    <mergeCell ref="Q31:Q32"/>
    <mergeCell ref="AU31:AU32"/>
    <mergeCell ref="AW33:AW34"/>
    <mergeCell ref="AX33:AX34"/>
    <mergeCell ref="B29:B30"/>
    <mergeCell ref="C29:C30"/>
    <mergeCell ref="D29:O29"/>
    <mergeCell ref="P29:P30"/>
    <mergeCell ref="Q29:Q30"/>
    <mergeCell ref="AU29:AU30"/>
    <mergeCell ref="AV29:AV30"/>
    <mergeCell ref="AW29:AW30"/>
    <mergeCell ref="AX29:AX30"/>
    <mergeCell ref="B27:B28"/>
    <mergeCell ref="C27:C28"/>
    <mergeCell ref="D27:O27"/>
    <mergeCell ref="P27:P28"/>
    <mergeCell ref="Q27:Q28"/>
    <mergeCell ref="AU27:AU28"/>
    <mergeCell ref="AV27:AV28"/>
    <mergeCell ref="AW27:AW28"/>
    <mergeCell ref="AX27:AX28"/>
    <mergeCell ref="AV23:AV24"/>
    <mergeCell ref="AW23:AW24"/>
    <mergeCell ref="AX23:AX24"/>
    <mergeCell ref="B25:B26"/>
    <mergeCell ref="C25:C26"/>
    <mergeCell ref="D25:O25"/>
    <mergeCell ref="P25:P26"/>
    <mergeCell ref="Q25:Q26"/>
    <mergeCell ref="AU25:AU26"/>
    <mergeCell ref="AV25:AV26"/>
    <mergeCell ref="B23:B24"/>
    <mergeCell ref="C23:C24"/>
    <mergeCell ref="D23:O23"/>
    <mergeCell ref="P23:P24"/>
    <mergeCell ref="Q23:Q24"/>
    <mergeCell ref="AU23:AU24"/>
    <mergeCell ref="AW25:AW26"/>
    <mergeCell ref="AX25:AX26"/>
    <mergeCell ref="B21:B22"/>
    <mergeCell ref="C21:C22"/>
    <mergeCell ref="D21:O21"/>
    <mergeCell ref="P21:P22"/>
    <mergeCell ref="Q21:Q22"/>
    <mergeCell ref="AU21:AU22"/>
    <mergeCell ref="AV21:AV22"/>
    <mergeCell ref="AW21:AW22"/>
    <mergeCell ref="AX21:AX22"/>
    <mergeCell ref="B19:B20"/>
    <mergeCell ref="C19:C20"/>
    <mergeCell ref="D19:O19"/>
    <mergeCell ref="P19:P20"/>
    <mergeCell ref="Q19:Q20"/>
    <mergeCell ref="AU19:AU20"/>
    <mergeCell ref="AV19:AV20"/>
    <mergeCell ref="AW19:AW20"/>
    <mergeCell ref="AX19:AX20"/>
    <mergeCell ref="AV15:AV16"/>
    <mergeCell ref="AW15:AW16"/>
    <mergeCell ref="AX15:AX16"/>
    <mergeCell ref="B17:B18"/>
    <mergeCell ref="C17:C18"/>
    <mergeCell ref="D17:O17"/>
    <mergeCell ref="P17:P18"/>
    <mergeCell ref="Q17:Q18"/>
    <mergeCell ref="AU17:AU18"/>
    <mergeCell ref="AV17:AV18"/>
    <mergeCell ref="B15:B16"/>
    <mergeCell ref="C15:C16"/>
    <mergeCell ref="D15:O15"/>
    <mergeCell ref="P15:P16"/>
    <mergeCell ref="Q15:Q16"/>
    <mergeCell ref="AU15:AU16"/>
    <mergeCell ref="AW17:AW18"/>
    <mergeCell ref="AX17:AX18"/>
    <mergeCell ref="B13:B14"/>
    <mergeCell ref="C13:C14"/>
    <mergeCell ref="D13:O13"/>
    <mergeCell ref="P13:P14"/>
    <mergeCell ref="Q13:Q14"/>
    <mergeCell ref="AU13:AU14"/>
    <mergeCell ref="AV13:AV14"/>
    <mergeCell ref="AW13:AW14"/>
    <mergeCell ref="AX13:AX14"/>
    <mergeCell ref="AV5:AV7"/>
    <mergeCell ref="AL5:AN5"/>
    <mergeCell ref="AW9:AW10"/>
    <mergeCell ref="AX9:AX10"/>
    <mergeCell ref="B11:B12"/>
    <mergeCell ref="C11:C12"/>
    <mergeCell ref="D11:O11"/>
    <mergeCell ref="P11:P12"/>
    <mergeCell ref="Q11:Q12"/>
    <mergeCell ref="AU11:AU12"/>
    <mergeCell ref="AV11:AV12"/>
    <mergeCell ref="AW11:AW12"/>
    <mergeCell ref="AX11:AX12"/>
    <mergeCell ref="B9:B10"/>
    <mergeCell ref="C9:C10"/>
    <mergeCell ref="D9:O9"/>
    <mergeCell ref="P9:P10"/>
    <mergeCell ref="Q9:Q10"/>
    <mergeCell ref="AU9:AU10"/>
    <mergeCell ref="AV9:AV10"/>
    <mergeCell ref="AO5:AO6"/>
    <mergeCell ref="AP5:AP6"/>
    <mergeCell ref="AQ5:AQ6"/>
    <mergeCell ref="AR5:AR6"/>
    <mergeCell ref="AS5:AS6"/>
    <mergeCell ref="B1:AX1"/>
    <mergeCell ref="T2:Y2"/>
    <mergeCell ref="B4:B7"/>
    <mergeCell ref="C4:C7"/>
    <mergeCell ref="D4:O7"/>
    <mergeCell ref="P4:P7"/>
    <mergeCell ref="Q4:Q7"/>
    <mergeCell ref="R4:R7"/>
    <mergeCell ref="S4:S7"/>
    <mergeCell ref="T4:AO4"/>
    <mergeCell ref="AP4:AT4"/>
    <mergeCell ref="AU4:AV4"/>
    <mergeCell ref="AW4:AW7"/>
    <mergeCell ref="AX4:AX7"/>
    <mergeCell ref="T5:V5"/>
    <mergeCell ref="W5:Y5"/>
    <mergeCell ref="Z5:AB5"/>
    <mergeCell ref="AC5:AE5"/>
    <mergeCell ref="AF5:AH5"/>
    <mergeCell ref="AI5:AK5"/>
    <mergeCell ref="AT5:AT6"/>
    <mergeCell ref="AU5:AU7"/>
  </mergeCells>
  <dataValidations count="1">
    <dataValidation type="list" allowBlank="1" showInputMessage="1" showErrorMessage="1" sqref="AX3">
      <formula1>class</formula1>
    </dataValidation>
  </dataValidations>
  <printOptions horizontalCentered="1"/>
  <pageMargins left="0.33" right="0.32" top="0.28000000000000003" bottom="0.51" header="0.21" footer="0.24"/>
  <pageSetup paperSize="5" scale="88" fitToHeight="0" pageOrder="overThenDown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15</vt:i4>
      </vt:variant>
    </vt:vector>
  </HeadingPairs>
  <TitlesOfParts>
    <vt:vector size="26" baseType="lpstr">
      <vt:lpstr>Data</vt:lpstr>
      <vt:lpstr>Abstract</vt:lpstr>
      <vt:lpstr>6</vt:lpstr>
      <vt:lpstr>7</vt:lpstr>
      <vt:lpstr>8</vt:lpstr>
      <vt:lpstr>9</vt:lpstr>
      <vt:lpstr>6P</vt:lpstr>
      <vt:lpstr>7P</vt:lpstr>
      <vt:lpstr>8P</vt:lpstr>
      <vt:lpstr>9P</vt:lpstr>
      <vt:lpstr>Gr. Abs</vt:lpstr>
      <vt:lpstr>class</vt:lpstr>
      <vt:lpstr>data6</vt:lpstr>
      <vt:lpstr>data7</vt:lpstr>
      <vt:lpstr>data8</vt:lpstr>
      <vt:lpstr>data9</vt:lpstr>
      <vt:lpstr>Gc</vt:lpstr>
      <vt:lpstr>Gr</vt:lpstr>
      <vt:lpstr>NoW</vt:lpstr>
      <vt:lpstr>'6'!Print_Titles</vt:lpstr>
      <vt:lpstr>'6P'!Print_Titles</vt:lpstr>
      <vt:lpstr>'7'!Print_Titles</vt:lpstr>
      <vt:lpstr>'7P'!Print_Titles</vt:lpstr>
      <vt:lpstr>'8'!Print_Titles</vt:lpstr>
      <vt:lpstr>'8P'!Print_Titles</vt:lpstr>
      <vt:lpstr>'9P'!Print_Titles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2015-04-17T15:20:09Z</dcterms:modified>
</cp:coreProperties>
</file>