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795" yWindow="960" windowWidth="4620" windowHeight="6225"/>
  </bookViews>
  <sheets>
    <sheet name="BSHEETREV" sheetId="6" r:id="rId1"/>
    <sheet name="P&amp;L" sheetId="2" r:id="rId2"/>
    <sheet name="OPS" sheetId="3" r:id="rId3"/>
    <sheet name="Schedule" sheetId="4" r:id="rId4"/>
    <sheet name="Schedule2" sheetId="8" r:id="rId5"/>
    <sheet name="Consolidated" sheetId="21" r:id="rId6"/>
    <sheet name="Sheet14" sheetId="14" r:id="rId7"/>
    <sheet name="Sheet15" sheetId="15" r:id="rId8"/>
    <sheet name="Sheet16" sheetId="16" r:id="rId9"/>
    <sheet name="Sheet17" sheetId="17" r:id="rId10"/>
    <sheet name="Sheet18" sheetId="18" r:id="rId11"/>
    <sheet name="Sheet19" sheetId="19" r:id="rId12"/>
    <sheet name="Sheet20" sheetId="20" r:id="rId13"/>
  </sheets>
  <definedNames>
    <definedName name="_xlnm.Print_Area" localSheetId="0">BSHEETREV!$A$1:$C$70</definedName>
    <definedName name="_xlnm.Print_Area" localSheetId="5">Consolidated!$A$1:$C$47</definedName>
    <definedName name="_xlnm.Print_Area" localSheetId="1">'P&amp;L'!$A$1:$C$39</definedName>
    <definedName name="_xlnm.Print_Area" localSheetId="3">Schedule!$A$1:$C$47</definedName>
  </definedNames>
  <calcPr calcId="124519"/>
</workbook>
</file>

<file path=xl/calcChain.xml><?xml version="1.0" encoding="utf-8"?>
<calcChain xmlns="http://schemas.openxmlformats.org/spreadsheetml/2006/main">
  <c r="C33" i="21"/>
  <c r="B33"/>
  <c r="C40" i="4" l="1"/>
  <c r="B29" i="8" l="1"/>
  <c r="C28"/>
  <c r="C27"/>
  <c r="C29" s="1"/>
  <c r="C21"/>
  <c r="C23" s="1"/>
  <c r="B21"/>
  <c r="B23" s="1"/>
  <c r="C14"/>
  <c r="B14"/>
  <c r="C10"/>
  <c r="C17" s="1"/>
  <c r="B10"/>
  <c r="B17" s="1"/>
  <c r="C30" i="21" l="1"/>
  <c r="B30"/>
  <c r="C18"/>
  <c r="B18"/>
  <c r="B26" i="3"/>
  <c r="C32" i="21" l="1"/>
  <c r="C34" s="1"/>
  <c r="C37" s="1"/>
  <c r="B32"/>
  <c r="B34" s="1"/>
  <c r="B37" s="1"/>
  <c r="C63" i="6"/>
  <c r="B40" i="4"/>
  <c r="B42" s="1"/>
  <c r="B25"/>
  <c r="B27" s="1"/>
  <c r="B17"/>
  <c r="C37" i="3"/>
  <c r="B37"/>
  <c r="B14" i="2" l="1"/>
  <c r="B13"/>
  <c r="B28"/>
  <c r="B20"/>
  <c r="B63" i="6"/>
  <c r="B15" i="2" l="1"/>
  <c r="B30" s="1"/>
  <c r="B32" s="1"/>
  <c r="C50" i="6"/>
  <c r="B50"/>
  <c r="C41"/>
  <c r="C64" s="1"/>
  <c r="B41"/>
  <c r="C32"/>
  <c r="B32"/>
  <c r="C24"/>
  <c r="B24"/>
  <c r="B18"/>
  <c r="C66"/>
  <c r="B66"/>
  <c r="B64" l="1"/>
  <c r="C33"/>
  <c r="B33"/>
  <c r="C42" i="4"/>
  <c r="C25"/>
  <c r="C27" s="1"/>
  <c r="C14" i="2" s="1"/>
  <c r="C17" i="4"/>
  <c r="C13" i="2" s="1"/>
  <c r="C28" l="1"/>
  <c r="C20"/>
  <c r="C15"/>
  <c r="C30" s="1"/>
  <c r="C32" s="1"/>
  <c r="C18" i="6" l="1"/>
</calcChain>
</file>

<file path=xl/sharedStrings.xml><?xml version="1.0" encoding="utf-8"?>
<sst xmlns="http://schemas.openxmlformats.org/spreadsheetml/2006/main" count="162" uniqueCount="139">
  <si>
    <t>HOUSING DEVELOPMENT FINANCE CORPORATION LIMITED</t>
  </si>
  <si>
    <t>Rs in Crores</t>
  </si>
  <si>
    <t>Reserves and Surplus</t>
  </si>
  <si>
    <t>Term Loans</t>
  </si>
  <si>
    <t>Deposits</t>
  </si>
  <si>
    <t>Individuals</t>
  </si>
  <si>
    <t>Corporate Bodies</t>
  </si>
  <si>
    <t>Others</t>
  </si>
  <si>
    <t>INVESTMENTS</t>
  </si>
  <si>
    <t>1 Crore = 10 Million</t>
  </si>
  <si>
    <t>Rs in crores</t>
  </si>
  <si>
    <t>Fees and Other Charges</t>
  </si>
  <si>
    <t>Other Income</t>
  </si>
  <si>
    <t>Interest and Other Charges</t>
  </si>
  <si>
    <t>Staff Expenses</t>
  </si>
  <si>
    <t>Other Expenses</t>
  </si>
  <si>
    <t>Provision for Contingencies</t>
  </si>
  <si>
    <t>PROFIT AFTER TAX AVAILABLE FOR APPROPRIATION</t>
  </si>
  <si>
    <t>INTEREST AND OTHER CHARGES</t>
  </si>
  <si>
    <t>INTEREST</t>
  </si>
  <si>
    <t>Loans</t>
  </si>
  <si>
    <t>OTHER CHARGES</t>
  </si>
  <si>
    <t>Equity Shares - Subsidiaries &amp; Associate Companies</t>
  </si>
  <si>
    <t>Equity Shares - Other Companies</t>
  </si>
  <si>
    <t>Government Securities</t>
  </si>
  <si>
    <t>Properties</t>
  </si>
  <si>
    <t xml:space="preserve"> HOUSING DEVELOPMENT FINANCE CORPORATION LIMITED</t>
  </si>
  <si>
    <t>Preference Shares</t>
  </si>
  <si>
    <t>Debentures and Bonds</t>
  </si>
  <si>
    <t>Mutual Funds and Other Funds</t>
  </si>
  <si>
    <t xml:space="preserve">Less: Provision for Diminution in Value of Investments </t>
  </si>
  <si>
    <t xml:space="preserve">Share Capital </t>
  </si>
  <si>
    <t>Book Value per Share (Rs)</t>
  </si>
  <si>
    <t xml:space="preserve">Capital adequacy ratio </t>
  </si>
  <si>
    <t xml:space="preserve">      of which Tier I</t>
  </si>
  <si>
    <t xml:space="preserve">                     Tier II</t>
  </si>
  <si>
    <t>Convertible Debentures</t>
  </si>
  <si>
    <t>Pass Through Certificates and Security Receipts</t>
  </si>
  <si>
    <t>Interest on loans</t>
  </si>
  <si>
    <t>Other Interest</t>
  </si>
  <si>
    <t>Surplus from Deployment in Cash Management Schemes of Mutual Funds</t>
  </si>
  <si>
    <t>Dividend Income</t>
  </si>
  <si>
    <t>As at</t>
  </si>
  <si>
    <t>SHAREHOLDERS' FUNDS</t>
  </si>
  <si>
    <t>Unrealised gains on listed investments including HDFC Investments Limited</t>
  </si>
  <si>
    <t>Other Operating Income</t>
  </si>
  <si>
    <t>Depreciation and Amortisation</t>
  </si>
  <si>
    <t>INCOME FROM OPERATIONS</t>
  </si>
  <si>
    <t xml:space="preserve">Bonds and Debentures </t>
  </si>
  <si>
    <t>Profit on Sale of investments</t>
  </si>
  <si>
    <t xml:space="preserve">Non performing loans </t>
  </si>
  <si>
    <t>Spread on Loans</t>
  </si>
  <si>
    <t xml:space="preserve">Profit Before Tax </t>
  </si>
  <si>
    <t>Income from Operations</t>
  </si>
  <si>
    <t xml:space="preserve">Adjusted Book Value - adjusted for unrealised gain on investments (Rs) </t>
  </si>
  <si>
    <t>NET INTEREST INCOME</t>
  </si>
  <si>
    <t>Add</t>
  </si>
  <si>
    <t>Less Non Interest Expenses</t>
  </si>
  <si>
    <t>Basic (Rs)</t>
  </si>
  <si>
    <t>Earnings Per Share</t>
  </si>
  <si>
    <t>Diluted (Rs)</t>
  </si>
  <si>
    <t>Net Interest Margin</t>
  </si>
  <si>
    <t>Loans sold during the last 12 months</t>
  </si>
  <si>
    <t>* Excludes loans securitised - on which spread is earned over the life of the loan</t>
  </si>
  <si>
    <t>Profit on sale of Investments</t>
  </si>
  <si>
    <t>Total Income</t>
  </si>
  <si>
    <t>Tax Expense</t>
  </si>
  <si>
    <t>Return on Equity</t>
  </si>
  <si>
    <t>Claims paid pertaining to Insurance Business</t>
  </si>
  <si>
    <t>2011-12</t>
  </si>
  <si>
    <t>Bonds, Debentures and Commercial Paper</t>
  </si>
  <si>
    <t>EQUITY AND LIABILITIES</t>
  </si>
  <si>
    <t>NON-CURRENT LIABILITIES</t>
  </si>
  <si>
    <t>Long Term Borrowings</t>
  </si>
  <si>
    <t>Other Long Term Liabilities</t>
  </si>
  <si>
    <t>Long Term Provisions</t>
  </si>
  <si>
    <t>CURRENT LIABILITIES</t>
  </si>
  <si>
    <t>Short Term Borrowings</t>
  </si>
  <si>
    <t>Trade Payables</t>
  </si>
  <si>
    <t>Other Current Liabilities - Borrowings</t>
  </si>
  <si>
    <t>Other Current Liabilities - Others</t>
  </si>
  <si>
    <t>Short Term Provisions</t>
  </si>
  <si>
    <t>Borrowings</t>
  </si>
  <si>
    <t>ASSETS</t>
  </si>
  <si>
    <t>Fixed Assets</t>
  </si>
  <si>
    <t>(i) Tangible Assets</t>
  </si>
  <si>
    <t>(ii) Intangible Assets</t>
  </si>
  <si>
    <t>NON-CURRENT ASSETS</t>
  </si>
  <si>
    <t>NON-CURRENT INVESTMENTS</t>
  </si>
  <si>
    <t>DEFERRED TAX ASSET (Net)</t>
  </si>
  <si>
    <t>LONG TERM LOANS AND ADVANCES</t>
  </si>
  <si>
    <t>CURRENT ASSETS</t>
  </si>
  <si>
    <t>Current Investments</t>
  </si>
  <si>
    <t>Trade Receivable</t>
  </si>
  <si>
    <t>Cash and Cash equivalents</t>
  </si>
  <si>
    <t>Short term Loans and Advances</t>
  </si>
  <si>
    <t>OTHER NON CURRENT ASSETS</t>
  </si>
  <si>
    <t>Total</t>
  </si>
  <si>
    <t>-  Loans</t>
  </si>
  <si>
    <t>-  Others</t>
  </si>
  <si>
    <t>Other Current Assets</t>
  </si>
  <si>
    <t>Provision for non performing loans</t>
  </si>
  <si>
    <t>Total Provisions</t>
  </si>
  <si>
    <t xml:space="preserve">                                (As per Revised Schedule VI format)</t>
  </si>
  <si>
    <t>Less  Expenses</t>
  </si>
  <si>
    <t>Premium Income from Insurance business</t>
  </si>
  <si>
    <t>PROFIT AND LOSS ACCOUNT FOR THE HALF YEAR ENDED SEPTEMBER 30, 2012</t>
  </si>
  <si>
    <t>2012-13</t>
  </si>
  <si>
    <t xml:space="preserve"> HIGHLIGHTS - September 30, 2012</t>
  </si>
  <si>
    <t>BALANCE SHEET AS AT SEPTEMBER 30, 2012</t>
  </si>
  <si>
    <t>Other Income*</t>
  </si>
  <si>
    <t>* Other income includes interest on Rent Deposit</t>
  </si>
  <si>
    <t>As % of Total Increase</t>
  </si>
  <si>
    <t>Non-Individuals</t>
  </si>
  <si>
    <t>Growth in the Loan Book as at September 30, 2012 over March 31, 2012</t>
  </si>
  <si>
    <t>Increase in H1 FY 13</t>
  </si>
  <si>
    <t>Less: Provision for non-performing loans (including additional provision made by the Corporation</t>
  </si>
  <si>
    <t xml:space="preserve">Loan Book </t>
  </si>
  <si>
    <t>CONSOLIDATED FINANCIAL RESULTS FOR THE HALF  YEAR ENDED SEPTEMBER 30, 2012</t>
  </si>
  <si>
    <t xml:space="preserve">Loans Outstanding (includes loans sold) </t>
  </si>
  <si>
    <t>Spread on Individual Loans</t>
  </si>
  <si>
    <t>Spread on Non Individual Loans</t>
  </si>
  <si>
    <t>Less : Provision for Tax  (Net of Deferred Tax)</t>
  </si>
  <si>
    <t>Establishment Expenses ^</t>
  </si>
  <si>
    <t>^ includes Rent and Service Charges</t>
  </si>
  <si>
    <t>Non performing loans  - Non Individual Loans</t>
  </si>
  <si>
    <t>Non performing loans - Individual Loans</t>
  </si>
  <si>
    <t>Employee Benefit Expenses</t>
  </si>
  <si>
    <t>Establishment Expenses</t>
  </si>
  <si>
    <t>Earnings Per Share (Rs) - Basic</t>
  </si>
  <si>
    <t>-</t>
  </si>
  <si>
    <r>
      <t>Net Profit (</t>
    </r>
    <r>
      <rPr>
        <sz val="10"/>
        <rFont val="Arial"/>
        <family val="2"/>
      </rPr>
      <t>before profit of Associates and adjustment for minority interest</t>
    </r>
    <r>
      <rPr>
        <sz val="11"/>
        <rFont val="Arial"/>
        <family val="2"/>
      </rPr>
      <t>)</t>
    </r>
  </si>
  <si>
    <t xml:space="preserve">Net share of profit of Associates </t>
  </si>
  <si>
    <t>Share of profit of minority shareholders</t>
  </si>
  <si>
    <t>Profit after Tax attributable to the Corporation &amp; its subsidiaries</t>
  </si>
  <si>
    <t>Other Operating Income from Insurance Business^</t>
  </si>
  <si>
    <t>Other expenses &amp; appropriations pertaining to Insurance Business^</t>
  </si>
  <si>
    <t>^ Increase in "Other Operating Income from the Insurance Business" is mainly due to the increase in the market value of investments and increase in investment income attributable to Unit Linked Policyholders amounting to Rs. 3,352.40 crores. Correspondingly, there is a contra increase in "Other Expenses and Appropriations pertaining to the Insurance Business" due to increase in liability towards Unit Linked Policyholders. On a net basis, these are pass through adjustments attributable to Unit Linked Policyholders having no impact on the Consolidated Financial Results of the Corporation.</t>
  </si>
  <si>
    <t>Interest on Zero Coupon NCDs utilised from securities premium account (net of deferred tax on part of the utilisation)</t>
  </si>
</sst>
</file>

<file path=xl/styles.xml><?xml version="1.0" encoding="utf-8"?>
<styleSheet xmlns="http://schemas.openxmlformats.org/spreadsheetml/2006/main">
  <numFmts count="5">
    <numFmt numFmtId="43" formatCode="_(* #,##0.00_);_(* \(#,##0.00\);_(* &quot;-&quot;??_);_(@_)"/>
    <numFmt numFmtId="164" formatCode="0.0"/>
    <numFmt numFmtId="165" formatCode="0.0%"/>
    <numFmt numFmtId="166" formatCode="_(* #,##0_);_(* \(#,##0\);_(* &quot;-&quot;??_);_(@_)"/>
    <numFmt numFmtId="167" formatCode="0.00_);\(0.00\)"/>
  </numFmts>
  <fonts count="30">
    <font>
      <sz val="10"/>
      <name val="Arial"/>
    </font>
    <font>
      <sz val="10"/>
      <name val="Arial"/>
      <family val="2"/>
    </font>
    <font>
      <b/>
      <sz val="12"/>
      <name val="Algerian"/>
      <family val="5"/>
    </font>
    <font>
      <b/>
      <sz val="10"/>
      <name val="Monotype Corsiva"/>
      <family val="4"/>
    </font>
    <font>
      <b/>
      <sz val="14"/>
      <name val="Algerian"/>
      <family val="5"/>
    </font>
    <font>
      <b/>
      <sz val="14"/>
      <name val="Algerian"/>
      <family val="5"/>
    </font>
    <font>
      <b/>
      <sz val="14"/>
      <name val="Arial"/>
      <family val="2"/>
    </font>
    <font>
      <sz val="11"/>
      <name val="Arial"/>
      <family val="2"/>
    </font>
    <font>
      <b/>
      <sz val="11"/>
      <name val="Arial"/>
      <family val="2"/>
    </font>
    <font>
      <b/>
      <sz val="11"/>
      <name val="Arial"/>
      <family val="2"/>
    </font>
    <font>
      <sz val="9"/>
      <name val="Arial"/>
      <family val="2"/>
    </font>
    <font>
      <sz val="10"/>
      <name val="Arial"/>
      <family val="2"/>
    </font>
    <font>
      <b/>
      <sz val="10"/>
      <name val="Arial"/>
      <family val="2"/>
    </font>
    <font>
      <sz val="10"/>
      <color indexed="14"/>
      <name val="Arial"/>
      <family val="2"/>
    </font>
    <font>
      <sz val="10"/>
      <color theme="1"/>
      <name val="Arial"/>
      <family val="2"/>
    </font>
    <font>
      <b/>
      <sz val="10"/>
      <color theme="1"/>
      <name val="Arial"/>
      <family val="2"/>
    </font>
    <font>
      <b/>
      <sz val="11"/>
      <color theme="1"/>
      <name val="Arial"/>
      <family val="2"/>
    </font>
    <font>
      <b/>
      <sz val="11"/>
      <color rgb="FFFF3399"/>
      <name val="Arial"/>
      <family val="2"/>
    </font>
    <font>
      <b/>
      <sz val="11"/>
      <color rgb="FFFF3399"/>
      <name val="Algerian"/>
      <family val="5"/>
    </font>
    <font>
      <b/>
      <sz val="10"/>
      <color rgb="FFFF3399"/>
      <name val="Arial"/>
      <family val="2"/>
    </font>
    <font>
      <sz val="10"/>
      <color rgb="FFFF3399"/>
      <name val="Arial"/>
      <family val="2"/>
    </font>
    <font>
      <b/>
      <sz val="14"/>
      <color rgb="FFFF3399"/>
      <name val="Algerian"/>
      <family val="5"/>
    </font>
    <font>
      <b/>
      <sz val="14"/>
      <color rgb="FFFF3399"/>
      <name val="Arial"/>
      <family val="2"/>
    </font>
    <font>
      <sz val="11"/>
      <color rgb="FFFF3399"/>
      <name val="Arial"/>
      <family val="2"/>
    </font>
    <font>
      <b/>
      <sz val="12"/>
      <color rgb="FFFF3399"/>
      <name val="Algerian"/>
      <family val="5"/>
    </font>
    <font>
      <b/>
      <sz val="14"/>
      <color rgb="FFFF0000"/>
      <name val="Arial"/>
      <family val="2"/>
    </font>
    <font>
      <sz val="10"/>
      <name val="MS Sans Serif"/>
      <family val="2"/>
    </font>
    <font>
      <b/>
      <sz val="11"/>
      <name val="Algerian"/>
      <family val="5"/>
    </font>
    <font>
      <b/>
      <sz val="11"/>
      <color rgb="FF7030A0"/>
      <name val="Arial"/>
      <family val="2"/>
    </font>
    <font>
      <sz val="10"/>
      <name val="Monotype Corsiva"/>
      <family val="4"/>
    </font>
  </fonts>
  <fills count="3">
    <fill>
      <patternFill patternType="none"/>
    </fill>
    <fill>
      <patternFill patternType="gray125"/>
    </fill>
    <fill>
      <patternFill patternType="solid">
        <fgColor theme="0"/>
        <bgColor indexed="64"/>
      </patternFill>
    </fill>
  </fills>
  <borders count="15">
    <border>
      <left/>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top style="double">
        <color indexed="64"/>
      </top>
      <bottom/>
      <diagonal/>
    </border>
    <border>
      <left style="double">
        <color indexed="64"/>
      </left>
      <right/>
      <top/>
      <bottom/>
      <diagonal/>
    </border>
    <border>
      <left style="double">
        <color indexed="64"/>
      </left>
      <right style="double">
        <color indexed="64"/>
      </right>
      <top style="double">
        <color indexed="64"/>
      </top>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0" fontId="26" fillId="0" borderId="0" applyFont="0" applyFill="0" applyBorder="0" applyAlignment="0" applyProtection="0"/>
    <xf numFmtId="0" fontId="1" fillId="0" borderId="0"/>
  </cellStyleXfs>
  <cellXfs count="230">
    <xf numFmtId="0" fontId="0" fillId="0" borderId="0" xfId="0"/>
    <xf numFmtId="0" fontId="2" fillId="0" borderId="0" xfId="0" applyFont="1" applyAlignment="1">
      <alignment horizontal="centerContinuous"/>
    </xf>
    <xf numFmtId="0" fontId="0" fillId="0" borderId="1" xfId="0" applyBorder="1"/>
    <xf numFmtId="0" fontId="4"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2" xfId="0" applyFont="1" applyBorder="1"/>
    <xf numFmtId="0" fontId="7" fillId="0" borderId="3" xfId="0" applyFont="1" applyBorder="1"/>
    <xf numFmtId="0" fontId="8" fillId="0" borderId="3" xfId="0" applyFont="1" applyBorder="1" applyAlignment="1">
      <alignment horizontal="right"/>
    </xf>
    <xf numFmtId="0" fontId="8" fillId="0" borderId="3" xfId="0" applyFont="1" applyBorder="1"/>
    <xf numFmtId="0" fontId="7" fillId="0" borderId="4" xfId="0" applyFont="1" applyBorder="1"/>
    <xf numFmtId="0" fontId="7" fillId="0" borderId="5" xfId="0" applyFont="1" applyBorder="1"/>
    <xf numFmtId="0" fontId="8" fillId="0" borderId="5" xfId="0" applyFont="1" applyBorder="1"/>
    <xf numFmtId="0" fontId="7" fillId="0" borderId="6" xfId="0" applyFont="1" applyBorder="1"/>
    <xf numFmtId="0" fontId="8" fillId="0" borderId="2" xfId="0" applyFont="1" applyBorder="1" applyAlignment="1">
      <alignment horizontal="right"/>
    </xf>
    <xf numFmtId="0" fontId="0" fillId="0" borderId="0" xfId="0" applyBorder="1"/>
    <xf numFmtId="0" fontId="3" fillId="0" borderId="0" xfId="0" applyFont="1" applyBorder="1"/>
    <xf numFmtId="9" fontId="0" fillId="0" borderId="0" xfId="2" applyFont="1"/>
    <xf numFmtId="0" fontId="3" fillId="0" borderId="0" xfId="0" applyFont="1" applyBorder="1" applyAlignment="1">
      <alignment horizontal="justify"/>
    </xf>
    <xf numFmtId="0" fontId="3" fillId="0" borderId="0" xfId="0" applyFont="1" applyBorder="1" applyAlignment="1">
      <alignment horizontal="justify" vertical="justify"/>
    </xf>
    <xf numFmtId="0" fontId="10" fillId="0" borderId="0" xfId="0" applyFont="1" applyBorder="1"/>
    <xf numFmtId="0" fontId="0" fillId="0" borderId="2" xfId="0" applyBorder="1"/>
    <xf numFmtId="43" fontId="8" fillId="0" borderId="3" xfId="1" applyFont="1" applyBorder="1" applyAlignment="1">
      <alignment horizontal="right"/>
    </xf>
    <xf numFmtId="0" fontId="8" fillId="0" borderId="1" xfId="0" applyFont="1" applyBorder="1"/>
    <xf numFmtId="0" fontId="7" fillId="0" borderId="8" xfId="0" applyFont="1" applyBorder="1"/>
    <xf numFmtId="10" fontId="0" fillId="0" borderId="0" xfId="2" applyNumberFormat="1" applyFont="1"/>
    <xf numFmtId="2" fontId="11" fillId="0" borderId="0" xfId="0" applyNumberFormat="1" applyFont="1" applyFill="1"/>
    <xf numFmtId="1" fontId="9" fillId="0" borderId="0" xfId="0" applyNumberFormat="1" applyFont="1" applyFill="1" applyBorder="1"/>
    <xf numFmtId="165" fontId="9" fillId="0" borderId="0" xfId="2" quotePrefix="1" applyNumberFormat="1" applyFont="1" applyFill="1" applyBorder="1" applyAlignment="1">
      <alignment horizontal="right"/>
    </xf>
    <xf numFmtId="10" fontId="9" fillId="0" borderId="0" xfId="2" applyNumberFormat="1" applyFont="1" applyFill="1" applyBorder="1"/>
    <xf numFmtId="0" fontId="9" fillId="0" borderId="0" xfId="0" applyFont="1" applyBorder="1" applyAlignment="1">
      <alignment horizontal="right"/>
    </xf>
    <xf numFmtId="0" fontId="12" fillId="0" borderId="0" xfId="0" applyFont="1" applyBorder="1"/>
    <xf numFmtId="43" fontId="0" fillId="0" borderId="0" xfId="0" applyNumberFormat="1"/>
    <xf numFmtId="2" fontId="8" fillId="0" borderId="0" xfId="0" applyNumberFormat="1" applyFont="1" applyBorder="1" applyAlignment="1">
      <alignment horizontal="right"/>
    </xf>
    <xf numFmtId="0" fontId="9" fillId="0" borderId="5" xfId="0" applyFont="1" applyBorder="1"/>
    <xf numFmtId="0" fontId="7" fillId="0" borderId="0" xfId="0" applyFont="1" applyBorder="1"/>
    <xf numFmtId="165" fontId="8" fillId="0" borderId="0" xfId="2" applyNumberFormat="1" applyFont="1" applyBorder="1" applyAlignment="1">
      <alignment horizontal="right"/>
    </xf>
    <xf numFmtId="1" fontId="8" fillId="0" borderId="0" xfId="0" applyNumberFormat="1" applyFont="1" applyBorder="1"/>
    <xf numFmtId="164" fontId="8" fillId="0" borderId="0" xfId="0" applyNumberFormat="1" applyFont="1" applyBorder="1"/>
    <xf numFmtId="165" fontId="8" fillId="0" borderId="0" xfId="2" quotePrefix="1" applyNumberFormat="1" applyFont="1" applyFill="1" applyBorder="1" applyAlignment="1">
      <alignment horizontal="right"/>
    </xf>
    <xf numFmtId="43" fontId="8" fillId="0" borderId="0" xfId="1" applyNumberFormat="1" applyFont="1" applyBorder="1"/>
    <xf numFmtId="10" fontId="8" fillId="0" borderId="0" xfId="2" applyNumberFormat="1" applyFont="1" applyBorder="1"/>
    <xf numFmtId="166" fontId="8" fillId="0" borderId="3" xfId="1" applyNumberFormat="1" applyFont="1" applyBorder="1" applyAlignment="1">
      <alignment horizontal="right"/>
    </xf>
    <xf numFmtId="164" fontId="8" fillId="0" borderId="3" xfId="0" applyNumberFormat="1" applyFont="1" applyBorder="1" applyAlignment="1">
      <alignment horizontal="right"/>
    </xf>
    <xf numFmtId="10" fontId="8" fillId="0" borderId="3" xfId="2" applyNumberFormat="1" applyFont="1" applyBorder="1" applyAlignment="1">
      <alignment horizontal="right"/>
    </xf>
    <xf numFmtId="0" fontId="12" fillId="0" borderId="0" xfId="0" applyFont="1" applyAlignment="1">
      <alignment horizontal="right"/>
    </xf>
    <xf numFmtId="0" fontId="7" fillId="0" borderId="3" xfId="0" applyFont="1" applyBorder="1" applyAlignment="1">
      <alignment vertical="top" wrapText="1"/>
    </xf>
    <xf numFmtId="0" fontId="7" fillId="0" borderId="5" xfId="0" applyFont="1" applyBorder="1" applyAlignment="1">
      <alignment vertical="top" wrapText="1"/>
    </xf>
    <xf numFmtId="0" fontId="7" fillId="0" borderId="5" xfId="0" applyFont="1" applyBorder="1" applyAlignment="1">
      <alignment wrapText="1"/>
    </xf>
    <xf numFmtId="0" fontId="12" fillId="0" borderId="0" xfId="0" applyFont="1"/>
    <xf numFmtId="0" fontId="12" fillId="0" borderId="3" xfId="0" applyFont="1" applyBorder="1"/>
    <xf numFmtId="0" fontId="1" fillId="0" borderId="0" xfId="0" applyFont="1"/>
    <xf numFmtId="165" fontId="8" fillId="0" borderId="3" xfId="2" applyNumberFormat="1" applyFont="1" applyFill="1" applyBorder="1" applyAlignment="1">
      <alignment horizontal="right"/>
    </xf>
    <xf numFmtId="43" fontId="8" fillId="0" borderId="12" xfId="1" applyFont="1" applyFill="1" applyBorder="1"/>
    <xf numFmtId="0" fontId="7" fillId="0" borderId="3" xfId="0" applyFont="1" applyFill="1" applyBorder="1" applyAlignment="1">
      <alignment vertical="top" wrapText="1"/>
    </xf>
    <xf numFmtId="43" fontId="8" fillId="0" borderId="3" xfId="1" applyFont="1" applyFill="1" applyBorder="1" applyAlignment="1">
      <alignment horizontal="right"/>
    </xf>
    <xf numFmtId="0" fontId="13" fillId="0" borderId="0" xfId="0" applyFont="1"/>
    <xf numFmtId="15" fontId="8" fillId="0" borderId="2" xfId="0" applyNumberFormat="1" applyFont="1" applyBorder="1" applyAlignment="1">
      <alignment horizontal="right"/>
    </xf>
    <xf numFmtId="15" fontId="8" fillId="0" borderId="2" xfId="0" applyNumberFormat="1" applyFont="1" applyBorder="1" applyAlignment="1">
      <alignment horizontal="left"/>
    </xf>
    <xf numFmtId="43" fontId="7" fillId="0" borderId="1" xfId="1" applyFont="1" applyBorder="1" applyAlignment="1">
      <alignment horizontal="left" vertical="top" wrapText="1"/>
    </xf>
    <xf numFmtId="166" fontId="8" fillId="0" borderId="1" xfId="1" applyNumberFormat="1" applyFont="1" applyBorder="1" applyAlignment="1">
      <alignment horizontal="right"/>
    </xf>
    <xf numFmtId="43" fontId="14" fillId="0" borderId="0" xfId="1" applyFont="1" applyAlignment="1">
      <alignment horizontal="centerContinuous"/>
    </xf>
    <xf numFmtId="43" fontId="14" fillId="0" borderId="0" xfId="1" applyFont="1"/>
    <xf numFmtId="43" fontId="15" fillId="0" borderId="0" xfId="1" applyFont="1" applyAlignment="1">
      <alignment horizontal="right"/>
    </xf>
    <xf numFmtId="2" fontId="16" fillId="0" borderId="0" xfId="0" applyNumberFormat="1" applyFont="1" applyBorder="1" applyAlignment="1">
      <alignment horizontal="right"/>
    </xf>
    <xf numFmtId="43" fontId="14" fillId="0" borderId="0" xfId="1" applyFont="1" applyAlignment="1">
      <alignment horizontal="justify" vertical="justify"/>
    </xf>
    <xf numFmtId="43" fontId="14" fillId="0" borderId="0" xfId="1" applyFont="1" applyAlignment="1">
      <alignment horizontal="justify"/>
    </xf>
    <xf numFmtId="10" fontId="8" fillId="0" borderId="3" xfId="1" applyNumberFormat="1" applyFont="1" applyFill="1" applyBorder="1" applyAlignment="1">
      <alignment horizontal="right"/>
    </xf>
    <xf numFmtId="2" fontId="8" fillId="0" borderId="3" xfId="0" applyNumberFormat="1" applyFont="1" applyFill="1" applyBorder="1" applyAlignment="1">
      <alignment horizontal="right"/>
    </xf>
    <xf numFmtId="0" fontId="7" fillId="2" borderId="3" xfId="0" applyFont="1" applyFill="1" applyBorder="1" applyAlignment="1">
      <alignment vertical="top" wrapText="1"/>
    </xf>
    <xf numFmtId="43" fontId="17" fillId="0" borderId="3" xfId="1" applyFont="1" applyFill="1" applyBorder="1" applyAlignment="1">
      <alignment horizontal="right"/>
    </xf>
    <xf numFmtId="43" fontId="18" fillId="0" borderId="0" xfId="1" applyFont="1" applyAlignment="1">
      <alignment horizontal="centerContinuous"/>
    </xf>
    <xf numFmtId="43" fontId="17" fillId="0" borderId="0" xfId="1" applyFont="1"/>
    <xf numFmtId="15" fontId="17" fillId="0" borderId="2" xfId="0" applyNumberFormat="1" applyFont="1" applyBorder="1" applyAlignment="1">
      <alignment horizontal="right"/>
    </xf>
    <xf numFmtId="43" fontId="17" fillId="0" borderId="3" xfId="1" applyFont="1" applyBorder="1" applyAlignment="1">
      <alignment horizontal="right"/>
    </xf>
    <xf numFmtId="43" fontId="17" fillId="0" borderId="10" xfId="1" applyFont="1" applyFill="1" applyBorder="1" applyAlignment="1">
      <alignment horizontal="right"/>
    </xf>
    <xf numFmtId="43" fontId="17" fillId="0" borderId="1" xfId="1" applyFont="1" applyFill="1" applyBorder="1" applyAlignment="1">
      <alignment horizontal="right"/>
    </xf>
    <xf numFmtId="166" fontId="17" fillId="2" borderId="3" xfId="1" applyNumberFormat="1" applyFont="1" applyFill="1" applyBorder="1" applyAlignment="1">
      <alignment horizontal="right"/>
    </xf>
    <xf numFmtId="166" fontId="17" fillId="0" borderId="1" xfId="1" applyNumberFormat="1" applyFont="1" applyBorder="1" applyAlignment="1">
      <alignment horizontal="right"/>
    </xf>
    <xf numFmtId="43" fontId="19" fillId="0" borderId="0" xfId="1" applyFont="1" applyAlignment="1">
      <alignment horizontal="centerContinuous"/>
    </xf>
    <xf numFmtId="43" fontId="19" fillId="0" borderId="0" xfId="1" applyFont="1" applyAlignment="1">
      <alignment horizontal="right"/>
    </xf>
    <xf numFmtId="0" fontId="17" fillId="0" borderId="2" xfId="0" applyFont="1" applyBorder="1" applyAlignment="1">
      <alignment horizontal="right"/>
    </xf>
    <xf numFmtId="43" fontId="17" fillId="0" borderId="3" xfId="0" applyNumberFormat="1" applyFont="1" applyBorder="1" applyAlignment="1">
      <alignment horizontal="right"/>
    </xf>
    <xf numFmtId="43" fontId="17" fillId="0" borderId="10" xfId="0" applyNumberFormat="1" applyFont="1" applyBorder="1" applyAlignment="1">
      <alignment horizontal="right"/>
    </xf>
    <xf numFmtId="43" fontId="17" fillId="0" borderId="11" xfId="1" applyFont="1" applyBorder="1" applyAlignment="1">
      <alignment horizontal="right"/>
    </xf>
    <xf numFmtId="43" fontId="17" fillId="0" borderId="9" xfId="1" applyFont="1" applyBorder="1" applyAlignment="1">
      <alignment horizontal="right"/>
    </xf>
    <xf numFmtId="10" fontId="17" fillId="0" borderId="3" xfId="2" applyNumberFormat="1" applyFont="1" applyBorder="1" applyAlignment="1">
      <alignment horizontal="right"/>
    </xf>
    <xf numFmtId="2" fontId="17" fillId="0" borderId="3" xfId="0" applyNumberFormat="1" applyFont="1" applyBorder="1" applyAlignment="1">
      <alignment horizontal="right"/>
    </xf>
    <xf numFmtId="43" fontId="17" fillId="0" borderId="0" xfId="1" applyFont="1" applyBorder="1" applyAlignment="1">
      <alignment horizontal="right"/>
    </xf>
    <xf numFmtId="43" fontId="19" fillId="0" borderId="0" xfId="1" applyFont="1" applyBorder="1" applyAlignment="1">
      <alignment horizontal="right"/>
    </xf>
    <xf numFmtId="43" fontId="19" fillId="0" borderId="0" xfId="1" applyFont="1" applyBorder="1" applyAlignment="1">
      <alignment horizontal="justify" vertical="justify"/>
    </xf>
    <xf numFmtId="43" fontId="19" fillId="0" borderId="0" xfId="1" applyFont="1" applyBorder="1" applyAlignment="1">
      <alignment horizontal="justify"/>
    </xf>
    <xf numFmtId="43" fontId="20" fillId="0" borderId="0" xfId="1" applyFont="1" applyBorder="1"/>
    <xf numFmtId="43" fontId="20" fillId="0" borderId="0" xfId="1" applyFont="1"/>
    <xf numFmtId="0" fontId="21" fillId="0" borderId="0" xfId="0" applyFont="1" applyAlignment="1">
      <alignment horizontal="centerContinuous"/>
    </xf>
    <xf numFmtId="0" fontId="19" fillId="0" borderId="0" xfId="0" applyFont="1" applyAlignment="1">
      <alignment horizontal="right"/>
    </xf>
    <xf numFmtId="0" fontId="22" fillId="0" borderId="0" xfId="0" applyFont="1" applyAlignment="1">
      <alignment horizontal="centerContinuous"/>
    </xf>
    <xf numFmtId="0" fontId="17" fillId="0" borderId="3" xfId="0" applyFont="1" applyBorder="1" applyAlignment="1">
      <alignment horizontal="right"/>
    </xf>
    <xf numFmtId="10" fontId="17" fillId="0" borderId="3" xfId="1" applyNumberFormat="1" applyFont="1" applyFill="1" applyBorder="1" applyAlignment="1">
      <alignment horizontal="right"/>
    </xf>
    <xf numFmtId="164" fontId="17" fillId="0" borderId="3" xfId="0" applyNumberFormat="1" applyFont="1" applyBorder="1" applyAlignment="1">
      <alignment horizontal="right"/>
    </xf>
    <xf numFmtId="166" fontId="17" fillId="0" borderId="3" xfId="1" applyNumberFormat="1" applyFont="1" applyBorder="1" applyAlignment="1">
      <alignment horizontal="right"/>
    </xf>
    <xf numFmtId="2" fontId="17" fillId="0" borderId="3" xfId="0" applyNumberFormat="1" applyFont="1" applyFill="1" applyBorder="1" applyAlignment="1">
      <alignment horizontal="right"/>
    </xf>
    <xf numFmtId="165" fontId="17" fillId="0" borderId="3" xfId="2" applyNumberFormat="1" applyFont="1" applyBorder="1" applyAlignment="1">
      <alignment horizontal="right"/>
    </xf>
    <xf numFmtId="165" fontId="17" fillId="0" borderId="3" xfId="2" applyNumberFormat="1" applyFont="1" applyFill="1" applyBorder="1" applyAlignment="1">
      <alignment horizontal="right"/>
    </xf>
    <xf numFmtId="43" fontId="17" fillId="0" borderId="12" xfId="1" applyFont="1" applyFill="1" applyBorder="1"/>
    <xf numFmtId="0" fontId="19" fillId="0" borderId="0" xfId="0" applyFont="1" applyBorder="1"/>
    <xf numFmtId="165" fontId="17" fillId="0" borderId="0" xfId="2" applyNumberFormat="1" applyFont="1" applyFill="1" applyBorder="1" applyAlignment="1">
      <alignment horizontal="right"/>
    </xf>
    <xf numFmtId="1" fontId="17" fillId="0" borderId="0" xfId="0" applyNumberFormat="1" applyFont="1" applyFill="1" applyBorder="1"/>
    <xf numFmtId="164" fontId="17" fillId="0" borderId="0" xfId="0" applyNumberFormat="1" applyFont="1" applyFill="1" applyBorder="1"/>
    <xf numFmtId="165" fontId="17" fillId="0" borderId="0" xfId="2" quotePrefix="1" applyNumberFormat="1" applyFont="1" applyFill="1" applyBorder="1" applyAlignment="1">
      <alignment horizontal="right"/>
    </xf>
    <xf numFmtId="43" fontId="17" fillId="0" borderId="0" xfId="1" applyNumberFormat="1" applyFont="1" applyFill="1" applyBorder="1"/>
    <xf numFmtId="10" fontId="17" fillId="0" borderId="0" xfId="2" applyNumberFormat="1" applyFont="1" applyFill="1" applyBorder="1"/>
    <xf numFmtId="2" fontId="17" fillId="0" borderId="0" xfId="0" applyNumberFormat="1" applyFont="1" applyFill="1" applyBorder="1" applyAlignment="1">
      <alignment horizontal="right"/>
    </xf>
    <xf numFmtId="0" fontId="19" fillId="0" borderId="0" xfId="0" applyFont="1"/>
    <xf numFmtId="43" fontId="17" fillId="0" borderId="7" xfId="1" applyFont="1" applyBorder="1"/>
    <xf numFmtId="43" fontId="17" fillId="0" borderId="3" xfId="1" applyFont="1" applyFill="1" applyBorder="1"/>
    <xf numFmtId="43" fontId="17" fillId="0" borderId="1" xfId="1" applyFont="1" applyBorder="1"/>
    <xf numFmtId="43" fontId="17" fillId="0" borderId="11" xfId="1" applyFont="1" applyFill="1" applyBorder="1"/>
    <xf numFmtId="43" fontId="8" fillId="0" borderId="9" xfId="1" applyFont="1" applyFill="1" applyBorder="1" applyAlignment="1">
      <alignment horizontal="right"/>
    </xf>
    <xf numFmtId="43" fontId="4" fillId="0" borderId="0" xfId="1" applyFont="1" applyAlignment="1">
      <alignment horizontal="centerContinuous"/>
    </xf>
    <xf numFmtId="43" fontId="12" fillId="0" borderId="7" xfId="1" applyFont="1" applyBorder="1" applyAlignment="1">
      <alignment horizontal="right"/>
    </xf>
    <xf numFmtId="43" fontId="8" fillId="0" borderId="3" xfId="1" applyFont="1" applyFill="1" applyBorder="1"/>
    <xf numFmtId="43" fontId="8" fillId="0" borderId="10" xfId="1" applyFont="1" applyFill="1" applyBorder="1" applyAlignment="1">
      <alignment horizontal="right"/>
    </xf>
    <xf numFmtId="167" fontId="8" fillId="0" borderId="3" xfId="1" applyNumberFormat="1" applyFont="1" applyFill="1" applyBorder="1"/>
    <xf numFmtId="43" fontId="8" fillId="0" borderId="1" xfId="1" applyFont="1" applyBorder="1"/>
    <xf numFmtId="43" fontId="12" fillId="0" borderId="0" xfId="1" applyFont="1"/>
    <xf numFmtId="0" fontId="1" fillId="0" borderId="0" xfId="0" applyFont="1" applyAlignment="1">
      <alignment horizontal="centerContinuous"/>
    </xf>
    <xf numFmtId="166" fontId="8" fillId="2" borderId="3" xfId="1" applyNumberFormat="1" applyFont="1" applyFill="1" applyBorder="1" applyAlignment="1">
      <alignment horizontal="right"/>
    </xf>
    <xf numFmtId="0" fontId="1" fillId="0" borderId="0" xfId="0" applyFont="1" applyBorder="1"/>
    <xf numFmtId="0" fontId="24" fillId="0" borderId="0" xfId="0" applyFont="1" applyAlignment="1">
      <alignment horizontal="centerContinuous"/>
    </xf>
    <xf numFmtId="0" fontId="20" fillId="0" borderId="0" xfId="0" applyFont="1" applyAlignment="1">
      <alignment horizontal="centerContinuous"/>
    </xf>
    <xf numFmtId="0" fontId="20" fillId="0" borderId="0" xfId="0" applyFont="1"/>
    <xf numFmtId="0" fontId="20" fillId="0" borderId="0" xfId="0" applyFont="1" applyBorder="1"/>
    <xf numFmtId="43" fontId="8" fillId="0" borderId="3" xfId="0" applyNumberFormat="1" applyFont="1" applyBorder="1" applyAlignment="1">
      <alignment horizontal="right"/>
    </xf>
    <xf numFmtId="43" fontId="8" fillId="0" borderId="10" xfId="1" applyFont="1" applyBorder="1" applyAlignment="1">
      <alignment horizontal="right"/>
    </xf>
    <xf numFmtId="43" fontId="8" fillId="0" borderId="10" xfId="0" applyNumberFormat="1" applyFont="1" applyBorder="1" applyAlignment="1">
      <alignment horizontal="right"/>
    </xf>
    <xf numFmtId="43" fontId="8" fillId="0" borderId="11" xfId="1" applyFont="1" applyBorder="1" applyAlignment="1">
      <alignment horizontal="right"/>
    </xf>
    <xf numFmtId="43" fontId="8" fillId="0" borderId="9" xfId="1" applyFont="1" applyBorder="1" applyAlignment="1">
      <alignment horizontal="right"/>
    </xf>
    <xf numFmtId="2" fontId="8" fillId="0" borderId="3" xfId="0" applyNumberFormat="1" applyFont="1" applyBorder="1" applyAlignment="1">
      <alignment horizontal="right"/>
    </xf>
    <xf numFmtId="43" fontId="17" fillId="0" borderId="11" xfId="1" applyFont="1" applyFill="1" applyBorder="1" applyAlignment="1">
      <alignment horizontal="right"/>
    </xf>
    <xf numFmtId="43" fontId="20" fillId="0" borderId="0" xfId="0" applyNumberFormat="1" applyFont="1"/>
    <xf numFmtId="43" fontId="17" fillId="0" borderId="1" xfId="1" applyNumberFormat="1" applyFont="1" applyBorder="1" applyAlignment="1">
      <alignment horizontal="right"/>
    </xf>
    <xf numFmtId="0" fontId="7" fillId="0" borderId="5" xfId="0" applyFont="1" applyFill="1" applyBorder="1"/>
    <xf numFmtId="0" fontId="8" fillId="0" borderId="5" xfId="0" applyFont="1" applyFill="1" applyBorder="1"/>
    <xf numFmtId="0" fontId="7" fillId="0" borderId="3" xfId="0" quotePrefix="1" applyFont="1" applyFill="1" applyBorder="1"/>
    <xf numFmtId="165" fontId="17" fillId="0" borderId="3" xfId="1" applyNumberFormat="1" applyFont="1" applyFill="1" applyBorder="1" applyAlignment="1">
      <alignment horizontal="right"/>
    </xf>
    <xf numFmtId="165" fontId="8" fillId="0" borderId="3" xfId="1" applyNumberFormat="1" applyFont="1" applyFill="1" applyBorder="1" applyAlignment="1">
      <alignment horizontal="right"/>
    </xf>
    <xf numFmtId="43" fontId="0" fillId="0" borderId="0" xfId="2" applyNumberFormat="1" applyFont="1"/>
    <xf numFmtId="43" fontId="1" fillId="0" borderId="0" xfId="1" applyFont="1" applyAlignment="1">
      <alignment horizontal="centerContinuous"/>
    </xf>
    <xf numFmtId="43" fontId="1" fillId="0" borderId="0" xfId="1" applyFont="1"/>
    <xf numFmtId="43" fontId="12" fillId="0" borderId="0" xfId="1" applyFont="1" applyAlignment="1">
      <alignment horizontal="right"/>
    </xf>
    <xf numFmtId="165" fontId="8" fillId="0" borderId="3" xfId="2" applyNumberFormat="1" applyFont="1" applyBorder="1" applyAlignment="1">
      <alignment horizontal="right"/>
    </xf>
    <xf numFmtId="43" fontId="1" fillId="0" borderId="0" xfId="1" applyFont="1" applyAlignment="1">
      <alignment horizontal="justify" vertical="justify"/>
    </xf>
    <xf numFmtId="43" fontId="1" fillId="0" borderId="0" xfId="1" applyFont="1" applyAlignment="1">
      <alignment horizontal="justify"/>
    </xf>
    <xf numFmtId="43" fontId="17" fillId="0" borderId="3" xfId="0" applyNumberFormat="1" applyFont="1" applyFill="1" applyBorder="1" applyAlignment="1">
      <alignment horizontal="right"/>
    </xf>
    <xf numFmtId="43" fontId="8" fillId="0" borderId="3" xfId="0" applyNumberFormat="1" applyFont="1" applyFill="1" applyBorder="1" applyAlignment="1">
      <alignment horizontal="right"/>
    </xf>
    <xf numFmtId="43" fontId="17" fillId="0" borderId="10" xfId="0" applyNumberFormat="1" applyFont="1" applyFill="1" applyBorder="1" applyAlignment="1">
      <alignment horizontal="right"/>
    </xf>
    <xf numFmtId="43" fontId="8" fillId="0" borderId="10" xfId="0" applyNumberFormat="1" applyFont="1" applyFill="1" applyBorder="1" applyAlignment="1">
      <alignment horizontal="right"/>
    </xf>
    <xf numFmtId="0" fontId="0" fillId="0" borderId="0" xfId="0" applyAlignment="1">
      <alignment horizontal="right"/>
    </xf>
    <xf numFmtId="15" fontId="17" fillId="0" borderId="2" xfId="1" applyNumberFormat="1" applyFont="1" applyFill="1" applyBorder="1" applyAlignment="1">
      <alignment horizontal="right"/>
    </xf>
    <xf numFmtId="15" fontId="8" fillId="0" borderId="2" xfId="1" applyNumberFormat="1" applyFont="1" applyFill="1" applyBorder="1" applyAlignment="1">
      <alignment horizontal="right"/>
    </xf>
    <xf numFmtId="0" fontId="0" fillId="0" borderId="5" xfId="0" applyBorder="1"/>
    <xf numFmtId="0" fontId="12" fillId="0" borderId="12" xfId="0" applyFont="1" applyBorder="1"/>
    <xf numFmtId="10" fontId="19" fillId="0" borderId="3" xfId="2" applyNumberFormat="1" applyFont="1" applyBorder="1"/>
    <xf numFmtId="0" fontId="7" fillId="0" borderId="5" xfId="0" applyFont="1" applyFill="1" applyBorder="1" applyAlignment="1">
      <alignment wrapText="1"/>
    </xf>
    <xf numFmtId="0" fontId="19" fillId="0" borderId="1" xfId="0" applyFont="1" applyBorder="1"/>
    <xf numFmtId="0" fontId="12" fillId="0" borderId="1" xfId="0" applyFont="1" applyBorder="1"/>
    <xf numFmtId="0" fontId="27" fillId="0" borderId="0" xfId="0" applyFont="1" applyAlignment="1">
      <alignment horizontal="centerContinuous"/>
    </xf>
    <xf numFmtId="0" fontId="8" fillId="2" borderId="0" xfId="4" applyFont="1" applyFill="1"/>
    <xf numFmtId="0" fontId="1" fillId="0" borderId="0" xfId="4"/>
    <xf numFmtId="15" fontId="8" fillId="0" borderId="2" xfId="4" applyNumberFormat="1" applyFont="1" applyBorder="1" applyAlignment="1">
      <alignment horizontal="right"/>
    </xf>
    <xf numFmtId="43" fontId="28" fillId="0" borderId="9" xfId="1" applyFont="1" applyBorder="1" applyAlignment="1">
      <alignment horizontal="right"/>
    </xf>
    <xf numFmtId="43" fontId="28" fillId="0" borderId="0" xfId="1" applyFont="1"/>
    <xf numFmtId="0" fontId="7" fillId="2" borderId="0" xfId="4" applyFont="1" applyFill="1"/>
    <xf numFmtId="0" fontId="7" fillId="0" borderId="0" xfId="4" applyFont="1" applyBorder="1" applyAlignment="1">
      <alignment wrapText="1"/>
    </xf>
    <xf numFmtId="0" fontId="8" fillId="0" borderId="0" xfId="4" applyFont="1" applyBorder="1"/>
    <xf numFmtId="15" fontId="8" fillId="0" borderId="2" xfId="4" applyNumberFormat="1" applyFont="1" applyBorder="1" applyAlignment="1">
      <alignment horizontal="center" vertical="top" wrapText="1"/>
    </xf>
    <xf numFmtId="43" fontId="8" fillId="0" borderId="9" xfId="1" applyFont="1" applyBorder="1" applyAlignment="1">
      <alignment horizontal="left"/>
    </xf>
    <xf numFmtId="15" fontId="17" fillId="0" borderId="2" xfId="4" applyNumberFormat="1" applyFont="1" applyBorder="1" applyAlignment="1">
      <alignment horizontal="right"/>
    </xf>
    <xf numFmtId="0" fontId="23" fillId="2" borderId="0" xfId="4" applyFont="1" applyFill="1"/>
    <xf numFmtId="9" fontId="8" fillId="0" borderId="3" xfId="2" applyFont="1" applyBorder="1" applyAlignment="1">
      <alignment horizontal="right"/>
    </xf>
    <xf numFmtId="43" fontId="8" fillId="0" borderId="14" xfId="1" applyFont="1" applyBorder="1"/>
    <xf numFmtId="9" fontId="8" fillId="0" borderId="9" xfId="2" applyFont="1" applyBorder="1" applyAlignment="1">
      <alignment horizontal="right"/>
    </xf>
    <xf numFmtId="166" fontId="17" fillId="0" borderId="3" xfId="1" applyNumberFormat="1" applyFont="1" applyFill="1" applyBorder="1"/>
    <xf numFmtId="166" fontId="17" fillId="0" borderId="9" xfId="1" applyNumberFormat="1" applyFont="1" applyFill="1" applyBorder="1" applyAlignment="1">
      <alignment horizontal="right"/>
    </xf>
    <xf numFmtId="166" fontId="8" fillId="0" borderId="3" xfId="1" applyNumberFormat="1" applyFont="1" applyBorder="1"/>
    <xf numFmtId="166" fontId="8" fillId="0" borderId="9" xfId="1" applyNumberFormat="1" applyFont="1" applyBorder="1" applyAlignment="1">
      <alignment horizontal="right"/>
    </xf>
    <xf numFmtId="43" fontId="7" fillId="0" borderId="14" xfId="1" applyFont="1" applyBorder="1"/>
    <xf numFmtId="0" fontId="8" fillId="0" borderId="5" xfId="0" applyFont="1" applyBorder="1" applyAlignment="1">
      <alignment wrapText="1"/>
    </xf>
    <xf numFmtId="0" fontId="4" fillId="0" borderId="0" xfId="0" applyFont="1" applyAlignment="1">
      <alignment horizontal="centerContinuous" vertical="top"/>
    </xf>
    <xf numFmtId="0" fontId="0" fillId="0" borderId="0" xfId="0" applyAlignment="1">
      <alignment horizontal="centerContinuous" vertical="top"/>
    </xf>
    <xf numFmtId="43" fontId="7" fillId="0" borderId="3" xfId="1" applyFont="1" applyBorder="1"/>
    <xf numFmtId="43" fontId="7" fillId="0" borderId="3" xfId="1" applyFont="1" applyBorder="1" applyAlignment="1">
      <alignment vertical="top" wrapText="1"/>
    </xf>
    <xf numFmtId="43" fontId="12" fillId="0" borderId="0" xfId="1" applyFont="1" applyBorder="1" applyAlignment="1">
      <alignment horizontal="right"/>
    </xf>
    <xf numFmtId="43" fontId="17" fillId="0" borderId="13" xfId="1" applyFont="1" applyFill="1" applyBorder="1" applyAlignment="1">
      <alignment horizontal="right"/>
    </xf>
    <xf numFmtId="15" fontId="8" fillId="0" borderId="2" xfId="4" applyNumberFormat="1" applyFont="1" applyBorder="1" applyAlignment="1">
      <alignment horizontal="left"/>
    </xf>
    <xf numFmtId="166" fontId="17" fillId="0" borderId="3" xfId="1" applyNumberFormat="1" applyFont="1" applyBorder="1"/>
    <xf numFmtId="166" fontId="17" fillId="0" borderId="14" xfId="1" applyNumberFormat="1" applyFont="1" applyBorder="1"/>
    <xf numFmtId="166" fontId="8" fillId="0" borderId="14" xfId="1" applyNumberFormat="1" applyFont="1" applyBorder="1"/>
    <xf numFmtId="166" fontId="17" fillId="0" borderId="9" xfId="1" applyNumberFormat="1" applyFont="1" applyBorder="1" applyAlignment="1">
      <alignment horizontal="right"/>
    </xf>
    <xf numFmtId="10" fontId="17" fillId="0" borderId="10" xfId="1" applyNumberFormat="1" applyFont="1" applyFill="1" applyBorder="1" applyAlignment="1">
      <alignment horizontal="right"/>
    </xf>
    <xf numFmtId="0" fontId="8" fillId="0" borderId="10" xfId="0" applyFont="1" applyBorder="1" applyAlignment="1">
      <alignment horizontal="right"/>
    </xf>
    <xf numFmtId="43" fontId="17" fillId="0" borderId="11" xfId="0" applyNumberFormat="1" applyFont="1" applyBorder="1" applyAlignment="1">
      <alignment horizontal="right"/>
    </xf>
    <xf numFmtId="0" fontId="1" fillId="0" borderId="0" xfId="0" applyFont="1" applyFill="1" applyBorder="1"/>
    <xf numFmtId="10" fontId="17" fillId="0" borderId="10" xfId="2" applyNumberFormat="1" applyFont="1" applyBorder="1" applyAlignment="1">
      <alignment horizontal="right"/>
    </xf>
    <xf numFmtId="164" fontId="8" fillId="0" borderId="10" xfId="0" applyNumberFormat="1" applyFont="1" applyBorder="1" applyAlignment="1">
      <alignment horizontal="right"/>
    </xf>
    <xf numFmtId="43" fontId="17" fillId="0" borderId="3" xfId="1" applyNumberFormat="1" applyFont="1" applyFill="1" applyBorder="1" applyAlignment="1">
      <alignment horizontal="right"/>
    </xf>
    <xf numFmtId="43" fontId="8" fillId="0" borderId="3" xfId="1" applyNumberFormat="1" applyFont="1" applyBorder="1" applyAlignment="1">
      <alignment horizontal="right"/>
    </xf>
    <xf numFmtId="43" fontId="8" fillId="0" borderId="11" xfId="1" applyFont="1" applyFill="1" applyBorder="1"/>
    <xf numFmtId="43" fontId="8" fillId="0" borderId="11" xfId="1" applyFont="1" applyFill="1" applyBorder="1" applyAlignment="1">
      <alignment horizontal="right"/>
    </xf>
    <xf numFmtId="43" fontId="8" fillId="0" borderId="1" xfId="1" applyNumberFormat="1" applyFont="1" applyBorder="1" applyAlignment="1">
      <alignment horizontal="right"/>
    </xf>
    <xf numFmtId="43" fontId="1" fillId="0" borderId="0" xfId="0" applyNumberFormat="1" applyFont="1"/>
    <xf numFmtId="43" fontId="8" fillId="2" borderId="1" xfId="1" applyFont="1" applyFill="1" applyBorder="1" applyAlignment="1">
      <alignment horizontal="right"/>
    </xf>
    <xf numFmtId="43" fontId="17" fillId="0" borderId="9" xfId="1" applyFont="1" applyFill="1" applyBorder="1" applyAlignment="1">
      <alignment horizontal="right"/>
    </xf>
    <xf numFmtId="43" fontId="17" fillId="0" borderId="10" xfId="1" applyFont="1" applyFill="1" applyBorder="1"/>
    <xf numFmtId="43" fontId="8" fillId="2" borderId="9" xfId="1" applyFont="1" applyFill="1" applyBorder="1" applyAlignment="1">
      <alignment horizontal="right"/>
    </xf>
    <xf numFmtId="0" fontId="7" fillId="0" borderId="1" xfId="0" applyFont="1" applyBorder="1"/>
    <xf numFmtId="0" fontId="7" fillId="0" borderId="3" xfId="0" applyFont="1" applyFill="1" applyBorder="1"/>
    <xf numFmtId="43" fontId="17" fillId="0" borderId="13" xfId="1" applyFont="1" applyFill="1" applyBorder="1"/>
    <xf numFmtId="43" fontId="8" fillId="0" borderId="13" xfId="1" applyFont="1" applyFill="1" applyBorder="1"/>
    <xf numFmtId="43" fontId="8" fillId="0" borderId="10" xfId="1" applyFont="1" applyFill="1" applyBorder="1"/>
    <xf numFmtId="43" fontId="17" fillId="0" borderId="9" xfId="1" applyFont="1" applyBorder="1" applyAlignment="1">
      <alignment horizontal="right" vertical="top"/>
    </xf>
    <xf numFmtId="43" fontId="8" fillId="0" borderId="9" xfId="1" applyFont="1" applyBorder="1" applyAlignment="1">
      <alignment horizontal="right" vertical="top"/>
    </xf>
    <xf numFmtId="43" fontId="17" fillId="0" borderId="3" xfId="1" applyFont="1" applyBorder="1" applyAlignment="1">
      <alignment horizontal="right" vertical="top"/>
    </xf>
    <xf numFmtId="43" fontId="8" fillId="0" borderId="3" xfId="1" applyFont="1" applyBorder="1" applyAlignment="1">
      <alignment horizontal="right" vertical="top"/>
    </xf>
    <xf numFmtId="0" fontId="11" fillId="0" borderId="0" xfId="0" applyFont="1" applyBorder="1" applyAlignment="1">
      <alignment horizontal="justify" vertical="justify" wrapText="1"/>
    </xf>
    <xf numFmtId="0" fontId="0" fillId="0" borderId="0" xfId="0" applyBorder="1" applyAlignment="1">
      <alignment horizontal="justify" vertical="justify" wrapText="1"/>
    </xf>
    <xf numFmtId="0" fontId="1" fillId="0" borderId="0" xfId="0" applyFont="1" applyBorder="1" applyAlignment="1">
      <alignment horizontal="left" vertical="top" wrapText="1"/>
    </xf>
    <xf numFmtId="0" fontId="29" fillId="0" borderId="0" xfId="0" applyFont="1" applyBorder="1" applyAlignment="1">
      <alignment horizontal="left" vertical="top" wrapText="1"/>
    </xf>
    <xf numFmtId="0" fontId="25" fillId="0" borderId="0" xfId="0" applyFont="1" applyAlignment="1">
      <alignment horizontal="center"/>
    </xf>
  </cellXfs>
  <cellStyles count="5">
    <cellStyle name="Comma" xfId="1" builtinId="3"/>
    <cellStyle name="Comma 2" xfId="3"/>
    <cellStyle name="Normal" xfId="0" builtinId="0"/>
    <cellStyle name="Normal 2" xfId="4"/>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3399"/>
      <color rgb="FFFF66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4.bin"/><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6.bin"/><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2:G70"/>
  <sheetViews>
    <sheetView tabSelected="1" topLeftCell="A7" zoomScale="88" zoomScaleNormal="88" workbookViewId="0">
      <selection activeCell="A15" sqref="A15"/>
    </sheetView>
  </sheetViews>
  <sheetFormatPr defaultRowHeight="12.75"/>
  <cols>
    <col min="1" max="1" width="65.7109375" customWidth="1"/>
    <col min="2" max="2" width="21" customWidth="1"/>
    <col min="3" max="3" width="18.5703125" style="51" customWidth="1"/>
    <col min="5" max="7" width="12.42578125" bestFit="1" customWidth="1"/>
  </cols>
  <sheetData>
    <row r="2" spans="1:7">
      <c r="B2" s="131"/>
    </row>
    <row r="3" spans="1:7">
      <c r="B3" s="131"/>
    </row>
    <row r="4" spans="1:7">
      <c r="B4" s="131"/>
    </row>
    <row r="5" spans="1:7">
      <c r="B5" s="131"/>
    </row>
    <row r="6" spans="1:7" ht="19.5">
      <c r="A6" s="3" t="s">
        <v>0</v>
      </c>
      <c r="B6" s="129"/>
      <c r="C6" s="1"/>
    </row>
    <row r="7" spans="1:7">
      <c r="B7" s="131"/>
    </row>
    <row r="8" spans="1:7" ht="19.5">
      <c r="A8" s="3" t="s">
        <v>109</v>
      </c>
      <c r="B8" s="130"/>
      <c r="C8" s="126"/>
    </row>
    <row r="9" spans="1:7" ht="18">
      <c r="A9" s="229" t="s">
        <v>103</v>
      </c>
      <c r="B9" s="229"/>
      <c r="C9" s="229"/>
    </row>
    <row r="10" spans="1:7" ht="13.5" thickBot="1">
      <c r="B10" s="95"/>
      <c r="C10" s="45" t="s">
        <v>1</v>
      </c>
    </row>
    <row r="11" spans="1:7" ht="16.5" thickTop="1" thickBot="1">
      <c r="A11" s="6" t="s">
        <v>42</v>
      </c>
      <c r="B11" s="73">
        <v>41182</v>
      </c>
      <c r="C11" s="57">
        <v>40816</v>
      </c>
    </row>
    <row r="12" spans="1:7" ht="15.75" thickTop="1">
      <c r="A12" s="7"/>
      <c r="B12" s="97"/>
      <c r="C12" s="8"/>
    </row>
    <row r="13" spans="1:7" ht="15">
      <c r="A13" s="9" t="s">
        <v>71</v>
      </c>
      <c r="B13" s="97"/>
      <c r="C13" s="8"/>
    </row>
    <row r="14" spans="1:7" ht="15">
      <c r="A14" s="7"/>
      <c r="B14" s="97"/>
      <c r="C14" s="8"/>
    </row>
    <row r="15" spans="1:7" ht="15">
      <c r="A15" s="7" t="s">
        <v>43</v>
      </c>
      <c r="B15" s="97"/>
      <c r="C15" s="8"/>
    </row>
    <row r="16" spans="1:7" ht="15">
      <c r="A16" s="7" t="s">
        <v>31</v>
      </c>
      <c r="B16" s="70">
        <v>307.77999999999997</v>
      </c>
      <c r="C16" s="55">
        <v>294.44</v>
      </c>
      <c r="E16" s="51"/>
      <c r="F16" s="32"/>
      <c r="G16" s="32"/>
    </row>
    <row r="17" spans="1:7" ht="15">
      <c r="A17" s="7" t="s">
        <v>2</v>
      </c>
      <c r="B17" s="75">
        <v>24119.119999999999</v>
      </c>
      <c r="C17" s="122">
        <v>18397.080000000002</v>
      </c>
    </row>
    <row r="18" spans="1:7" ht="15">
      <c r="A18" s="7"/>
      <c r="B18" s="70">
        <f>SUM(B16:B17)</f>
        <v>24426.899999999998</v>
      </c>
      <c r="C18" s="55">
        <f>SUM(C16:C17)</f>
        <v>18691.52</v>
      </c>
      <c r="F18" s="32"/>
      <c r="G18" s="32"/>
    </row>
    <row r="19" spans="1:7" ht="15">
      <c r="A19" s="7"/>
      <c r="B19" s="70"/>
      <c r="C19" s="55"/>
      <c r="F19" s="32"/>
      <c r="G19" s="32"/>
    </row>
    <row r="20" spans="1:7" ht="15">
      <c r="A20" s="7" t="s">
        <v>72</v>
      </c>
      <c r="B20" s="70"/>
      <c r="C20" s="55"/>
      <c r="F20" s="32"/>
      <c r="G20" s="32"/>
    </row>
    <row r="21" spans="1:7" ht="15">
      <c r="A21" s="7" t="s">
        <v>73</v>
      </c>
      <c r="B21" s="70">
        <v>84038.87</v>
      </c>
      <c r="C21" s="55">
        <v>68610.37</v>
      </c>
      <c r="F21" s="32"/>
      <c r="G21" s="32"/>
    </row>
    <row r="22" spans="1:7" ht="15">
      <c r="A22" s="7" t="s">
        <v>74</v>
      </c>
      <c r="B22" s="70">
        <v>1140.6500000000001</v>
      </c>
      <c r="C22" s="55">
        <v>548.66999999999996</v>
      </c>
      <c r="F22" s="32"/>
      <c r="G22" s="32"/>
    </row>
    <row r="23" spans="1:7" ht="15">
      <c r="A23" s="7" t="s">
        <v>75</v>
      </c>
      <c r="B23" s="75">
        <v>1476.73</v>
      </c>
      <c r="C23" s="122">
        <v>1165.75</v>
      </c>
      <c r="F23" s="32"/>
      <c r="G23" s="32"/>
    </row>
    <row r="24" spans="1:7" ht="15">
      <c r="A24" s="7"/>
      <c r="B24" s="194">
        <f>SUM(B21:B23)</f>
        <v>86656.249999999985</v>
      </c>
      <c r="C24" s="55">
        <f>SUM(C21:C23)</f>
        <v>70324.789999999994</v>
      </c>
      <c r="F24" s="32"/>
      <c r="G24" s="32"/>
    </row>
    <row r="25" spans="1:7" ht="15">
      <c r="A25" s="7"/>
      <c r="B25" s="74"/>
      <c r="C25" s="22"/>
      <c r="F25" s="32"/>
      <c r="G25" s="32"/>
    </row>
    <row r="26" spans="1:7" ht="15">
      <c r="A26" s="7" t="s">
        <v>76</v>
      </c>
      <c r="B26" s="74"/>
      <c r="C26" s="22"/>
    </row>
    <row r="27" spans="1:7" ht="15">
      <c r="A27" s="7" t="s">
        <v>77</v>
      </c>
      <c r="B27" s="70">
        <v>22547.42</v>
      </c>
      <c r="C27" s="55">
        <v>24265.38</v>
      </c>
    </row>
    <row r="28" spans="1:7" ht="15">
      <c r="A28" s="7" t="s">
        <v>78</v>
      </c>
      <c r="B28" s="70">
        <v>320</v>
      </c>
      <c r="C28" s="55">
        <v>133.55000000000001</v>
      </c>
    </row>
    <row r="29" spans="1:7" ht="15">
      <c r="A29" s="7" t="s">
        <v>79</v>
      </c>
      <c r="B29" s="70">
        <v>40850.32</v>
      </c>
      <c r="C29" s="55">
        <v>31846.46</v>
      </c>
    </row>
    <row r="30" spans="1:7" ht="15">
      <c r="A30" s="11" t="s">
        <v>80</v>
      </c>
      <c r="B30" s="70">
        <v>5283.68</v>
      </c>
      <c r="C30" s="55">
        <v>4197.46</v>
      </c>
    </row>
    <row r="31" spans="1:7" ht="15">
      <c r="A31" s="7" t="s">
        <v>81</v>
      </c>
      <c r="B31" s="75">
        <v>552.57000000000005</v>
      </c>
      <c r="C31" s="122">
        <v>585.99</v>
      </c>
    </row>
    <row r="32" spans="1:7" ht="15">
      <c r="A32" s="7"/>
      <c r="B32" s="117">
        <f>SUM(B27:B31)</f>
        <v>69553.990000000005</v>
      </c>
      <c r="C32" s="208">
        <f>SUM(C27:C31)</f>
        <v>61028.84</v>
      </c>
    </row>
    <row r="33" spans="1:3" ht="15.75" thickBot="1">
      <c r="A33" s="9"/>
      <c r="B33" s="76">
        <f>B18+B24+B32</f>
        <v>180637.13999999998</v>
      </c>
      <c r="C33" s="212">
        <f>C18+C24+C32</f>
        <v>150045.15</v>
      </c>
    </row>
    <row r="34" spans="1:3" ht="15.75" thickTop="1">
      <c r="A34" s="9"/>
      <c r="B34" s="70"/>
      <c r="C34" s="55"/>
    </row>
    <row r="35" spans="1:3" ht="15">
      <c r="A35" s="9" t="s">
        <v>83</v>
      </c>
      <c r="B35" s="70"/>
      <c r="C35" s="55"/>
    </row>
    <row r="36" spans="1:3" ht="15">
      <c r="A36" s="7"/>
      <c r="B36" s="70"/>
      <c r="C36" s="55"/>
    </row>
    <row r="37" spans="1:3" ht="15">
      <c r="A37" s="9" t="s">
        <v>87</v>
      </c>
      <c r="B37" s="70"/>
      <c r="C37" s="55"/>
    </row>
    <row r="38" spans="1:3" ht="15">
      <c r="A38" s="7" t="s">
        <v>84</v>
      </c>
      <c r="B38" s="70"/>
      <c r="C38" s="55"/>
    </row>
    <row r="39" spans="1:3" ht="15">
      <c r="A39" s="7" t="s">
        <v>85</v>
      </c>
      <c r="B39" s="70">
        <v>233.33</v>
      </c>
      <c r="C39" s="55">
        <v>232.67</v>
      </c>
    </row>
    <row r="40" spans="1:3" ht="15">
      <c r="A40" s="7" t="s">
        <v>86</v>
      </c>
      <c r="B40" s="75">
        <v>3.32</v>
      </c>
      <c r="C40" s="122">
        <v>1.97</v>
      </c>
    </row>
    <row r="41" spans="1:3" ht="15">
      <c r="A41" s="11"/>
      <c r="B41" s="70">
        <f>SUM(B39:B40)</f>
        <v>236.65</v>
      </c>
      <c r="C41" s="55">
        <f>SUM(C39:C40)</f>
        <v>234.64</v>
      </c>
    </row>
    <row r="42" spans="1:3" ht="15">
      <c r="A42" s="11"/>
      <c r="B42" s="70"/>
      <c r="C42" s="55"/>
    </row>
    <row r="43" spans="1:3" ht="15">
      <c r="A43" s="7" t="s">
        <v>88</v>
      </c>
      <c r="B43" s="70">
        <v>12038.36</v>
      </c>
      <c r="C43" s="55">
        <v>10909.9</v>
      </c>
    </row>
    <row r="44" spans="1:3" ht="15">
      <c r="A44" s="7"/>
      <c r="B44" s="70"/>
      <c r="C44" s="55"/>
    </row>
    <row r="45" spans="1:3" ht="15">
      <c r="A45" s="7" t="s">
        <v>89</v>
      </c>
      <c r="B45" s="70">
        <v>655.20000000000005</v>
      </c>
      <c r="C45" s="55">
        <v>580.45000000000005</v>
      </c>
    </row>
    <row r="46" spans="1:3" ht="15">
      <c r="A46" s="7"/>
      <c r="B46" s="70"/>
      <c r="C46" s="55"/>
    </row>
    <row r="47" spans="1:3" ht="15">
      <c r="A47" s="7" t="s">
        <v>90</v>
      </c>
      <c r="B47" s="70"/>
      <c r="C47" s="55"/>
    </row>
    <row r="48" spans="1:3" ht="15">
      <c r="A48" s="7" t="s">
        <v>20</v>
      </c>
      <c r="B48" s="70">
        <v>138029.26999999999</v>
      </c>
      <c r="C48" s="55">
        <v>110719.33</v>
      </c>
    </row>
    <row r="49" spans="1:6" ht="15">
      <c r="A49" s="7" t="s">
        <v>7</v>
      </c>
      <c r="B49" s="75">
        <v>1952.16</v>
      </c>
      <c r="C49" s="122">
        <v>528.66999999999996</v>
      </c>
    </row>
    <row r="50" spans="1:6" ht="15">
      <c r="A50" s="7"/>
      <c r="B50" s="70">
        <f>SUM(B48:B49)</f>
        <v>139981.43</v>
      </c>
      <c r="C50" s="55">
        <f>SUM(C48:C49)</f>
        <v>111248</v>
      </c>
    </row>
    <row r="51" spans="1:6" ht="15">
      <c r="A51" s="7"/>
      <c r="B51" s="70"/>
      <c r="C51" s="55"/>
    </row>
    <row r="52" spans="1:6" ht="15">
      <c r="A52" s="7" t="s">
        <v>96</v>
      </c>
      <c r="B52" s="70">
        <v>1186.9000000000001</v>
      </c>
      <c r="C52" s="55">
        <v>368.91</v>
      </c>
    </row>
    <row r="53" spans="1:6" ht="15">
      <c r="A53" s="7"/>
      <c r="B53" s="70"/>
      <c r="C53" s="55"/>
    </row>
    <row r="54" spans="1:6" ht="15">
      <c r="A54" s="9" t="s">
        <v>91</v>
      </c>
      <c r="B54" s="70"/>
      <c r="C54" s="55"/>
    </row>
    <row r="55" spans="1:6" ht="15">
      <c r="A55" s="7"/>
      <c r="B55" s="70"/>
      <c r="C55" s="55"/>
    </row>
    <row r="56" spans="1:6" ht="15">
      <c r="A56" s="7" t="s">
        <v>92</v>
      </c>
      <c r="B56" s="70">
        <v>2985.76</v>
      </c>
      <c r="C56" s="55">
        <v>4070.45</v>
      </c>
    </row>
    <row r="57" spans="1:6" ht="15">
      <c r="A57" s="7" t="s">
        <v>93</v>
      </c>
      <c r="B57" s="70">
        <v>90.52</v>
      </c>
      <c r="C57" s="55">
        <v>5.37</v>
      </c>
    </row>
    <row r="58" spans="1:6" ht="15">
      <c r="A58" s="7" t="s">
        <v>94</v>
      </c>
      <c r="B58" s="70">
        <v>3896.89</v>
      </c>
      <c r="C58" s="55">
        <v>3133.07</v>
      </c>
    </row>
    <row r="59" spans="1:6" ht="15">
      <c r="A59" s="7" t="s">
        <v>95</v>
      </c>
      <c r="B59" s="70"/>
      <c r="C59" s="55"/>
    </row>
    <row r="60" spans="1:6" ht="15">
      <c r="A60" s="144" t="s">
        <v>98</v>
      </c>
      <c r="B60" s="70">
        <v>16606.02</v>
      </c>
      <c r="C60" s="55">
        <v>15784.3</v>
      </c>
    </row>
    <row r="61" spans="1:6" ht="15">
      <c r="A61" s="144" t="s">
        <v>99</v>
      </c>
      <c r="B61" s="70">
        <v>2585.34</v>
      </c>
      <c r="C61" s="55">
        <v>3193.12</v>
      </c>
    </row>
    <row r="62" spans="1:6" ht="15">
      <c r="A62" s="7" t="s">
        <v>100</v>
      </c>
      <c r="B62" s="75">
        <v>374.07</v>
      </c>
      <c r="C62" s="122">
        <v>516.94000000000005</v>
      </c>
    </row>
    <row r="63" spans="1:6" ht="15">
      <c r="A63" s="7"/>
      <c r="B63" s="139">
        <f>SUM(B56:B62)</f>
        <v>26538.600000000002</v>
      </c>
      <c r="C63" s="209">
        <f>SUM(C56:C62)</f>
        <v>26703.249999999996</v>
      </c>
    </row>
    <row r="64" spans="1:6" ht="15.75" thickBot="1">
      <c r="A64" s="2"/>
      <c r="B64" s="141">
        <f>B41+B43+B45+B50+B52+B63</f>
        <v>180637.13999999998</v>
      </c>
      <c r="C64" s="210">
        <f>C41+C43+C45+C50+C52+C63</f>
        <v>150045.15</v>
      </c>
      <c r="E64" s="32"/>
      <c r="F64" s="32"/>
    </row>
    <row r="65" spans="1:3" ht="14.25" thickTop="1" thickBot="1">
      <c r="A65" s="51"/>
      <c r="B65" s="140"/>
      <c r="C65" s="211"/>
    </row>
    <row r="66" spans="1:3" ht="16.5" thickTop="1" thickBot="1">
      <c r="A66" s="58"/>
      <c r="B66" s="73">
        <f>B11</f>
        <v>41182</v>
      </c>
      <c r="C66" s="57">
        <f>C11</f>
        <v>40816</v>
      </c>
    </row>
    <row r="67" spans="1:3" ht="29.25" thickTop="1">
      <c r="A67" s="69" t="s">
        <v>63</v>
      </c>
      <c r="B67" s="77">
        <v>15748</v>
      </c>
      <c r="C67" s="127">
        <v>13169</v>
      </c>
    </row>
    <row r="68" spans="1:3" ht="15.75" thickBot="1">
      <c r="A68" s="59" t="s">
        <v>62</v>
      </c>
      <c r="B68" s="78">
        <v>5630</v>
      </c>
      <c r="C68" s="60">
        <v>4989</v>
      </c>
    </row>
    <row r="69" spans="1:3" ht="13.5" thickTop="1">
      <c r="A69" s="15"/>
      <c r="B69" s="132"/>
      <c r="C69" s="128"/>
    </row>
    <row r="70" spans="1:3">
      <c r="A70" s="49" t="s">
        <v>9</v>
      </c>
      <c r="B70" s="131"/>
    </row>
  </sheetData>
  <phoneticPr fontId="0" type="noConversion"/>
  <pageMargins left="1.21" right="0.75" top="0.25" bottom="0.62" header="0.25" footer="0.5"/>
  <pageSetup scale="70" orientation="portrait" r:id="rId1"/>
  <headerFooter alignWithMargins="0"/>
  <legacyDrawing r:id="rId2"/>
  <oleObjects>
    <oleObject progId="Paint.Picture" shapeId="6145" r:id="rId3"/>
  </oleObjects>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dimension ref="A5:G49"/>
  <sheetViews>
    <sheetView view="pageBreakPreview" zoomScale="75" zoomScaleSheetLayoutView="75" workbookViewId="0">
      <selection sqref="A1:C39"/>
    </sheetView>
  </sheetViews>
  <sheetFormatPr defaultRowHeight="12.75"/>
  <cols>
    <col min="1" max="1" width="64.140625" bestFit="1" customWidth="1"/>
    <col min="2" max="2" width="15.7109375" style="93" customWidth="1"/>
    <col min="3" max="3" width="15.7109375" style="62" customWidth="1"/>
    <col min="4" max="4" width="7.42578125" customWidth="1"/>
    <col min="6" max="7" width="10.28515625" bestFit="1" customWidth="1"/>
  </cols>
  <sheetData>
    <row r="5" spans="1:6" ht="19.5">
      <c r="A5" s="4" t="s">
        <v>26</v>
      </c>
      <c r="B5" s="79"/>
      <c r="C5" s="61"/>
    </row>
    <row r="6" spans="1:6">
      <c r="B6" s="80"/>
    </row>
    <row r="7" spans="1:6" ht="17.25">
      <c r="A7" s="1" t="s">
        <v>106</v>
      </c>
      <c r="B7" s="79"/>
      <c r="C7" s="61"/>
    </row>
    <row r="8" spans="1:6">
      <c r="B8" s="80"/>
      <c r="F8" s="32"/>
    </row>
    <row r="9" spans="1:6" ht="13.5" thickBot="1">
      <c r="B9" s="80"/>
      <c r="C9" s="63" t="s">
        <v>10</v>
      </c>
    </row>
    <row r="10" spans="1:6" ht="16.5" thickTop="1" thickBot="1">
      <c r="A10" s="10"/>
      <c r="B10" s="81" t="s">
        <v>107</v>
      </c>
      <c r="C10" s="14" t="s">
        <v>69</v>
      </c>
    </row>
    <row r="11" spans="1:6" ht="15.75" thickTop="1">
      <c r="A11" s="11"/>
      <c r="B11" s="74"/>
      <c r="C11" s="8"/>
      <c r="E11" s="56"/>
    </row>
    <row r="12" spans="1:6" s="49" customFormat="1" ht="15">
      <c r="A12" s="12"/>
      <c r="B12" s="74"/>
      <c r="C12" s="8"/>
    </row>
    <row r="13" spans="1:6" ht="15">
      <c r="A13" s="142" t="s">
        <v>53</v>
      </c>
      <c r="B13" s="82">
        <f>Schedule!B17</f>
        <v>10090.049999999999</v>
      </c>
      <c r="C13" s="133">
        <f>Schedule!C17</f>
        <v>7877.72</v>
      </c>
      <c r="D13" s="17"/>
      <c r="F13" s="32"/>
    </row>
    <row r="14" spans="1:6" ht="15">
      <c r="A14" s="11" t="s">
        <v>13</v>
      </c>
      <c r="B14" s="83">
        <f>Schedule!B27</f>
        <v>6929.61</v>
      </c>
      <c r="C14" s="134">
        <f>Schedule!C27</f>
        <v>5205.4399999999996</v>
      </c>
      <c r="D14" s="17"/>
    </row>
    <row r="15" spans="1:6" ht="15">
      <c r="A15" s="11" t="s">
        <v>55</v>
      </c>
      <c r="B15" s="82">
        <f>B13-B14</f>
        <v>3160.4399999999996</v>
      </c>
      <c r="C15" s="22">
        <f>C13-C14</f>
        <v>2672.2800000000007</v>
      </c>
      <c r="D15" s="17"/>
    </row>
    <row r="16" spans="1:6" ht="15">
      <c r="A16" s="11"/>
      <c r="B16" s="74"/>
      <c r="C16" s="22"/>
      <c r="D16" s="17"/>
    </row>
    <row r="17" spans="1:7" ht="15">
      <c r="A17" s="12" t="s">
        <v>56</v>
      </c>
      <c r="B17" s="74"/>
      <c r="C17" s="22"/>
      <c r="D17" s="17"/>
      <c r="F17" s="32"/>
      <c r="G17" s="32"/>
    </row>
    <row r="18" spans="1:7" ht="15">
      <c r="A18" s="11" t="s">
        <v>49</v>
      </c>
      <c r="B18" s="82">
        <v>114.35</v>
      </c>
      <c r="C18" s="133">
        <v>103.14</v>
      </c>
      <c r="D18" s="17"/>
    </row>
    <row r="19" spans="1:7" ht="15">
      <c r="A19" s="11" t="s">
        <v>110</v>
      </c>
      <c r="B19" s="83">
        <v>15.11</v>
      </c>
      <c r="C19" s="135">
        <v>9.8800000000000008</v>
      </c>
      <c r="D19" s="17"/>
    </row>
    <row r="20" spans="1:7" ht="15">
      <c r="A20" s="48"/>
      <c r="B20" s="82">
        <f>B18+B19</f>
        <v>129.45999999999998</v>
      </c>
      <c r="C20" s="22">
        <f>C18+C19</f>
        <v>113.02</v>
      </c>
      <c r="D20" s="17"/>
    </row>
    <row r="21" spans="1:7" ht="15">
      <c r="A21" s="11"/>
      <c r="B21" s="74"/>
      <c r="C21" s="22"/>
      <c r="D21" s="17"/>
    </row>
    <row r="22" spans="1:7" ht="15">
      <c r="A22" s="12" t="s">
        <v>57</v>
      </c>
      <c r="B22" s="82"/>
      <c r="C22" s="22"/>
      <c r="D22" s="17"/>
    </row>
    <row r="23" spans="1:7" ht="15">
      <c r="A23" s="11" t="s">
        <v>14</v>
      </c>
      <c r="B23" s="82">
        <v>122.95</v>
      </c>
      <c r="C23" s="133">
        <v>105.34</v>
      </c>
      <c r="D23" s="17"/>
      <c r="G23" s="17"/>
    </row>
    <row r="24" spans="1:7" ht="15">
      <c r="A24" s="11" t="s">
        <v>123</v>
      </c>
      <c r="B24" s="82">
        <v>42.04</v>
      </c>
      <c r="C24" s="133">
        <v>28.35</v>
      </c>
      <c r="D24" s="17"/>
    </row>
    <row r="25" spans="1:7" ht="15">
      <c r="A25" s="11" t="s">
        <v>15</v>
      </c>
      <c r="B25" s="82">
        <v>106.48</v>
      </c>
      <c r="C25" s="133">
        <v>94.09</v>
      </c>
      <c r="D25" s="17"/>
      <c r="G25" s="17"/>
    </row>
    <row r="26" spans="1:7" ht="15">
      <c r="A26" s="11" t="s">
        <v>46</v>
      </c>
      <c r="B26" s="82">
        <v>10.4</v>
      </c>
      <c r="C26" s="133">
        <v>9.2899999999999991</v>
      </c>
      <c r="D26" s="17"/>
      <c r="E26" s="32"/>
    </row>
    <row r="27" spans="1:7" ht="15">
      <c r="A27" s="11" t="s">
        <v>16</v>
      </c>
      <c r="B27" s="82">
        <v>80</v>
      </c>
      <c r="C27" s="133">
        <v>35</v>
      </c>
      <c r="D27" s="17"/>
    </row>
    <row r="28" spans="1:7" ht="15">
      <c r="A28" s="11"/>
      <c r="B28" s="202">
        <f>SUM(B23:B27)</f>
        <v>361.87</v>
      </c>
      <c r="C28" s="136">
        <f>SUM(C23:C27)</f>
        <v>272.07</v>
      </c>
      <c r="D28" s="17"/>
      <c r="F28" s="32"/>
      <c r="G28" s="32"/>
    </row>
    <row r="29" spans="1:7" ht="15">
      <c r="A29" s="11"/>
      <c r="B29" s="82"/>
      <c r="C29" s="22"/>
      <c r="D29" s="17"/>
    </row>
    <row r="30" spans="1:7" ht="15">
      <c r="A30" s="12" t="s">
        <v>52</v>
      </c>
      <c r="B30" s="82">
        <f>B15+B20-B28</f>
        <v>2928.0299999999997</v>
      </c>
      <c r="C30" s="22">
        <f>C15+C20-C28</f>
        <v>2513.2300000000005</v>
      </c>
      <c r="D30" s="17"/>
    </row>
    <row r="31" spans="1:7" ht="15">
      <c r="A31" s="7" t="s">
        <v>122</v>
      </c>
      <c r="B31" s="83">
        <v>775</v>
      </c>
      <c r="C31" s="22">
        <v>698</v>
      </c>
      <c r="D31" s="17"/>
    </row>
    <row r="32" spans="1:7" ht="15.75" thickBot="1">
      <c r="A32" s="23" t="s">
        <v>17</v>
      </c>
      <c r="B32" s="82">
        <f>B30-B31</f>
        <v>2153.0299999999997</v>
      </c>
      <c r="C32" s="215">
        <f>C30-C31</f>
        <v>1815.2300000000005</v>
      </c>
      <c r="D32" s="17"/>
    </row>
    <row r="33" spans="1:4" ht="16.5" thickTop="1" thickBot="1">
      <c r="A33" s="24"/>
      <c r="B33" s="85"/>
      <c r="C33" s="137"/>
      <c r="D33" s="32"/>
    </row>
    <row r="34" spans="1:4" ht="15.75" thickTop="1">
      <c r="B34" s="88"/>
      <c r="C34" s="64"/>
      <c r="D34" s="32"/>
    </row>
    <row r="35" spans="1:4" ht="15">
      <c r="A35" s="203" t="s">
        <v>111</v>
      </c>
      <c r="B35" s="88">
        <v>6.26</v>
      </c>
      <c r="C35" s="64" t="s">
        <v>130</v>
      </c>
      <c r="D35" s="32"/>
    </row>
    <row r="36" spans="1:4" ht="15">
      <c r="A36" s="203"/>
      <c r="B36" s="88"/>
      <c r="C36" s="64"/>
      <c r="D36" s="32"/>
    </row>
    <row r="37" spans="1:4" ht="15">
      <c r="A37" s="203" t="s">
        <v>124</v>
      </c>
      <c r="B37" s="88">
        <v>26.42</v>
      </c>
      <c r="C37" s="64">
        <v>14.03</v>
      </c>
      <c r="D37" s="32"/>
    </row>
    <row r="38" spans="1:4">
      <c r="A38" s="20"/>
      <c r="B38" s="89"/>
      <c r="C38" s="89"/>
      <c r="D38" s="32"/>
    </row>
    <row r="39" spans="1:4">
      <c r="A39" s="49" t="s">
        <v>9</v>
      </c>
      <c r="B39" s="89"/>
      <c r="D39" s="32"/>
    </row>
    <row r="40" spans="1:4">
      <c r="A40" s="16"/>
      <c r="B40" s="89"/>
    </row>
    <row r="41" spans="1:4">
      <c r="A41" s="16"/>
      <c r="B41" s="89"/>
    </row>
    <row r="42" spans="1:4">
      <c r="A42" s="16"/>
      <c r="B42" s="89"/>
    </row>
    <row r="43" spans="1:4">
      <c r="A43" s="19"/>
      <c r="B43" s="90"/>
      <c r="C43" s="65"/>
    </row>
    <row r="44" spans="1:4">
      <c r="A44" s="18"/>
      <c r="B44" s="91"/>
      <c r="C44" s="66"/>
    </row>
    <row r="45" spans="1:4">
      <c r="A45" s="18"/>
      <c r="B45" s="91"/>
      <c r="C45" s="66"/>
    </row>
    <row r="46" spans="1:4">
      <c r="A46" s="18"/>
      <c r="B46" s="91"/>
      <c r="C46" s="66"/>
    </row>
    <row r="47" spans="1:4">
      <c r="A47" s="16"/>
      <c r="B47" s="89"/>
    </row>
    <row r="48" spans="1:4">
      <c r="A48" s="15"/>
      <c r="B48" s="92"/>
    </row>
    <row r="49" spans="1:1">
      <c r="A49" s="15"/>
    </row>
  </sheetData>
  <phoneticPr fontId="0" type="noConversion"/>
  <pageMargins left="0.75" right="0.24" top="0.73" bottom="0.62" header="0.5" footer="0.5"/>
  <pageSetup scale="91" orientation="portrait" horizontalDpi="300" verticalDpi="300" r:id="rId1"/>
  <headerFooter alignWithMargins="0"/>
  <legacyDrawing r:id="rId2"/>
  <oleObjects>
    <oleObject progId="Paint.Picture" shapeId="2051" r:id="rId3"/>
  </oleObjects>
</worksheet>
</file>

<file path=xl/worksheets/sheet3.xml><?xml version="1.0" encoding="utf-8"?>
<worksheet xmlns="http://schemas.openxmlformats.org/spreadsheetml/2006/main" xmlns:r="http://schemas.openxmlformats.org/officeDocument/2006/relationships">
  <sheetPr>
    <pageSetUpPr fitToPage="1"/>
  </sheetPr>
  <dimension ref="A5:F51"/>
  <sheetViews>
    <sheetView topLeftCell="A7" workbookViewId="0">
      <selection activeCell="A43" sqref="A43"/>
    </sheetView>
  </sheetViews>
  <sheetFormatPr defaultRowHeight="12.75"/>
  <cols>
    <col min="1" max="1" width="56.7109375" customWidth="1"/>
    <col min="2" max="2" width="15.7109375" style="113" customWidth="1"/>
    <col min="3" max="3" width="15.7109375" style="49" customWidth="1"/>
  </cols>
  <sheetData>
    <row r="5" spans="1:5" ht="19.5">
      <c r="A5" s="3" t="s">
        <v>0</v>
      </c>
      <c r="B5" s="94"/>
      <c r="C5" s="3"/>
    </row>
    <row r="6" spans="1:5">
      <c r="B6" s="95"/>
    </row>
    <row r="7" spans="1:5" ht="19.5">
      <c r="A7" s="3" t="s">
        <v>108</v>
      </c>
      <c r="B7" s="96"/>
      <c r="C7" s="5"/>
    </row>
    <row r="8" spans="1:5">
      <c r="B8" s="95"/>
    </row>
    <row r="9" spans="1:5" ht="13.5" thickBot="1">
      <c r="B9" s="95"/>
      <c r="C9" s="45" t="s">
        <v>10</v>
      </c>
    </row>
    <row r="10" spans="1:5" ht="16.5" thickTop="1" thickBot="1">
      <c r="A10" s="13"/>
      <c r="B10" s="73">
        <v>41182</v>
      </c>
      <c r="C10" s="57">
        <v>40816</v>
      </c>
    </row>
    <row r="11" spans="1:5" ht="15.75" thickTop="1">
      <c r="A11" s="7"/>
      <c r="B11" s="97"/>
      <c r="C11" s="8"/>
    </row>
    <row r="12" spans="1:5" ht="15">
      <c r="A12" s="7" t="s">
        <v>120</v>
      </c>
      <c r="B12" s="98">
        <v>1.9599999999999999E-2</v>
      </c>
      <c r="C12" s="8"/>
    </row>
    <row r="13" spans="1:5" ht="15">
      <c r="A13" s="7" t="s">
        <v>121</v>
      </c>
      <c r="B13" s="200">
        <v>2.7199999999999998E-2</v>
      </c>
      <c r="C13" s="201"/>
    </row>
    <row r="14" spans="1:5" ht="15">
      <c r="A14" s="7" t="s">
        <v>51</v>
      </c>
      <c r="B14" s="98">
        <v>2.2700000000000001E-2</v>
      </c>
      <c r="C14" s="67">
        <v>2.29E-2</v>
      </c>
      <c r="D14" s="25"/>
      <c r="E14" s="32"/>
    </row>
    <row r="15" spans="1:5" ht="15">
      <c r="A15" s="7"/>
      <c r="B15" s="98"/>
      <c r="C15" s="67"/>
      <c r="D15" s="25"/>
      <c r="E15" s="32"/>
    </row>
    <row r="16" spans="1:5" ht="15">
      <c r="A16" s="7" t="s">
        <v>61</v>
      </c>
      <c r="B16" s="145">
        <v>4.2000000000000003E-2</v>
      </c>
      <c r="C16" s="146">
        <v>4.2999999999999997E-2</v>
      </c>
      <c r="D16" s="25"/>
      <c r="E16" s="32"/>
    </row>
    <row r="17" spans="1:6" ht="15">
      <c r="A17" s="7"/>
      <c r="B17" s="99"/>
      <c r="C17" s="43"/>
      <c r="D17" s="17"/>
    </row>
    <row r="18" spans="1:6" ht="15">
      <c r="A18" s="54" t="s">
        <v>32</v>
      </c>
      <c r="B18" s="100">
        <v>159</v>
      </c>
      <c r="C18" s="42">
        <v>127</v>
      </c>
      <c r="D18" s="17"/>
      <c r="F18" s="27"/>
    </row>
    <row r="19" spans="1:6" ht="28.5">
      <c r="A19" s="54" t="s">
        <v>54</v>
      </c>
      <c r="B19" s="100">
        <v>361</v>
      </c>
      <c r="C19" s="42">
        <v>272</v>
      </c>
      <c r="D19" s="17"/>
      <c r="F19" s="27"/>
    </row>
    <row r="20" spans="1:6" ht="15">
      <c r="A20" s="54"/>
      <c r="B20" s="100"/>
      <c r="C20" s="42"/>
      <c r="D20" s="17"/>
      <c r="F20" s="27"/>
    </row>
    <row r="21" spans="1:6" ht="15">
      <c r="A21" s="54" t="s">
        <v>59</v>
      </c>
      <c r="B21" s="100"/>
      <c r="C21" s="42"/>
      <c r="D21" s="17"/>
      <c r="F21" s="27"/>
    </row>
    <row r="22" spans="1:6" ht="15">
      <c r="A22" s="7" t="s">
        <v>58</v>
      </c>
      <c r="B22" s="101">
        <v>14.36</v>
      </c>
      <c r="C22" s="68">
        <v>12.35</v>
      </c>
      <c r="D22" s="17"/>
      <c r="F22" s="27"/>
    </row>
    <row r="23" spans="1:6" ht="15">
      <c r="A23" s="7" t="s">
        <v>60</v>
      </c>
      <c r="B23" s="101">
        <v>14.21</v>
      </c>
      <c r="C23" s="68">
        <v>12.14</v>
      </c>
      <c r="D23" s="17"/>
      <c r="F23" s="28"/>
    </row>
    <row r="24" spans="1:6" ht="15">
      <c r="A24" s="7"/>
      <c r="B24" s="101"/>
      <c r="C24" s="68"/>
      <c r="D24" s="17"/>
      <c r="F24" s="28"/>
    </row>
    <row r="25" spans="1:6" ht="15">
      <c r="A25" s="7"/>
      <c r="B25" s="99"/>
      <c r="C25" s="43"/>
      <c r="D25" s="17"/>
      <c r="F25" s="29"/>
    </row>
    <row r="26" spans="1:6" ht="15">
      <c r="A26" s="7" t="s">
        <v>33</v>
      </c>
      <c r="B26" s="102">
        <f>B27+B28</f>
        <v>0.16699999999999998</v>
      </c>
      <c r="C26" s="52">
        <v>0.13800000000000001</v>
      </c>
      <c r="F26" s="30"/>
    </row>
    <row r="27" spans="1:6" ht="15">
      <c r="A27" s="7" t="s">
        <v>34</v>
      </c>
      <c r="B27" s="103">
        <v>0.14099999999999999</v>
      </c>
      <c r="C27" s="52">
        <v>0.11700000000000001</v>
      </c>
      <c r="F27" s="15"/>
    </row>
    <row r="28" spans="1:6" ht="15">
      <c r="A28" s="7" t="s">
        <v>35</v>
      </c>
      <c r="B28" s="103">
        <v>2.5999999999999999E-2</v>
      </c>
      <c r="C28" s="52">
        <v>2.1000000000000001E-2</v>
      </c>
      <c r="F28" s="15"/>
    </row>
    <row r="29" spans="1:6" ht="15">
      <c r="A29" s="7"/>
      <c r="B29" s="99"/>
      <c r="C29" s="43"/>
      <c r="F29" s="15"/>
    </row>
    <row r="30" spans="1:6" ht="15">
      <c r="A30" s="7" t="s">
        <v>126</v>
      </c>
      <c r="B30" s="86">
        <v>6.4999999999999997E-3</v>
      </c>
      <c r="C30" s="43"/>
      <c r="F30" s="15"/>
    </row>
    <row r="31" spans="1:6" ht="15">
      <c r="A31" s="7" t="s">
        <v>125</v>
      </c>
      <c r="B31" s="204">
        <v>8.8999999999999999E-3</v>
      </c>
      <c r="C31" s="205"/>
      <c r="F31" s="15"/>
    </row>
    <row r="32" spans="1:6" ht="15">
      <c r="A32" s="7" t="s">
        <v>50</v>
      </c>
      <c r="B32" s="86">
        <v>7.7000000000000002E-3</v>
      </c>
      <c r="C32" s="44">
        <v>8.2000000000000007E-3</v>
      </c>
      <c r="F32" s="15"/>
    </row>
    <row r="33" spans="1:6" ht="15">
      <c r="A33" s="7"/>
      <c r="B33" s="86"/>
      <c r="C33" s="44"/>
      <c r="F33" s="15"/>
    </row>
    <row r="34" spans="1:6" ht="15">
      <c r="A34" s="7"/>
      <c r="B34" s="104"/>
      <c r="C34" s="53"/>
      <c r="F34" s="15"/>
    </row>
    <row r="35" spans="1:6" ht="15">
      <c r="A35" s="7" t="s">
        <v>16</v>
      </c>
      <c r="B35" s="104">
        <v>1255.26</v>
      </c>
      <c r="C35" s="53">
        <v>1035.8800000000001</v>
      </c>
      <c r="F35" s="15"/>
    </row>
    <row r="36" spans="1:6" ht="15">
      <c r="A36" s="7" t="s">
        <v>101</v>
      </c>
      <c r="B36" s="104">
        <v>492.72</v>
      </c>
      <c r="C36" s="53">
        <v>488.77</v>
      </c>
      <c r="F36" s="15"/>
    </row>
    <row r="37" spans="1:6" ht="15">
      <c r="A37" s="7" t="s">
        <v>102</v>
      </c>
      <c r="B37" s="74">
        <f>B36+B35</f>
        <v>1747.98</v>
      </c>
      <c r="C37" s="53">
        <f>C36+C35</f>
        <v>1524.65</v>
      </c>
      <c r="F37" s="15"/>
    </row>
    <row r="38" spans="1:6" ht="11.25" customHeight="1">
      <c r="A38" s="161"/>
      <c r="B38" s="163"/>
      <c r="C38" s="162"/>
      <c r="F38" s="15"/>
    </row>
    <row r="39" spans="1:6" ht="45.75" customHeight="1">
      <c r="A39" s="164" t="s">
        <v>138</v>
      </c>
      <c r="B39" s="74">
        <v>268.58999999999997</v>
      </c>
      <c r="C39" s="22">
        <v>277.99</v>
      </c>
      <c r="F39" s="15"/>
    </row>
    <row r="40" spans="1:6" ht="13.5" thickBot="1">
      <c r="A40" s="165"/>
      <c r="B40" s="165"/>
      <c r="C40" s="166"/>
      <c r="F40" s="15"/>
    </row>
    <row r="41" spans="1:6" ht="15.75" thickTop="1">
      <c r="A41" s="51"/>
      <c r="B41" s="106"/>
      <c r="C41" s="36"/>
      <c r="F41" s="15"/>
    </row>
    <row r="42" spans="1:6" ht="15">
      <c r="A42" s="35"/>
      <c r="B42" s="107"/>
      <c r="C42" s="37"/>
      <c r="F42" s="15"/>
    </row>
    <row r="43" spans="1:6">
      <c r="A43" s="15"/>
      <c r="B43" s="105"/>
      <c r="C43" s="31"/>
      <c r="F43" s="15"/>
    </row>
    <row r="44" spans="1:6" ht="15">
      <c r="A44" s="35"/>
      <c r="B44" s="108"/>
      <c r="C44" s="38"/>
      <c r="F44" s="15"/>
    </row>
    <row r="45" spans="1:6" ht="15">
      <c r="A45" s="35"/>
      <c r="B45" s="109"/>
      <c r="C45" s="39"/>
      <c r="F45" s="15"/>
    </row>
    <row r="46" spans="1:6" ht="15">
      <c r="A46" s="35"/>
      <c r="B46" s="110"/>
      <c r="C46" s="40"/>
      <c r="F46" s="15"/>
    </row>
    <row r="47" spans="1:6" ht="15">
      <c r="A47" s="35"/>
      <c r="B47" s="111"/>
      <c r="C47" s="41"/>
      <c r="F47" s="15"/>
    </row>
    <row r="48" spans="1:6">
      <c r="A48" s="15"/>
      <c r="B48" s="105"/>
      <c r="C48" s="31"/>
      <c r="F48" s="15"/>
    </row>
    <row r="49" spans="1:6" ht="15">
      <c r="A49" s="35"/>
      <c r="B49" s="112"/>
      <c r="C49" s="33"/>
      <c r="F49" s="15"/>
    </row>
    <row r="50" spans="1:6">
      <c r="F50" s="15"/>
    </row>
    <row r="51" spans="1:6">
      <c r="F51" s="15"/>
    </row>
  </sheetData>
  <phoneticPr fontId="0" type="noConversion"/>
  <pageMargins left="1.29" right="0.75" top="0.45" bottom="0.3" header="0.5" footer="0.5"/>
  <pageSetup scale="95" orientation="portrait" horizontalDpi="300" verticalDpi="300" r:id="rId1"/>
  <headerFooter alignWithMargins="0"/>
  <legacyDrawing r:id="rId2"/>
  <oleObjects>
    <oleObject progId="Paint.Picture" shapeId="3074" r:id="rId3"/>
  </oleObjects>
</worksheet>
</file>

<file path=xl/worksheets/sheet4.xml><?xml version="1.0" encoding="utf-8"?>
<worksheet xmlns="http://schemas.openxmlformats.org/spreadsheetml/2006/main" xmlns:r="http://schemas.openxmlformats.org/officeDocument/2006/relationships">
  <sheetPr>
    <pageSetUpPr fitToPage="1"/>
  </sheetPr>
  <dimension ref="A5:G59"/>
  <sheetViews>
    <sheetView topLeftCell="A26" zoomScale="95" zoomScaleNormal="95" workbookViewId="0">
      <selection activeCell="D36" sqref="D36"/>
    </sheetView>
  </sheetViews>
  <sheetFormatPr defaultRowHeight="15"/>
  <cols>
    <col min="1" max="1" width="53.28515625" customWidth="1"/>
    <col min="2" max="2" width="15.7109375" style="72" customWidth="1"/>
    <col min="3" max="3" width="15.7109375" style="125" customWidth="1"/>
    <col min="4" max="4" width="15.28515625" customWidth="1"/>
    <col min="5" max="5" width="13.7109375" customWidth="1"/>
    <col min="7" max="7" width="10.85546875" bestFit="1" customWidth="1"/>
  </cols>
  <sheetData>
    <row r="5" spans="1:5" ht="19.5">
      <c r="A5" s="3" t="s">
        <v>0</v>
      </c>
      <c r="B5" s="71"/>
      <c r="C5" s="119"/>
    </row>
    <row r="6" spans="1:5" ht="19.5">
      <c r="A6" s="3"/>
      <c r="B6" s="71"/>
      <c r="C6" s="119"/>
    </row>
    <row r="7" spans="1:5" ht="15.75" thickBot="1">
      <c r="B7" s="114"/>
      <c r="C7" s="120" t="s">
        <v>1</v>
      </c>
    </row>
    <row r="8" spans="1:5" ht="16.5" thickTop="1" thickBot="1">
      <c r="A8" s="21"/>
      <c r="B8" s="159">
        <v>41182</v>
      </c>
      <c r="C8" s="160">
        <v>40816</v>
      </c>
    </row>
    <row r="9" spans="1:5" ht="15.75" thickTop="1">
      <c r="A9" s="50" t="s">
        <v>47</v>
      </c>
      <c r="B9" s="115"/>
      <c r="C9" s="121"/>
    </row>
    <row r="10" spans="1:5">
      <c r="A10" s="9"/>
      <c r="B10" s="70"/>
      <c r="C10" s="121"/>
      <c r="E10" s="32"/>
    </row>
    <row r="11" spans="1:5">
      <c r="A11" s="7" t="s">
        <v>38</v>
      </c>
      <c r="B11" s="82">
        <v>9003.5499999999993</v>
      </c>
      <c r="C11" s="55">
        <v>6999.16</v>
      </c>
      <c r="D11" s="32"/>
      <c r="E11" s="32"/>
    </row>
    <row r="12" spans="1:5">
      <c r="A12" s="7" t="s">
        <v>39</v>
      </c>
      <c r="B12" s="82">
        <v>478.41</v>
      </c>
      <c r="C12" s="55">
        <v>368.07</v>
      </c>
      <c r="D12" s="32"/>
      <c r="E12" s="32"/>
    </row>
    <row r="13" spans="1:5" ht="28.5">
      <c r="A13" s="46" t="s">
        <v>40</v>
      </c>
      <c r="B13" s="82">
        <v>137.78</v>
      </c>
      <c r="C13" s="55">
        <v>176.56</v>
      </c>
      <c r="D13" s="32"/>
      <c r="E13" s="32"/>
    </row>
    <row r="14" spans="1:5">
      <c r="A14" s="7" t="s">
        <v>41</v>
      </c>
      <c r="B14" s="82">
        <v>354.05</v>
      </c>
      <c r="C14" s="55">
        <v>195.13</v>
      </c>
    </row>
    <row r="15" spans="1:5">
      <c r="A15" s="7" t="s">
        <v>11</v>
      </c>
      <c r="B15" s="82">
        <v>114.27</v>
      </c>
      <c r="C15" s="55">
        <v>136.25</v>
      </c>
    </row>
    <row r="16" spans="1:5">
      <c r="A16" s="7" t="s">
        <v>45</v>
      </c>
      <c r="B16" s="82">
        <v>1.99</v>
      </c>
      <c r="C16" s="55">
        <v>2.5499999999999998</v>
      </c>
      <c r="D16" s="32"/>
    </row>
    <row r="17" spans="1:4" ht="15.75" thickBot="1">
      <c r="A17" s="7"/>
      <c r="B17" s="213">
        <f>SUM(B11:B16)</f>
        <v>10090.049999999999</v>
      </c>
      <c r="C17" s="118">
        <f>SUM(C11:C16)</f>
        <v>7877.72</v>
      </c>
      <c r="D17" s="32"/>
    </row>
    <row r="18" spans="1:4" ht="15.75" thickTop="1">
      <c r="A18" s="7"/>
      <c r="B18" s="70"/>
      <c r="C18" s="55"/>
    </row>
    <row r="19" spans="1:4">
      <c r="A19" s="9" t="s">
        <v>18</v>
      </c>
      <c r="B19" s="115"/>
      <c r="C19" s="121"/>
      <c r="D19" s="32"/>
    </row>
    <row r="20" spans="1:4">
      <c r="A20" s="7"/>
      <c r="B20" s="115"/>
      <c r="C20" s="121"/>
    </row>
    <row r="21" spans="1:4">
      <c r="A21" s="7" t="s">
        <v>19</v>
      </c>
      <c r="B21" s="115"/>
      <c r="C21" s="121"/>
    </row>
    <row r="22" spans="1:4">
      <c r="A22" s="7" t="s">
        <v>20</v>
      </c>
      <c r="B22" s="115">
        <v>1591.23</v>
      </c>
      <c r="C22" s="55">
        <v>1662.22</v>
      </c>
    </row>
    <row r="23" spans="1:4">
      <c r="A23" s="7" t="s">
        <v>4</v>
      </c>
      <c r="B23" s="115">
        <v>2008.12</v>
      </c>
      <c r="C23" s="55">
        <v>1319.91</v>
      </c>
    </row>
    <row r="24" spans="1:4">
      <c r="A24" s="7" t="s">
        <v>48</v>
      </c>
      <c r="B24" s="214">
        <v>3284.23</v>
      </c>
      <c r="C24" s="122">
        <v>2195.1999999999998</v>
      </c>
    </row>
    <row r="25" spans="1:4">
      <c r="A25" s="7"/>
      <c r="B25" s="70">
        <f>SUM(B22:B24)</f>
        <v>6883.58</v>
      </c>
      <c r="C25" s="55">
        <f>SUM(C22:C24)</f>
        <v>5177.33</v>
      </c>
    </row>
    <row r="26" spans="1:4">
      <c r="A26" s="7" t="s">
        <v>21</v>
      </c>
      <c r="B26" s="115">
        <v>46.03</v>
      </c>
      <c r="C26" s="55">
        <v>28.11</v>
      </c>
    </row>
    <row r="27" spans="1:4" ht="15.75" thickBot="1">
      <c r="A27" s="7"/>
      <c r="B27" s="213">
        <f>SUM(B25:B26)</f>
        <v>6929.61</v>
      </c>
      <c r="C27" s="118">
        <f>SUM(C25:C26)</f>
        <v>5205.4399999999996</v>
      </c>
    </row>
    <row r="28" spans="1:4" ht="15.75" thickTop="1">
      <c r="A28" s="7"/>
      <c r="B28" s="115"/>
      <c r="C28" s="121"/>
    </row>
    <row r="29" spans="1:4">
      <c r="A29" s="9" t="s">
        <v>8</v>
      </c>
      <c r="B29" s="115"/>
      <c r="C29" s="121"/>
    </row>
    <row r="30" spans="1:4">
      <c r="A30" s="7"/>
      <c r="B30" s="70"/>
      <c r="C30" s="55"/>
    </row>
    <row r="31" spans="1:4">
      <c r="A31" s="217" t="s">
        <v>22</v>
      </c>
      <c r="B31" s="70">
        <v>8184.38</v>
      </c>
      <c r="C31" s="121">
        <v>7990.62</v>
      </c>
    </row>
    <row r="32" spans="1:4">
      <c r="A32" s="217" t="s">
        <v>23</v>
      </c>
      <c r="B32" s="70">
        <v>804.01</v>
      </c>
      <c r="C32" s="121">
        <v>965.52</v>
      </c>
    </row>
    <row r="33" spans="1:7">
      <c r="A33" s="217" t="s">
        <v>27</v>
      </c>
      <c r="B33" s="70">
        <v>91.49</v>
      </c>
      <c r="C33" s="121">
        <v>114.43</v>
      </c>
      <c r="D33" s="131"/>
    </row>
    <row r="34" spans="1:7">
      <c r="A34" s="217" t="s">
        <v>36</v>
      </c>
      <c r="B34" s="70">
        <v>2</v>
      </c>
      <c r="C34" s="121">
        <v>2</v>
      </c>
    </row>
    <row r="35" spans="1:7">
      <c r="A35" s="217" t="s">
        <v>28</v>
      </c>
      <c r="B35" s="70">
        <v>311.63</v>
      </c>
      <c r="C35" s="55">
        <v>305.63</v>
      </c>
      <c r="F35" s="26"/>
    </row>
    <row r="36" spans="1:7">
      <c r="A36" s="217" t="s">
        <v>37</v>
      </c>
      <c r="B36" s="70">
        <v>75.97</v>
      </c>
      <c r="C36" s="121">
        <v>81.11</v>
      </c>
      <c r="F36" s="26"/>
    </row>
    <row r="37" spans="1:7">
      <c r="A37" s="217" t="s">
        <v>25</v>
      </c>
      <c r="B37" s="70">
        <v>142.96</v>
      </c>
      <c r="C37" s="121">
        <v>146.37</v>
      </c>
      <c r="F37" s="26"/>
    </row>
    <row r="38" spans="1:7">
      <c r="A38" s="217" t="s">
        <v>24</v>
      </c>
      <c r="B38" s="70">
        <v>2339.91</v>
      </c>
      <c r="C38" s="121">
        <v>1417.2</v>
      </c>
      <c r="F38" s="26"/>
    </row>
    <row r="39" spans="1:7">
      <c r="A39" s="217" t="s">
        <v>29</v>
      </c>
      <c r="B39" s="115">
        <v>3137.58</v>
      </c>
      <c r="C39" s="121">
        <v>4025.58</v>
      </c>
      <c r="F39" s="26"/>
    </row>
    <row r="40" spans="1:7">
      <c r="A40" s="142"/>
      <c r="B40" s="218">
        <f>SUM(B31:B39)</f>
        <v>15089.929999999997</v>
      </c>
      <c r="C40" s="219">
        <f>SUM(C31:C39)</f>
        <v>15048.460000000001</v>
      </c>
      <c r="F40" s="26"/>
    </row>
    <row r="41" spans="1:7">
      <c r="A41" s="217" t="s">
        <v>30</v>
      </c>
      <c r="B41" s="70">
        <v>65.81</v>
      </c>
      <c r="C41" s="220">
        <v>68.11</v>
      </c>
      <c r="F41" s="26"/>
    </row>
    <row r="42" spans="1:7" ht="15.75" thickBot="1">
      <c r="A42" s="217"/>
      <c r="B42" s="213">
        <f>B40-B41</f>
        <v>15024.119999999997</v>
      </c>
      <c r="C42" s="118">
        <f>C40-C41</f>
        <v>14980.35</v>
      </c>
      <c r="E42" s="32"/>
      <c r="F42" s="26"/>
      <c r="G42" s="158"/>
    </row>
    <row r="43" spans="1:7" ht="15.75" thickTop="1">
      <c r="A43" s="7"/>
      <c r="C43" s="123"/>
      <c r="F43" s="26"/>
    </row>
    <row r="44" spans="1:7" ht="28.5">
      <c r="A44" s="47" t="s">
        <v>44</v>
      </c>
      <c r="B44" s="115">
        <v>31161.06</v>
      </c>
      <c r="C44" s="121">
        <v>21334.58</v>
      </c>
      <c r="F44" s="26"/>
    </row>
    <row r="45" spans="1:7" ht="15.75" thickBot="1">
      <c r="A45" s="24"/>
      <c r="B45" s="116"/>
      <c r="C45" s="124"/>
      <c r="F45" s="26"/>
    </row>
    <row r="46" spans="1:7" ht="15.75" thickTop="1">
      <c r="A46" s="49" t="s">
        <v>9</v>
      </c>
    </row>
    <row r="47" spans="1:7" ht="12.75">
      <c r="A47" s="225"/>
      <c r="B47" s="226"/>
      <c r="C47" s="226"/>
    </row>
    <row r="57" spans="5:7">
      <c r="E57" s="32"/>
      <c r="G57" s="32"/>
    </row>
    <row r="58" spans="5:7">
      <c r="E58" s="32"/>
      <c r="G58" s="32"/>
    </row>
    <row r="59" spans="5:7">
      <c r="G59" s="32"/>
    </row>
  </sheetData>
  <mergeCells count="1">
    <mergeCell ref="A47:C47"/>
  </mergeCells>
  <phoneticPr fontId="0" type="noConversion"/>
  <pageMargins left="0.75" right="0.51" top="0.32" bottom="0.45" header="0.5" footer="0.5"/>
  <pageSetup orientation="portrait" horizontalDpi="300" verticalDpi="300" r:id="rId1"/>
  <headerFooter alignWithMargins="0"/>
  <legacyDrawing r:id="rId2"/>
  <oleObjects>
    <oleObject progId="Paint.Picture" shapeId="4098" r:id="rId3"/>
  </oleObjects>
</worksheet>
</file>

<file path=xl/worksheets/sheet5.xml><?xml version="1.0" encoding="utf-8"?>
<worksheet xmlns="http://schemas.openxmlformats.org/spreadsheetml/2006/main" xmlns:r="http://schemas.openxmlformats.org/officeDocument/2006/relationships">
  <dimension ref="A5:C30"/>
  <sheetViews>
    <sheetView topLeftCell="A8" workbookViewId="0">
      <selection activeCell="B29" sqref="B29"/>
    </sheetView>
  </sheetViews>
  <sheetFormatPr defaultRowHeight="12.75"/>
  <cols>
    <col min="1" max="1" width="57" customWidth="1"/>
    <col min="2" max="3" width="12.7109375" bestFit="1" customWidth="1"/>
  </cols>
  <sheetData>
    <row r="5" spans="1:3" ht="19.5">
      <c r="A5" s="189" t="s">
        <v>0</v>
      </c>
      <c r="B5" s="190"/>
      <c r="C5" s="190"/>
    </row>
    <row r="8" spans="1:3">
      <c r="C8" s="193" t="s">
        <v>1</v>
      </c>
    </row>
    <row r="9" spans="1:3" ht="15.75" thickBot="1">
      <c r="A9" s="168" t="s">
        <v>82</v>
      </c>
      <c r="B9" s="169"/>
      <c r="C9" s="169"/>
    </row>
    <row r="10" spans="1:3" ht="16.5" thickTop="1" thickBot="1">
      <c r="A10" s="170"/>
      <c r="B10" s="178">
        <f>Schedule!B8</f>
        <v>41182</v>
      </c>
      <c r="C10" s="170">
        <f>Schedule!C8</f>
        <v>40816</v>
      </c>
    </row>
    <row r="11" spans="1:3" ht="15.75" thickTop="1">
      <c r="A11" s="191" t="s">
        <v>3</v>
      </c>
      <c r="B11" s="183">
        <v>19724</v>
      </c>
      <c r="C11" s="185">
        <v>40697</v>
      </c>
    </row>
    <row r="12" spans="1:3" ht="15">
      <c r="A12" s="191" t="s">
        <v>70</v>
      </c>
      <c r="B12" s="183">
        <v>79804</v>
      </c>
      <c r="C12" s="185">
        <v>62138</v>
      </c>
    </row>
    <row r="13" spans="1:3" ht="15">
      <c r="A13" s="191" t="s">
        <v>4</v>
      </c>
      <c r="B13" s="183">
        <v>48262</v>
      </c>
      <c r="C13" s="185">
        <v>36293</v>
      </c>
    </row>
    <row r="14" spans="1:3" ht="15.75" thickBot="1">
      <c r="A14" s="171"/>
      <c r="B14" s="184">
        <f>SUM(B11:B13)</f>
        <v>147790</v>
      </c>
      <c r="C14" s="186">
        <f>SUM(C11:C13)</f>
        <v>139128</v>
      </c>
    </row>
    <row r="15" spans="1:3" ht="15.75" thickTop="1">
      <c r="A15" s="169"/>
      <c r="B15" s="72"/>
      <c r="C15" s="149"/>
    </row>
    <row r="16" spans="1:3" ht="15.75" thickBot="1">
      <c r="A16" s="168" t="s">
        <v>20</v>
      </c>
      <c r="B16" s="179"/>
      <c r="C16" s="173"/>
    </row>
    <row r="17" spans="1:3" ht="16.5" thickTop="1" thickBot="1">
      <c r="A17" s="170"/>
      <c r="B17" s="178">
        <f>B10</f>
        <v>41182</v>
      </c>
      <c r="C17" s="170">
        <f>C10</f>
        <v>40816</v>
      </c>
    </row>
    <row r="18" spans="1:3" ht="15.75" thickTop="1">
      <c r="A18" s="191" t="s">
        <v>5</v>
      </c>
      <c r="B18" s="196">
        <v>99401.19</v>
      </c>
      <c r="C18" s="185">
        <v>80268</v>
      </c>
    </row>
    <row r="19" spans="1:3" ht="15">
      <c r="A19" s="191" t="s">
        <v>6</v>
      </c>
      <c r="B19" s="196">
        <v>53763.33</v>
      </c>
      <c r="C19" s="185">
        <v>45144.19</v>
      </c>
    </row>
    <row r="20" spans="1:3" ht="15.75" thickBot="1">
      <c r="A20" s="187" t="s">
        <v>7</v>
      </c>
      <c r="B20" s="197">
        <v>1963.49</v>
      </c>
      <c r="C20" s="198">
        <v>1580.21</v>
      </c>
    </row>
    <row r="21" spans="1:3" ht="15.75" thickBot="1">
      <c r="A21" s="181" t="s">
        <v>117</v>
      </c>
      <c r="B21" s="197">
        <f>SUM(B18:B20)</f>
        <v>155128.01</v>
      </c>
      <c r="C21" s="198">
        <f>SUM(C18:C20)</f>
        <v>126992.40000000001</v>
      </c>
    </row>
    <row r="22" spans="1:3" ht="28.5">
      <c r="A22" s="192" t="s">
        <v>116</v>
      </c>
      <c r="B22" s="196">
        <v>492.72</v>
      </c>
      <c r="C22" s="185">
        <v>488.77</v>
      </c>
    </row>
    <row r="23" spans="1:3" ht="15.75" thickBot="1">
      <c r="A23" s="171"/>
      <c r="B23" s="199">
        <f>B21-B22</f>
        <v>154635.29</v>
      </c>
      <c r="C23" s="186">
        <f>C21-C22</f>
        <v>126503.63</v>
      </c>
    </row>
    <row r="24" spans="1:3" ht="15" thickTop="1">
      <c r="A24" s="174"/>
      <c r="B24" s="174"/>
      <c r="C24" s="174"/>
    </row>
    <row r="25" spans="1:3" ht="15.75" thickBot="1">
      <c r="A25" s="175" t="s">
        <v>114</v>
      </c>
      <c r="B25" s="172"/>
      <c r="C25" s="62"/>
    </row>
    <row r="26" spans="1:3" ht="46.5" thickTop="1" thickBot="1">
      <c r="A26" s="195" t="s">
        <v>119</v>
      </c>
      <c r="B26" s="176" t="s">
        <v>115</v>
      </c>
      <c r="C26" s="176" t="s">
        <v>112</v>
      </c>
    </row>
    <row r="27" spans="1:3" ht="15.75" thickTop="1">
      <c r="A27" s="191" t="s">
        <v>5</v>
      </c>
      <c r="B27" s="185">
        <v>13141</v>
      </c>
      <c r="C27" s="180">
        <f>B27/$B$29</f>
        <v>0.7835549460378034</v>
      </c>
    </row>
    <row r="28" spans="1:3" ht="15">
      <c r="A28" s="191" t="s">
        <v>113</v>
      </c>
      <c r="B28" s="185">
        <v>3630</v>
      </c>
      <c r="C28" s="180">
        <f>B28/$B$29</f>
        <v>0.21644505396219665</v>
      </c>
    </row>
    <row r="29" spans="1:3" ht="15.75" thickBot="1">
      <c r="A29" s="177" t="s">
        <v>97</v>
      </c>
      <c r="B29" s="186">
        <f>SUM(B27:B28)</f>
        <v>16771</v>
      </c>
      <c r="C29" s="182">
        <f>SUM(C27:C28)</f>
        <v>1</v>
      </c>
    </row>
    <row r="30" spans="1:3" ht="13.5" thickTop="1"/>
  </sheetData>
  <phoneticPr fontId="0" type="noConversion"/>
  <pageMargins left="0.75" right="0.75" top="1" bottom="1" header="0.5" footer="0.5"/>
  <pageSetup orientation="portrait" r:id="rId1"/>
  <headerFooter alignWithMargins="0"/>
  <legacyDrawing r:id="rId2"/>
  <oleObjects>
    <oleObject progId="Paint.Picture" shapeId="11265" r:id="rId3"/>
  </oleObjects>
</worksheet>
</file>

<file path=xl/worksheets/sheet6.xml><?xml version="1.0" encoding="utf-8"?>
<worksheet xmlns="http://schemas.openxmlformats.org/spreadsheetml/2006/main" xmlns:r="http://schemas.openxmlformats.org/officeDocument/2006/relationships">
  <dimension ref="A5:F56"/>
  <sheetViews>
    <sheetView view="pageBreakPreview" topLeftCell="A31" zoomScaleSheetLayoutView="100" workbookViewId="0">
      <selection sqref="A1:C47"/>
    </sheetView>
  </sheetViews>
  <sheetFormatPr defaultRowHeight="12.75"/>
  <cols>
    <col min="1" max="1" width="60" customWidth="1"/>
    <col min="2" max="2" width="15.7109375" style="93" customWidth="1"/>
    <col min="3" max="3" width="18.5703125" style="149" customWidth="1"/>
    <col min="4" max="4" width="7.42578125" customWidth="1"/>
    <col min="5" max="5" width="9.28515625" bestFit="1" customWidth="1"/>
  </cols>
  <sheetData>
    <row r="5" spans="1:5" ht="19.5">
      <c r="A5" s="4" t="s">
        <v>26</v>
      </c>
      <c r="B5" s="79"/>
      <c r="C5" s="148"/>
    </row>
    <row r="6" spans="1:5">
      <c r="B6" s="80"/>
    </row>
    <row r="7" spans="1:5" ht="15.75">
      <c r="A7" s="167" t="s">
        <v>118</v>
      </c>
      <c r="B7" s="79"/>
      <c r="C7" s="148"/>
    </row>
    <row r="8" spans="1:5">
      <c r="B8" s="80"/>
    </row>
    <row r="9" spans="1:5" ht="13.5" thickBot="1">
      <c r="B9" s="80"/>
      <c r="C9" s="150" t="s">
        <v>10</v>
      </c>
    </row>
    <row r="10" spans="1:5" ht="16.5" thickTop="1" thickBot="1">
      <c r="A10" s="10"/>
      <c r="B10" s="73">
        <v>41182</v>
      </c>
      <c r="C10" s="57">
        <v>40816</v>
      </c>
    </row>
    <row r="11" spans="1:5" ht="15.75" thickTop="1">
      <c r="A11" s="11"/>
      <c r="B11" s="74"/>
      <c r="C11" s="8"/>
      <c r="E11" s="56"/>
    </row>
    <row r="12" spans="1:5" s="49" customFormat="1" ht="15">
      <c r="A12" s="12"/>
      <c r="B12" s="74"/>
      <c r="C12" s="8"/>
      <c r="D12"/>
    </row>
    <row r="13" spans="1:5" ht="15">
      <c r="A13" s="11" t="s">
        <v>53</v>
      </c>
      <c r="B13" s="154">
        <v>10546.55</v>
      </c>
      <c r="C13" s="155">
        <v>8383.33</v>
      </c>
    </row>
    <row r="14" spans="1:5" ht="15">
      <c r="A14" s="11" t="s">
        <v>105</v>
      </c>
      <c r="B14" s="154">
        <v>4978.62</v>
      </c>
      <c r="C14" s="155">
        <v>4603.24</v>
      </c>
    </row>
    <row r="15" spans="1:5" ht="15">
      <c r="A15" s="11" t="s">
        <v>135</v>
      </c>
      <c r="B15" s="154">
        <v>2069.5100000000002</v>
      </c>
      <c r="C15" s="155">
        <v>-1420.11</v>
      </c>
    </row>
    <row r="16" spans="1:5" ht="15">
      <c r="A16" s="11" t="s">
        <v>64</v>
      </c>
      <c r="B16" s="154">
        <v>123.66</v>
      </c>
      <c r="C16" s="155">
        <v>113.89</v>
      </c>
    </row>
    <row r="17" spans="1:6" ht="15">
      <c r="A17" s="11" t="s">
        <v>12</v>
      </c>
      <c r="B17" s="156">
        <v>20.25</v>
      </c>
      <c r="C17" s="157">
        <v>65.36</v>
      </c>
    </row>
    <row r="18" spans="1:6" ht="15">
      <c r="A18" s="12" t="s">
        <v>65</v>
      </c>
      <c r="B18" s="74">
        <f>SUM(B13:B17)</f>
        <v>17738.59</v>
      </c>
      <c r="C18" s="22">
        <f>SUM(C13:C17)</f>
        <v>11745.71</v>
      </c>
    </row>
    <row r="19" spans="1:6" ht="15">
      <c r="A19" s="11"/>
      <c r="B19" s="74"/>
      <c r="C19" s="22"/>
    </row>
    <row r="20" spans="1:6" ht="15">
      <c r="A20" s="11"/>
      <c r="B20" s="74"/>
      <c r="C20" s="22"/>
    </row>
    <row r="21" spans="1:6" ht="15">
      <c r="A21" s="12" t="s">
        <v>104</v>
      </c>
      <c r="B21" s="74"/>
      <c r="C21" s="22"/>
    </row>
    <row r="22" spans="1:6" ht="15">
      <c r="A22" s="11" t="s">
        <v>13</v>
      </c>
      <c r="B22" s="70">
        <v>7119.43</v>
      </c>
      <c r="C22" s="55">
        <v>5335.96</v>
      </c>
      <c r="D22" s="17"/>
    </row>
    <row r="23" spans="1:6" ht="15">
      <c r="A23" s="11" t="s">
        <v>127</v>
      </c>
      <c r="B23" s="154">
        <v>259.33</v>
      </c>
      <c r="C23" s="155">
        <v>221.41</v>
      </c>
      <c r="D23" s="17"/>
    </row>
    <row r="24" spans="1:6" ht="15">
      <c r="A24" s="11" t="s">
        <v>128</v>
      </c>
      <c r="B24" s="154">
        <v>61.72</v>
      </c>
      <c r="C24" s="155">
        <v>46.85</v>
      </c>
      <c r="D24" s="17"/>
    </row>
    <row r="25" spans="1:6" ht="15">
      <c r="A25" s="11" t="s">
        <v>15</v>
      </c>
      <c r="B25" s="154">
        <v>211.78</v>
      </c>
      <c r="C25" s="155">
        <v>210.14</v>
      </c>
      <c r="D25" s="17"/>
    </row>
    <row r="26" spans="1:6" ht="15">
      <c r="A26" s="11" t="s">
        <v>68</v>
      </c>
      <c r="B26" s="70">
        <v>2077.75</v>
      </c>
      <c r="C26" s="55">
        <v>1800.16</v>
      </c>
      <c r="D26" s="17"/>
    </row>
    <row r="27" spans="1:6" ht="28.5">
      <c r="A27" s="47" t="s">
        <v>136</v>
      </c>
      <c r="B27" s="70">
        <v>4699.58</v>
      </c>
      <c r="C27" s="55">
        <v>1372.17</v>
      </c>
      <c r="D27" s="17"/>
    </row>
    <row r="28" spans="1:6" ht="15">
      <c r="A28" s="11" t="s">
        <v>46</v>
      </c>
      <c r="B28" s="154">
        <v>26.04</v>
      </c>
      <c r="C28" s="155">
        <v>24.5</v>
      </c>
      <c r="D28" s="17"/>
    </row>
    <row r="29" spans="1:6" ht="15">
      <c r="A29" s="11" t="s">
        <v>16</v>
      </c>
      <c r="B29" s="154">
        <v>89.72</v>
      </c>
      <c r="C29" s="155">
        <v>55.4</v>
      </c>
      <c r="D29" s="17"/>
    </row>
    <row r="30" spans="1:6" ht="15">
      <c r="A30" s="11"/>
      <c r="B30" s="84">
        <f>SUM(B22:B29)</f>
        <v>14545.35</v>
      </c>
      <c r="C30" s="136">
        <f>SUM(C22:C29)</f>
        <v>9066.59</v>
      </c>
      <c r="D30" s="147"/>
      <c r="F30" s="32"/>
    </row>
    <row r="31" spans="1:6" ht="15">
      <c r="A31" s="11"/>
      <c r="B31" s="74"/>
      <c r="C31" s="22"/>
    </row>
    <row r="32" spans="1:6" ht="15">
      <c r="A32" s="12" t="s">
        <v>52</v>
      </c>
      <c r="B32" s="74">
        <f>B18-B30</f>
        <v>3193.24</v>
      </c>
      <c r="C32" s="22">
        <f>C18-C30</f>
        <v>2679.119999999999</v>
      </c>
      <c r="D32" s="17"/>
    </row>
    <row r="33" spans="1:5" ht="15">
      <c r="A33" s="7" t="s">
        <v>66</v>
      </c>
      <c r="B33" s="75">
        <f>920.17-30.59</f>
        <v>889.57999999999993</v>
      </c>
      <c r="C33" s="122">
        <f>801.87-14.15</f>
        <v>787.72</v>
      </c>
      <c r="D33" s="17"/>
    </row>
    <row r="34" spans="1:5" ht="29.25">
      <c r="A34" s="188" t="s">
        <v>131</v>
      </c>
      <c r="B34" s="223">
        <f>B32-B33</f>
        <v>2303.66</v>
      </c>
      <c r="C34" s="224">
        <f>C32-C33</f>
        <v>1891.399999999999</v>
      </c>
      <c r="D34" s="17"/>
    </row>
    <row r="35" spans="1:5" ht="15">
      <c r="A35" s="143" t="s">
        <v>133</v>
      </c>
      <c r="B35" s="74">
        <v>-148.44</v>
      </c>
      <c r="C35" s="22">
        <v>-79.56</v>
      </c>
      <c r="D35" s="17"/>
    </row>
    <row r="36" spans="1:5" ht="15">
      <c r="A36" s="12" t="s">
        <v>132</v>
      </c>
      <c r="B36" s="75">
        <v>695.54</v>
      </c>
      <c r="C36" s="134">
        <v>536.54999999999995</v>
      </c>
      <c r="D36" s="17"/>
    </row>
    <row r="37" spans="1:5" ht="30.75" thickBot="1">
      <c r="A37" s="188" t="s">
        <v>134</v>
      </c>
      <c r="B37" s="221">
        <f>SUM(B34:B36)</f>
        <v>2850.7599999999998</v>
      </c>
      <c r="C37" s="222">
        <f>SUM(C34:C36)</f>
        <v>2348.389999999999</v>
      </c>
      <c r="D37" s="17"/>
    </row>
    <row r="38" spans="1:5" ht="15.75" thickTop="1">
      <c r="A38" s="34"/>
      <c r="B38" s="87"/>
      <c r="C38" s="138"/>
    </row>
    <row r="39" spans="1:5" ht="15">
      <c r="A39" s="11"/>
      <c r="B39" s="74"/>
      <c r="C39" s="22"/>
    </row>
    <row r="40" spans="1:5" ht="15">
      <c r="A40" s="54" t="s">
        <v>129</v>
      </c>
      <c r="B40" s="206">
        <v>19.010000000000002</v>
      </c>
      <c r="C40" s="207">
        <v>15.97</v>
      </c>
      <c r="D40" s="32"/>
    </row>
    <row r="41" spans="1:5" ht="15">
      <c r="A41" s="11"/>
      <c r="B41" s="74"/>
      <c r="C41" s="22"/>
      <c r="D41" s="32"/>
    </row>
    <row r="42" spans="1:5" ht="15">
      <c r="A42" s="11" t="s">
        <v>67</v>
      </c>
      <c r="B42" s="103">
        <v>0.214</v>
      </c>
      <c r="C42" s="151"/>
      <c r="D42" s="32"/>
      <c r="E42" s="32"/>
    </row>
    <row r="43" spans="1:5" ht="15" thickBot="1">
      <c r="A43" s="24"/>
      <c r="B43" s="24"/>
      <c r="C43" s="216"/>
      <c r="D43" s="32"/>
    </row>
    <row r="44" spans="1:5" ht="15.75" thickTop="1">
      <c r="B44" s="88"/>
      <c r="C44" s="33"/>
      <c r="D44" s="32"/>
      <c r="E44" s="25"/>
    </row>
    <row r="45" spans="1:5" ht="15">
      <c r="A45" s="20"/>
      <c r="B45" s="88"/>
    </row>
    <row r="46" spans="1:5" ht="15">
      <c r="A46" s="49" t="s">
        <v>9</v>
      </c>
      <c r="B46" s="88"/>
    </row>
    <row r="47" spans="1:5" ht="81" customHeight="1">
      <c r="A47" s="227" t="s">
        <v>137</v>
      </c>
      <c r="B47" s="228"/>
      <c r="C47" s="228"/>
    </row>
    <row r="48" spans="1:5" ht="15">
      <c r="A48" s="16"/>
      <c r="B48" s="88"/>
    </row>
    <row r="49" spans="1:3" ht="15">
      <c r="A49" s="16"/>
      <c r="B49" s="88"/>
    </row>
    <row r="50" spans="1:3">
      <c r="A50" s="19"/>
      <c r="B50" s="90"/>
      <c r="C50" s="152"/>
    </row>
    <row r="51" spans="1:3">
      <c r="A51" s="18"/>
      <c r="B51" s="91"/>
      <c r="C51" s="153"/>
    </row>
    <row r="52" spans="1:3">
      <c r="A52" s="18"/>
      <c r="B52" s="91"/>
      <c r="C52" s="153"/>
    </row>
    <row r="53" spans="1:3">
      <c r="A53" s="18"/>
      <c r="B53" s="91"/>
      <c r="C53" s="153"/>
    </row>
    <row r="54" spans="1:3">
      <c r="A54" s="16"/>
      <c r="B54" s="89"/>
    </row>
    <row r="55" spans="1:3">
      <c r="A55" s="15"/>
      <c r="B55" s="92"/>
    </row>
    <row r="56" spans="1:3">
      <c r="A56" s="15"/>
    </row>
  </sheetData>
  <mergeCells count="1">
    <mergeCell ref="A47:C47"/>
  </mergeCells>
  <pageMargins left="0.75" right="0.24" top="0.73" bottom="0.62" header="0.5" footer="0.5"/>
  <pageSetup scale="88" orientation="portrait" horizontalDpi="300" verticalDpi="300" r:id="rId1"/>
  <headerFooter alignWithMargins="0"/>
  <rowBreaks count="1" manualBreakCount="1">
    <brk id="48" max="2" man="1"/>
  </rowBreaks>
  <legacyDrawing r:id="rId2"/>
  <oleObjects>
    <oleObject progId="Paint.Picture" shapeId="5121" r:id="rId3"/>
  </oleObjects>
</worksheet>
</file>

<file path=xl/worksheets/sheet7.xml><?xml version="1.0" encoding="utf-8"?>
<worksheet xmlns="http://schemas.openxmlformats.org/spreadsheetml/2006/main" xmlns:r="http://schemas.openxmlformats.org/officeDocument/2006/relationships">
  <dimension ref="A1"/>
  <sheetViews>
    <sheetView workbookViewId="0">
      <selection activeCell="C1" sqref="C1:E1"/>
    </sheetView>
  </sheetViews>
  <sheetFormatPr defaultRowHeight="12.75"/>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rintOptions gridLines="1" gridLinesSet="0"/>
  <pageMargins left="0.75" right="0.75" top="1" bottom="1" header="0.5" footer="0.5"/>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rintOptions gridLines="1" gridLinesSet="0"/>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BSHEETREV</vt:lpstr>
      <vt:lpstr>P&amp;L</vt:lpstr>
      <vt:lpstr>OPS</vt:lpstr>
      <vt:lpstr>Schedule</vt:lpstr>
      <vt:lpstr>Schedule2</vt:lpstr>
      <vt:lpstr>Consolidated</vt:lpstr>
      <vt:lpstr>Sheet14</vt:lpstr>
      <vt:lpstr>Sheet15</vt:lpstr>
      <vt:lpstr>Sheet16</vt:lpstr>
      <vt:lpstr>Sheet17</vt:lpstr>
      <vt:lpstr>Sheet18</vt:lpstr>
      <vt:lpstr>Sheet19</vt:lpstr>
      <vt:lpstr>Sheet20</vt:lpstr>
      <vt:lpstr>BSHEETREV!Print_Area</vt:lpstr>
      <vt:lpstr>Consolidated!Print_Area</vt:lpstr>
      <vt:lpstr>'P&amp;L'!Print_Area</vt:lpstr>
      <vt:lpstr>Schedule!Print_Area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Nandikesan K K</dc:creator>
  <cp:lastModifiedBy>Nandi</cp:lastModifiedBy>
  <cp:lastPrinted>2012-10-22T07:28:07Z</cp:lastPrinted>
  <dcterms:created xsi:type="dcterms:W3CDTF">2000-04-28T13:16:08Z</dcterms:created>
  <dcterms:modified xsi:type="dcterms:W3CDTF">2012-10-22T08:15:09Z</dcterms:modified>
</cp:coreProperties>
</file>