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<sst xmlns="http://schemas.openxmlformats.org/spreadsheetml/2006/main" count="116" uniqueCount="105">
  <si>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</si>
  <si>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</si>
  <si>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</si>
  <si>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</si>
  <si>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</si>
  <si>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</si>
  <si>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</si>
  <si>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</si>
  <si>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De Pinken DESSEL-WITGOOR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</si>
  <si>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</si>
  <si>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</si>
  <si>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</si>
  <si>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</si>
  <si>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</si>
  <si>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</si>
  <si>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</si>
  <si>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</si>
  <si>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</si>
  <si>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</si>
  <si>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</si>
  <si>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</si>
  <si>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</si>
  <si>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</si>
  <si>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</si>
  <si>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</si>
  <si>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</si>
  <si>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</si>
  <si>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</si>
  <si>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</si>
  <si>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</si>
  <si>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</si>
  <si>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</si>
  <si>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</si>
  <si>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</si>
  <si>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</si>
  <si>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</si>
  <si>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</si>
  <si>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</si>
  <si>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</si>
  <si>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</si>
  <si>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</si>
  <si>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</si>
  <si>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</si>
  <si>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</si>
  <si>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</si>
  <si>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</si>
  <si>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</si>
  <si>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</si>
  <si>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</si>
  <si>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</si>
  <si>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</si>
  <si>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</si>
  <si>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</si>
  <si>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</si>
  <si>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</si>
  <si>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</si>
  <si>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</si>
  <si>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</si>
  <si>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</si>
  <si>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</si>
  <si>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</si>
  <si>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</si>
  <si>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</si>
  <si>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</si>
  <si>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</si>
  <si>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</si>
  <si>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</si>
  <si>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</si>
  <si>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</si>
  <si>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</si>
  <si>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</si>
  <si>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</si>
  <si>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</si>
  <si>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</si>
  <si>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</si>
  <si>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</si>
  <si>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 xml:space="preserve">Telmaand: </t>
  </si>
  <si>
    <t>Put Stroobants MOL</t>
  </si>
  <si>
    <t>Kanaal Dessel-Kwaadmechelen</t>
  </si>
  <si>
    <t>Sas IV tot Sas VI</t>
  </si>
  <si>
    <t>Campinastrand Dessel</t>
  </si>
  <si>
    <t>afgesloten door poort</t>
  </si>
  <si>
    <t>geen tellers</t>
  </si>
  <si>
    <t>buiten ons telgebied</t>
  </si>
  <si>
    <t>sector 16a</t>
  </si>
  <si>
    <t>Celguis MOL</t>
  </si>
  <si>
    <t>Teller</t>
  </si>
  <si>
    <t>MM</t>
  </si>
  <si>
    <t>PB</t>
  </si>
  <si>
    <t>FL</t>
  </si>
  <si>
    <t>MG</t>
  </si>
  <si>
    <t>Groeve Mol donk</t>
  </si>
  <si>
    <t>1 ijsvogel</t>
  </si>
  <si>
    <t xml:space="preserve">jachtactiviteiten </t>
  </si>
  <si>
    <t>SS</t>
  </si>
  <si>
    <t>3 Barbarie-E; 4 MandarijnE 3♀, 1♂</t>
  </si>
  <si>
    <t>AD</t>
  </si>
  <si>
    <t>NG</t>
  </si>
  <si>
    <t>HB</t>
  </si>
  <si>
    <t>geen vogels</t>
  </si>
  <si>
    <t>geen AS op slaapplaats</t>
  </si>
  <si>
    <t>295 AS op slaappplaats</t>
  </si>
  <si>
    <t>GZB =gekwetst ex. overzomerde</t>
  </si>
  <si>
    <t>met kanaaltraject tot Sas 4</t>
  </si>
  <si>
    <t>2300 Toendras tpl om 11,30u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</si>
</sst>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/mm/yyyy"/>
    <numFmt numFmtId="183" formatCode="mmm/yyyy"/>
  </numFmts>
  <fonts count="45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58" applyFont="1" applyFill="1" applyBorder="1" applyAlignment="1">
      <alignment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0" fontId="1" fillId="0" borderId="13" xfId="58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14" xfId="0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" fillId="0" borderId="13" xfId="58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7"/>
  <sheetViews>
    <sheetView tabSelected="1" zoomScale="106" zoomScaleNormal="106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P20" sqref="AP20"/>
    </sheetView>
  </sheetViews>
  <sheetFormatPr defaultColWidth="9.140625" defaultRowHeight="12.75"/>
  <cols>
    <col min="1" max="1" width="4.421875" style="13" customWidth="1"/>
    <col min="2" max="2" width="20.00390625" style="13" customWidth="1"/>
    <col min="3" max="3" width="10.8515625" style="11" bestFit="1" customWidth="1"/>
    <col min="4" max="9" width="3.7109375" style="1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6.0039062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5.421875" style="11" bestFit="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25.421875" style="14" customWidth="1"/>
    <col min="43" max="16384" width="9.140625" style="13" customWidth="1"/>
  </cols>
  <sheetData>
    <row r="1" spans="1:42" s="3" customFormat="1" ht="15.75">
      <c r="A1" s="3" t="s">
        <v>59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8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9"/>
    </row>
    <row r="3" spans="1:42" s="8" customFormat="1" ht="15">
      <c r="A3" s="7" t="s">
        <v>76</v>
      </c>
      <c r="B3" s="38" t="s">
        <v>84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  <c r="AP3" s="20"/>
    </row>
    <row r="4" spans="1:42" s="12" customFormat="1" ht="96" customHeight="1">
      <c r="A4" s="10" t="s">
        <v>70</v>
      </c>
      <c r="B4" s="10" t="s">
        <v>69</v>
      </c>
      <c r="C4" s="10" t="s">
        <v>31</v>
      </c>
      <c r="D4" s="46" t="s">
        <v>86</v>
      </c>
      <c r="E4" s="33" t="s">
        <v>32</v>
      </c>
      <c r="F4" s="33" t="s">
        <v>72</v>
      </c>
      <c r="G4" s="33" t="s">
        <v>73</v>
      </c>
      <c r="H4" s="33" t="s">
        <v>74</v>
      </c>
      <c r="I4" s="33" t="s">
        <v>75</v>
      </c>
      <c r="J4" s="37" t="s">
        <v>33</v>
      </c>
      <c r="K4" s="37" t="s">
        <v>34</v>
      </c>
      <c r="L4" s="37" t="s">
        <v>35</v>
      </c>
      <c r="M4" s="37" t="s">
        <v>36</v>
      </c>
      <c r="N4" s="37" t="s">
        <v>37</v>
      </c>
      <c r="O4" s="37" t="s">
        <v>38</v>
      </c>
      <c r="P4" s="37" t="s">
        <v>39</v>
      </c>
      <c r="Q4" s="37" t="s">
        <v>60</v>
      </c>
      <c r="R4" s="37" t="s">
        <v>63</v>
      </c>
      <c r="S4" s="37" t="s">
        <v>40</v>
      </c>
      <c r="T4" s="37" t="s">
        <v>67</v>
      </c>
      <c r="U4" s="37" t="s">
        <v>41</v>
      </c>
      <c r="V4" s="37" t="s">
        <v>42</v>
      </c>
      <c r="W4" s="37" t="s">
        <v>43</v>
      </c>
      <c r="X4" s="37" t="s">
        <v>44</v>
      </c>
      <c r="Y4" s="37" t="s">
        <v>45</v>
      </c>
      <c r="Z4" s="37" t="s">
        <v>46</v>
      </c>
      <c r="AA4" s="37" t="s">
        <v>62</v>
      </c>
      <c r="AB4" s="37" t="s">
        <v>47</v>
      </c>
      <c r="AC4" s="37" t="s">
        <v>48</v>
      </c>
      <c r="AD4" s="37" t="s">
        <v>49</v>
      </c>
      <c r="AE4" s="37" t="s">
        <v>50</v>
      </c>
      <c r="AF4" s="37" t="s">
        <v>51</v>
      </c>
      <c r="AG4" s="37" t="s">
        <v>52</v>
      </c>
      <c r="AH4" s="37" t="s">
        <v>53</v>
      </c>
      <c r="AI4" s="37" t="s">
        <v>54</v>
      </c>
      <c r="AJ4" s="37" t="s">
        <v>55</v>
      </c>
      <c r="AK4" s="37" t="s">
        <v>66</v>
      </c>
      <c r="AL4" s="37" t="s">
        <v>56</v>
      </c>
      <c r="AM4" s="37" t="s">
        <v>57</v>
      </c>
      <c r="AN4" s="37" t="s">
        <v>58</v>
      </c>
      <c r="AO4" s="29" t="s">
        <v>68</v>
      </c>
      <c r="AP4" s="16" t="s">
        <v>61</v>
      </c>
    </row>
    <row r="5" spans="1:42" s="14" customFormat="1" ht="12.75">
      <c r="A5" s="16">
        <v>3161013</v>
      </c>
      <c r="B5" s="35" t="s">
        <v>91</v>
      </c>
      <c r="C5" s="52">
        <v>43422</v>
      </c>
      <c r="D5" s="51" t="s">
        <v>88</v>
      </c>
      <c r="E5" s="53"/>
      <c r="F5" s="53"/>
      <c r="G5" s="53"/>
      <c r="H5" s="53"/>
      <c r="I5" s="53"/>
      <c r="J5" s="54"/>
      <c r="K5" s="54">
        <v>9</v>
      </c>
      <c r="L5" s="54"/>
      <c r="M5" s="54"/>
      <c r="N5" s="54"/>
      <c r="O5" s="54"/>
      <c r="P5" s="54">
        <v>104</v>
      </c>
      <c r="Q5" s="54"/>
      <c r="R5" s="54"/>
      <c r="S5" s="54">
        <v>72</v>
      </c>
      <c r="T5" s="54"/>
      <c r="U5" s="54">
        <v>66</v>
      </c>
      <c r="V5" s="54"/>
      <c r="W5" s="54"/>
      <c r="X5" s="54"/>
      <c r="Y5" s="54"/>
      <c r="Z5" s="54">
        <v>52</v>
      </c>
      <c r="AA5" s="54"/>
      <c r="AB5" s="54"/>
      <c r="AC5" s="54"/>
      <c r="AD5" s="54">
        <v>8</v>
      </c>
      <c r="AE5" s="54">
        <v>48</v>
      </c>
      <c r="AF5" s="54"/>
      <c r="AG5" s="54"/>
      <c r="AH5" s="54"/>
      <c r="AI5" s="54"/>
      <c r="AJ5" s="54">
        <v>56</v>
      </c>
      <c r="AK5" s="54"/>
      <c r="AL5" s="54">
        <v>94</v>
      </c>
      <c r="AM5" s="54"/>
      <c r="AN5" s="54"/>
      <c r="AO5" s="30"/>
      <c r="AP5" s="40"/>
    </row>
    <row r="6" spans="1:43" s="14" customFormat="1" ht="14.25" customHeight="1">
      <c r="A6" s="23">
        <v>3161232</v>
      </c>
      <c r="B6" s="35" t="s">
        <v>20</v>
      </c>
      <c r="C6" s="52">
        <v>43422</v>
      </c>
      <c r="D6" s="25" t="s">
        <v>87</v>
      </c>
      <c r="E6" s="34"/>
      <c r="F6" s="34"/>
      <c r="G6" s="34"/>
      <c r="H6" s="34"/>
      <c r="I6" s="34"/>
      <c r="J6" s="15">
        <v>2</v>
      </c>
      <c r="K6" s="15">
        <v>6</v>
      </c>
      <c r="L6" s="15">
        <v>6</v>
      </c>
      <c r="M6" s="15"/>
      <c r="N6" s="15"/>
      <c r="O6" s="15">
        <v>12</v>
      </c>
      <c r="P6" s="15"/>
      <c r="Q6" s="15"/>
      <c r="R6" s="15"/>
      <c r="S6" s="15"/>
      <c r="T6" s="15"/>
      <c r="U6" s="15"/>
      <c r="V6" s="15"/>
      <c r="W6" s="15"/>
      <c r="X6" s="15">
        <v>4</v>
      </c>
      <c r="Y6" s="15"/>
      <c r="Z6" s="15">
        <v>52</v>
      </c>
      <c r="AA6" s="15"/>
      <c r="AB6" s="15"/>
      <c r="AC6" s="15"/>
      <c r="AD6" s="15"/>
      <c r="AE6" s="15">
        <v>5</v>
      </c>
      <c r="AF6" s="15"/>
      <c r="AG6" s="15"/>
      <c r="AH6" s="15"/>
      <c r="AI6" s="15"/>
      <c r="AJ6" s="15">
        <v>70</v>
      </c>
      <c r="AK6" s="15"/>
      <c r="AL6" s="15"/>
      <c r="AM6" s="15"/>
      <c r="AN6" s="15"/>
      <c r="AO6" s="30"/>
      <c r="AP6" s="55" t="s">
        <v>95</v>
      </c>
      <c r="AQ6" s="56"/>
    </row>
    <row r="7" spans="1:42" s="14" customFormat="1" ht="12.75" customHeight="1">
      <c r="A7" s="23">
        <v>3161306</v>
      </c>
      <c r="B7" s="35" t="s">
        <v>10</v>
      </c>
      <c r="C7" s="52">
        <v>43422</v>
      </c>
      <c r="D7" s="25"/>
      <c r="E7" s="34"/>
      <c r="F7" s="34"/>
      <c r="G7" s="34"/>
      <c r="H7" s="34"/>
      <c r="I7" s="34"/>
      <c r="J7" s="15">
        <v>1</v>
      </c>
      <c r="K7" s="15">
        <v>19</v>
      </c>
      <c r="L7" s="15">
        <v>7</v>
      </c>
      <c r="M7" s="15">
        <v>2</v>
      </c>
      <c r="N7" s="15">
        <v>3</v>
      </c>
      <c r="O7" s="15"/>
      <c r="P7" s="15"/>
      <c r="Q7" s="15"/>
      <c r="R7" s="15"/>
      <c r="S7" s="15"/>
      <c r="T7" s="15"/>
      <c r="U7" s="15">
        <v>2</v>
      </c>
      <c r="V7" s="15"/>
      <c r="W7" s="15"/>
      <c r="X7" s="15">
        <v>34</v>
      </c>
      <c r="Y7" s="15"/>
      <c r="Z7" s="15">
        <v>69</v>
      </c>
      <c r="AA7" s="15"/>
      <c r="AB7" s="15"/>
      <c r="AC7" s="15"/>
      <c r="AD7" s="15">
        <v>1</v>
      </c>
      <c r="AE7" s="15">
        <v>73</v>
      </c>
      <c r="AF7" s="15">
        <v>1</v>
      </c>
      <c r="AG7" s="15"/>
      <c r="AH7" s="15"/>
      <c r="AI7" s="15">
        <v>1</v>
      </c>
      <c r="AJ7" s="15">
        <v>60</v>
      </c>
      <c r="AK7" s="15"/>
      <c r="AL7" s="15"/>
      <c r="AM7" s="15"/>
      <c r="AN7" s="15"/>
      <c r="AO7" s="30"/>
      <c r="AP7" s="50" t="s">
        <v>92</v>
      </c>
    </row>
    <row r="8" spans="1:42" s="14" customFormat="1" ht="12.75">
      <c r="A8" s="23">
        <v>3161307</v>
      </c>
      <c r="B8" s="35" t="s">
        <v>11</v>
      </c>
      <c r="C8" s="52">
        <v>43422</v>
      </c>
      <c r="D8" s="25"/>
      <c r="E8" s="34"/>
      <c r="F8" s="34"/>
      <c r="G8" s="34"/>
      <c r="H8" s="34"/>
      <c r="I8" s="34"/>
      <c r="J8" s="15"/>
      <c r="K8" s="15">
        <v>52</v>
      </c>
      <c r="L8" s="15">
        <v>17</v>
      </c>
      <c r="M8" s="15"/>
      <c r="N8" s="15">
        <v>1</v>
      </c>
      <c r="O8" s="15"/>
      <c r="P8" s="15">
        <v>7</v>
      </c>
      <c r="Q8" s="15"/>
      <c r="R8" s="15"/>
      <c r="S8" s="15"/>
      <c r="T8" s="15"/>
      <c r="U8" s="15"/>
      <c r="V8" s="15"/>
      <c r="W8" s="15"/>
      <c r="X8" s="15"/>
      <c r="Y8" s="15"/>
      <c r="Z8" s="15">
        <v>2</v>
      </c>
      <c r="AA8" s="15"/>
      <c r="AB8" s="15"/>
      <c r="AC8" s="15"/>
      <c r="AD8" s="15"/>
      <c r="AE8" s="15">
        <v>34</v>
      </c>
      <c r="AF8" s="15"/>
      <c r="AG8" s="15"/>
      <c r="AH8" s="15"/>
      <c r="AI8" s="15">
        <v>1</v>
      </c>
      <c r="AJ8" s="15">
        <f>30</f>
        <v>30</v>
      </c>
      <c r="AK8" s="15"/>
      <c r="AL8" s="15"/>
      <c r="AM8" s="15"/>
      <c r="AN8" s="15"/>
      <c r="AO8" s="30"/>
      <c r="AP8" s="17"/>
    </row>
    <row r="9" spans="1:42" s="14" customFormat="1" ht="12.75">
      <c r="A9" s="23">
        <v>3161308</v>
      </c>
      <c r="B9" s="35" t="s">
        <v>12</v>
      </c>
      <c r="C9" s="52">
        <v>43422</v>
      </c>
      <c r="D9" s="25"/>
      <c r="E9" s="34"/>
      <c r="F9" s="34"/>
      <c r="G9" s="34"/>
      <c r="H9" s="34"/>
      <c r="I9" s="34"/>
      <c r="J9" s="15">
        <v>2</v>
      </c>
      <c r="K9" s="15">
        <v>5</v>
      </c>
      <c r="L9" s="15">
        <v>4</v>
      </c>
      <c r="M9" s="15"/>
      <c r="N9" s="15">
        <v>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9</v>
      </c>
      <c r="AA9" s="15"/>
      <c r="AB9" s="15"/>
      <c r="AC9" s="15"/>
      <c r="AD9" s="15">
        <v>2</v>
      </c>
      <c r="AE9" s="15">
        <v>108</v>
      </c>
      <c r="AF9" s="15"/>
      <c r="AG9" s="15"/>
      <c r="AH9" s="15"/>
      <c r="AI9" s="15"/>
      <c r="AJ9" s="15">
        <v>32</v>
      </c>
      <c r="AK9" s="15"/>
      <c r="AL9" s="15"/>
      <c r="AM9" s="15"/>
      <c r="AN9" s="15"/>
      <c r="AO9" s="30"/>
      <c r="AP9" s="16"/>
    </row>
    <row r="10" spans="1:42" s="14" customFormat="1" ht="12.75">
      <c r="A10" s="23">
        <v>3161309</v>
      </c>
      <c r="B10" s="35" t="s">
        <v>13</v>
      </c>
      <c r="C10" s="26"/>
      <c r="D10" s="25"/>
      <c r="E10" s="34"/>
      <c r="F10" s="34"/>
      <c r="G10" s="34"/>
      <c r="H10" s="34"/>
      <c r="I10" s="3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  <c r="AP10" s="16" t="s">
        <v>81</v>
      </c>
    </row>
    <row r="11" spans="1:42" s="14" customFormat="1" ht="12.75">
      <c r="A11" s="23">
        <v>3161310</v>
      </c>
      <c r="B11" s="35" t="s">
        <v>14</v>
      </c>
      <c r="C11" s="26">
        <v>43422</v>
      </c>
      <c r="D11" s="25"/>
      <c r="E11" s="34"/>
      <c r="F11" s="34"/>
      <c r="G11" s="34"/>
      <c r="H11" s="34"/>
      <c r="I11" s="34"/>
      <c r="J11" s="15"/>
      <c r="K11" s="15">
        <v>9</v>
      </c>
      <c r="L11" s="15">
        <v>53</v>
      </c>
      <c r="M11" s="15"/>
      <c r="N11" s="15">
        <v>1</v>
      </c>
      <c r="O11" s="15"/>
      <c r="P11" s="15">
        <v>950</v>
      </c>
      <c r="Q11" s="15"/>
      <c r="R11" s="15"/>
      <c r="S11" s="15"/>
      <c r="T11" s="15"/>
      <c r="U11" s="15">
        <v>6</v>
      </c>
      <c r="V11" s="15"/>
      <c r="W11" s="15"/>
      <c r="X11" s="15"/>
      <c r="Y11" s="15">
        <v>15</v>
      </c>
      <c r="Z11" s="15">
        <v>16</v>
      </c>
      <c r="AA11" s="15"/>
      <c r="AB11" s="15"/>
      <c r="AC11" s="15"/>
      <c r="AD11" s="15"/>
      <c r="AE11" s="15">
        <v>14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30"/>
      <c r="AP11" s="50" t="s">
        <v>104</v>
      </c>
    </row>
    <row r="12" spans="1:42" s="14" customFormat="1" ht="12.75">
      <c r="A12" s="23">
        <v>3161311</v>
      </c>
      <c r="B12" s="35" t="s">
        <v>15</v>
      </c>
      <c r="C12" s="26">
        <v>43422</v>
      </c>
      <c r="D12" s="25"/>
      <c r="E12" s="34"/>
      <c r="F12" s="34"/>
      <c r="G12" s="34"/>
      <c r="H12" s="34"/>
      <c r="I12" s="34"/>
      <c r="J12" s="15"/>
      <c r="K12" s="15">
        <v>3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37</v>
      </c>
      <c r="AF12" s="15"/>
      <c r="AG12" s="15"/>
      <c r="AH12" s="15"/>
      <c r="AI12" s="15"/>
      <c r="AJ12" s="15">
        <v>9</v>
      </c>
      <c r="AK12" s="15"/>
      <c r="AL12" s="15"/>
      <c r="AM12" s="15"/>
      <c r="AN12" s="15"/>
      <c r="AO12" s="30"/>
      <c r="AP12" s="16"/>
    </row>
    <row r="13" spans="1:42" s="14" customFormat="1" ht="12.75">
      <c r="A13" s="23">
        <v>3161312</v>
      </c>
      <c r="B13" s="45" t="s">
        <v>16</v>
      </c>
      <c r="C13" s="52">
        <v>43422</v>
      </c>
      <c r="D13" s="42"/>
      <c r="E13" s="43"/>
      <c r="F13" s="43"/>
      <c r="G13" s="43"/>
      <c r="H13" s="43"/>
      <c r="I13" s="43"/>
      <c r="J13" s="57"/>
      <c r="K13" s="57">
        <v>1</v>
      </c>
      <c r="L13" s="57"/>
      <c r="M13" s="57"/>
      <c r="N13" s="57"/>
      <c r="O13" s="57">
        <v>1</v>
      </c>
      <c r="P13" s="57">
        <v>65</v>
      </c>
      <c r="Q13" s="57"/>
      <c r="R13" s="57"/>
      <c r="S13" s="57">
        <v>7</v>
      </c>
      <c r="T13" s="57"/>
      <c r="U13" s="57"/>
      <c r="V13" s="57"/>
      <c r="W13" s="57"/>
      <c r="X13" s="57">
        <v>67</v>
      </c>
      <c r="Y13" s="57"/>
      <c r="Z13" s="57">
        <v>7</v>
      </c>
      <c r="AA13" s="57"/>
      <c r="AB13" s="57"/>
      <c r="AC13" s="57"/>
      <c r="AD13" s="57">
        <v>6</v>
      </c>
      <c r="AE13" s="57">
        <v>66</v>
      </c>
      <c r="AF13" s="57"/>
      <c r="AG13" s="57"/>
      <c r="AH13" s="57"/>
      <c r="AI13" s="57"/>
      <c r="AJ13" s="57">
        <v>13</v>
      </c>
      <c r="AK13" s="57"/>
      <c r="AL13" s="57"/>
      <c r="AM13" s="57"/>
      <c r="AN13" s="57"/>
      <c r="AO13" s="44"/>
      <c r="AP13" s="39"/>
    </row>
    <row r="14" spans="1:42" s="14" customFormat="1" ht="12.75">
      <c r="A14" s="23">
        <v>3161313</v>
      </c>
      <c r="B14" s="35" t="s">
        <v>17</v>
      </c>
      <c r="C14" s="52">
        <v>43422</v>
      </c>
      <c r="D14" s="25"/>
      <c r="E14" s="34"/>
      <c r="F14" s="34"/>
      <c r="G14" s="34"/>
      <c r="H14" s="34"/>
      <c r="I14" s="34"/>
      <c r="J14" s="16">
        <f>2</f>
        <v>2</v>
      </c>
      <c r="K14" s="16">
        <f>13+13</f>
        <v>26</v>
      </c>
      <c r="L14" s="16">
        <f>9+2</f>
        <v>11</v>
      </c>
      <c r="M14" s="16"/>
      <c r="N14" s="16">
        <f>2+2</f>
        <v>4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>
        <f>40+5</f>
        <v>45</v>
      </c>
      <c r="AA14" s="16"/>
      <c r="AB14" s="16"/>
      <c r="AC14" s="16"/>
      <c r="AD14" s="16"/>
      <c r="AE14" s="16">
        <f>65+34</f>
        <v>99</v>
      </c>
      <c r="AF14" s="16"/>
      <c r="AG14" s="16"/>
      <c r="AH14" s="16"/>
      <c r="AI14" s="16"/>
      <c r="AJ14" s="16">
        <f>20+10</f>
        <v>30</v>
      </c>
      <c r="AK14" s="16"/>
      <c r="AL14" s="16"/>
      <c r="AM14" s="16"/>
      <c r="AN14" s="16"/>
      <c r="AO14" s="30"/>
      <c r="AP14" s="16"/>
    </row>
    <row r="15" spans="1:42" s="14" customFormat="1" ht="12.75">
      <c r="A15" s="23">
        <v>3161314</v>
      </c>
      <c r="B15" s="35" t="s">
        <v>18</v>
      </c>
      <c r="C15" s="52"/>
      <c r="D15" s="25"/>
      <c r="E15" s="34" t="s">
        <v>97</v>
      </c>
      <c r="F15" s="34"/>
      <c r="G15" s="34"/>
      <c r="H15" s="34"/>
      <c r="I15" s="3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0"/>
      <c r="AP15" s="16"/>
    </row>
    <row r="16" spans="1:42" s="14" customFormat="1" ht="12.75">
      <c r="A16" s="23">
        <v>3161343</v>
      </c>
      <c r="B16" s="35" t="s">
        <v>22</v>
      </c>
      <c r="C16" s="26">
        <v>43422</v>
      </c>
      <c r="D16" s="25"/>
      <c r="E16" s="34"/>
      <c r="F16" s="34"/>
      <c r="G16" s="34"/>
      <c r="H16" s="34"/>
      <c r="I16" s="3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>
        <v>70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>
        <v>6</v>
      </c>
      <c r="AK16" s="15"/>
      <c r="AL16" s="15"/>
      <c r="AM16" s="15"/>
      <c r="AN16" s="15"/>
      <c r="AO16" s="30"/>
      <c r="AP16" s="16"/>
    </row>
    <row r="17" spans="1:42" s="14" customFormat="1" ht="25.5">
      <c r="A17" s="23">
        <v>3161337</v>
      </c>
      <c r="B17" s="35" t="s">
        <v>21</v>
      </c>
      <c r="C17" s="26"/>
      <c r="D17" s="25"/>
      <c r="E17" s="34" t="s">
        <v>97</v>
      </c>
      <c r="F17" s="34"/>
      <c r="G17" s="34"/>
      <c r="H17" s="34"/>
      <c r="I17" s="3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0"/>
      <c r="AP17" s="16"/>
    </row>
    <row r="18" spans="1:42" s="14" customFormat="1" ht="12" customHeight="1">
      <c r="A18" s="23">
        <v>3161345</v>
      </c>
      <c r="B18" s="35" t="s">
        <v>27</v>
      </c>
      <c r="C18" s="26"/>
      <c r="D18" s="25"/>
      <c r="E18" s="34" t="s">
        <v>97</v>
      </c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0"/>
      <c r="AP18" s="16"/>
    </row>
    <row r="19" spans="1:42" s="14" customFormat="1" ht="11.25" customHeight="1">
      <c r="A19" s="23">
        <v>3161335</v>
      </c>
      <c r="B19" s="35" t="s">
        <v>28</v>
      </c>
      <c r="C19" s="26">
        <v>43422</v>
      </c>
      <c r="D19" s="25"/>
      <c r="E19" s="34"/>
      <c r="F19" s="34"/>
      <c r="G19" s="34"/>
      <c r="H19" s="34"/>
      <c r="I19" s="34"/>
      <c r="J19" s="15">
        <v>1</v>
      </c>
      <c r="K19" s="15">
        <v>1</v>
      </c>
      <c r="L19" s="15"/>
      <c r="M19" s="15">
        <f>1+4</f>
        <v>5</v>
      </c>
      <c r="N19" s="15">
        <v>5</v>
      </c>
      <c r="O19" s="15">
        <v>5</v>
      </c>
      <c r="P19" s="15"/>
      <c r="Q19" s="15"/>
      <c r="R19" s="15"/>
      <c r="S19" s="15"/>
      <c r="T19" s="15"/>
      <c r="U19" s="15"/>
      <c r="V19" s="15"/>
      <c r="W19" s="15"/>
      <c r="X19" s="15">
        <f>50+75</f>
        <v>125</v>
      </c>
      <c r="Y19" s="15"/>
      <c r="Z19" s="15">
        <f>41</f>
        <v>41</v>
      </c>
      <c r="AA19" s="15"/>
      <c r="AB19" s="15"/>
      <c r="AC19" s="15"/>
      <c r="AD19" s="15"/>
      <c r="AE19" s="15">
        <f>29</f>
        <v>29</v>
      </c>
      <c r="AF19" s="15"/>
      <c r="AG19" s="15"/>
      <c r="AH19" s="15"/>
      <c r="AI19" s="15"/>
      <c r="AJ19" s="15">
        <f>39+15</f>
        <v>54</v>
      </c>
      <c r="AK19" s="15"/>
      <c r="AL19" s="15"/>
      <c r="AM19" s="15"/>
      <c r="AN19" s="15"/>
      <c r="AO19" s="30"/>
      <c r="AP19" s="50" t="s">
        <v>93</v>
      </c>
    </row>
    <row r="20" spans="1:42" s="14" customFormat="1" ht="12.75">
      <c r="A20" s="23">
        <v>3161316</v>
      </c>
      <c r="B20" s="35" t="s">
        <v>77</v>
      </c>
      <c r="C20" s="26">
        <v>43422</v>
      </c>
      <c r="D20" s="25"/>
      <c r="E20" s="34"/>
      <c r="F20" s="34"/>
      <c r="G20" s="34"/>
      <c r="H20" s="34"/>
      <c r="I20" s="34"/>
      <c r="J20" s="15"/>
      <c r="K20" s="15">
        <v>3</v>
      </c>
      <c r="L20" s="15">
        <v>27</v>
      </c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>
        <v>3</v>
      </c>
      <c r="Y20" s="15">
        <v>3</v>
      </c>
      <c r="Z20" s="15">
        <v>32</v>
      </c>
      <c r="AA20" s="15">
        <v>1</v>
      </c>
      <c r="AB20" s="15"/>
      <c r="AC20" s="15"/>
      <c r="AD20" s="15">
        <v>12</v>
      </c>
      <c r="AE20" s="15">
        <v>8</v>
      </c>
      <c r="AF20" s="15">
        <v>1</v>
      </c>
      <c r="AG20" s="15">
        <v>1</v>
      </c>
      <c r="AH20" s="15"/>
      <c r="AI20" s="15"/>
      <c r="AJ20" s="15">
        <v>5</v>
      </c>
      <c r="AK20" s="15"/>
      <c r="AL20" s="15"/>
      <c r="AM20" s="15"/>
      <c r="AN20" s="15"/>
      <c r="AO20" s="30"/>
      <c r="AP20" s="50" t="s">
        <v>101</v>
      </c>
    </row>
    <row r="21" spans="1:42" s="14" customFormat="1" ht="12.75" customHeight="1">
      <c r="A21" s="23">
        <v>3161317</v>
      </c>
      <c r="B21" s="35" t="s">
        <v>19</v>
      </c>
      <c r="C21" s="26">
        <v>43422</v>
      </c>
      <c r="D21" s="49" t="s">
        <v>94</v>
      </c>
      <c r="E21" s="43"/>
      <c r="F21" s="43"/>
      <c r="G21" s="43"/>
      <c r="H21" s="43"/>
      <c r="I21" s="43"/>
      <c r="J21" s="47">
        <f>13+25</f>
        <v>38</v>
      </c>
      <c r="K21" s="47">
        <f>12+43</f>
        <v>55</v>
      </c>
      <c r="L21" s="47">
        <v>12</v>
      </c>
      <c r="M21" s="47">
        <v>1</v>
      </c>
      <c r="N21" s="47">
        <v>2</v>
      </c>
      <c r="O21" s="47">
        <v>10</v>
      </c>
      <c r="P21" s="47">
        <v>114</v>
      </c>
      <c r="Q21" s="47">
        <v>12</v>
      </c>
      <c r="R21" s="47"/>
      <c r="S21" s="47">
        <v>5</v>
      </c>
      <c r="T21" s="47"/>
      <c r="U21" s="47">
        <v>5</v>
      </c>
      <c r="V21" s="47"/>
      <c r="W21" s="47"/>
      <c r="X21" s="47">
        <v>9</v>
      </c>
      <c r="Y21" s="47"/>
      <c r="Z21" s="47">
        <f>83+202</f>
        <v>285</v>
      </c>
      <c r="AA21" s="47">
        <v>8</v>
      </c>
      <c r="AB21" s="47"/>
      <c r="AC21" s="47"/>
      <c r="AD21" s="47">
        <f>32+1</f>
        <v>33</v>
      </c>
      <c r="AE21" s="47">
        <f>24+92</f>
        <v>116</v>
      </c>
      <c r="AF21" s="47">
        <v>3</v>
      </c>
      <c r="AG21" s="47"/>
      <c r="AH21" s="47"/>
      <c r="AI21" s="47"/>
      <c r="AJ21" s="47">
        <f>81+343</f>
        <v>424</v>
      </c>
      <c r="AK21" s="47">
        <v>1</v>
      </c>
      <c r="AL21" s="47">
        <v>12</v>
      </c>
      <c r="AM21" s="47"/>
      <c r="AN21" s="48"/>
      <c r="AO21" s="47"/>
      <c r="AP21" s="50" t="s">
        <v>93</v>
      </c>
    </row>
    <row r="22" spans="1:42" s="14" customFormat="1" ht="12.75" customHeight="1">
      <c r="A22" s="23">
        <v>3161305</v>
      </c>
      <c r="B22" s="35" t="s">
        <v>78</v>
      </c>
      <c r="C22" s="26">
        <v>43422</v>
      </c>
      <c r="D22" s="25"/>
      <c r="E22" s="34"/>
      <c r="F22" s="34"/>
      <c r="G22" s="34"/>
      <c r="H22" s="34"/>
      <c r="I22" s="34"/>
      <c r="J22" s="15"/>
      <c r="K22" s="15">
        <v>1</v>
      </c>
      <c r="L22" s="15">
        <v>10</v>
      </c>
      <c r="M22" s="15"/>
      <c r="N22" s="15"/>
      <c r="O22" s="15"/>
      <c r="P22" s="15"/>
      <c r="Q22" s="15"/>
      <c r="R22" s="15"/>
      <c r="S22" s="15">
        <v>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94</v>
      </c>
      <c r="AF22" s="15"/>
      <c r="AG22" s="15"/>
      <c r="AH22" s="15"/>
      <c r="AI22" s="15"/>
      <c r="AJ22" s="15">
        <v>60</v>
      </c>
      <c r="AK22" s="15"/>
      <c r="AL22" s="15"/>
      <c r="AM22" s="15"/>
      <c r="AN22" s="15"/>
      <c r="AO22" s="30"/>
      <c r="AP22" s="16"/>
    </row>
    <row r="23" spans="1:42" s="14" customFormat="1" ht="12.75" hidden="1">
      <c r="A23" s="23">
        <v>3161327</v>
      </c>
      <c r="B23" s="35"/>
      <c r="C23" s="24"/>
      <c r="D23" s="25"/>
      <c r="E23" s="34"/>
      <c r="F23" s="34"/>
      <c r="G23" s="34"/>
      <c r="H23" s="34"/>
      <c r="I23" s="3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30"/>
      <c r="AP23" s="16"/>
    </row>
    <row r="24" spans="1:42" s="14" customFormat="1" ht="12.75" hidden="1">
      <c r="A24" s="23">
        <v>3161344</v>
      </c>
      <c r="B24" s="35"/>
      <c r="C24" s="24"/>
      <c r="D24" s="25"/>
      <c r="E24" s="34"/>
      <c r="F24" s="34"/>
      <c r="G24" s="34"/>
      <c r="H24" s="34"/>
      <c r="I24" s="3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30"/>
      <c r="AP24" s="16"/>
    </row>
    <row r="25" spans="1:42" s="14" customFormat="1" ht="12.75" hidden="1">
      <c r="A25" s="23">
        <v>3161346</v>
      </c>
      <c r="B25" s="35"/>
      <c r="C25" s="24"/>
      <c r="D25" s="25"/>
      <c r="E25" s="34"/>
      <c r="F25" s="34"/>
      <c r="G25" s="34"/>
      <c r="H25" s="34"/>
      <c r="I25" s="3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30"/>
      <c r="AP25" s="16"/>
    </row>
    <row r="26" spans="1:42" s="14" customFormat="1" ht="12.75">
      <c r="A26" s="23">
        <v>3161346</v>
      </c>
      <c r="B26" s="35" t="s">
        <v>79</v>
      </c>
      <c r="C26" s="26">
        <v>43422</v>
      </c>
      <c r="D26" s="25"/>
      <c r="E26" s="34"/>
      <c r="F26" s="34"/>
      <c r="G26" s="34"/>
      <c r="H26" s="34"/>
      <c r="I26" s="34"/>
      <c r="J26" s="15"/>
      <c r="K26" s="15"/>
      <c r="L26" s="15">
        <v>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>
        <v>76</v>
      </c>
      <c r="AA26" s="15"/>
      <c r="AB26" s="15"/>
      <c r="AC26" s="15"/>
      <c r="AD26" s="15"/>
      <c r="AE26" s="15">
        <v>12</v>
      </c>
      <c r="AF26" s="15"/>
      <c r="AG26" s="15"/>
      <c r="AH26" s="15"/>
      <c r="AI26" s="15">
        <v>1</v>
      </c>
      <c r="AJ26" s="15">
        <v>18</v>
      </c>
      <c r="AK26" s="15"/>
      <c r="AL26" s="15"/>
      <c r="AM26" s="15"/>
      <c r="AN26" s="15"/>
      <c r="AO26" s="30"/>
      <c r="AP26" s="16"/>
    </row>
    <row r="27" spans="1:42" s="14" customFormat="1" ht="12.75" hidden="1">
      <c r="A27" s="23">
        <v>3161348</v>
      </c>
      <c r="B27" s="35"/>
      <c r="C27" s="26"/>
      <c r="D27" s="25"/>
      <c r="E27" s="34"/>
      <c r="F27" s="34"/>
      <c r="G27" s="34"/>
      <c r="H27" s="34"/>
      <c r="I27" s="3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30"/>
      <c r="AP27" s="16"/>
    </row>
    <row r="28" spans="1:42" s="14" customFormat="1" ht="12" customHeight="1">
      <c r="A28" s="23">
        <v>3161010</v>
      </c>
      <c r="B28" s="35" t="s">
        <v>8</v>
      </c>
      <c r="C28" s="26">
        <v>43422</v>
      </c>
      <c r="D28" s="25" t="s">
        <v>96</v>
      </c>
      <c r="E28" s="34"/>
      <c r="F28" s="34"/>
      <c r="G28" s="34"/>
      <c r="H28" s="34"/>
      <c r="I28" s="34"/>
      <c r="J28" s="15"/>
      <c r="K28" s="15">
        <v>1</v>
      </c>
      <c r="L28" s="15"/>
      <c r="M28" s="15"/>
      <c r="N28" s="15"/>
      <c r="O28" s="15"/>
      <c r="P28" s="15"/>
      <c r="Q28" s="15"/>
      <c r="R28" s="15"/>
      <c r="S28" s="15">
        <v>86</v>
      </c>
      <c r="T28" s="15"/>
      <c r="U28" s="15">
        <v>9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>
        <v>3</v>
      </c>
      <c r="AK28" s="15"/>
      <c r="AL28" s="15"/>
      <c r="AM28" s="15"/>
      <c r="AN28" s="15"/>
      <c r="AO28" s="30"/>
      <c r="AP28" s="16"/>
    </row>
    <row r="29" spans="1:42" s="14" customFormat="1" ht="12" customHeight="1">
      <c r="A29" s="23">
        <v>3161301</v>
      </c>
      <c r="B29" s="35" t="s">
        <v>9</v>
      </c>
      <c r="C29" s="26">
        <v>43421</v>
      </c>
      <c r="D29" s="25" t="s">
        <v>89</v>
      </c>
      <c r="E29" s="34"/>
      <c r="F29" s="34"/>
      <c r="G29" s="34"/>
      <c r="H29" s="41"/>
      <c r="I29" s="34"/>
      <c r="J29" s="15"/>
      <c r="K29" s="15">
        <v>1</v>
      </c>
      <c r="L29" s="15"/>
      <c r="M29" s="15">
        <v>1</v>
      </c>
      <c r="N29" s="15">
        <v>2</v>
      </c>
      <c r="O29" s="15"/>
      <c r="P29" s="15"/>
      <c r="Q29" s="15"/>
      <c r="R29" s="15"/>
      <c r="S29" s="15"/>
      <c r="T29" s="15"/>
      <c r="U29" s="15">
        <v>2</v>
      </c>
      <c r="V29" s="15"/>
      <c r="W29" s="15"/>
      <c r="X29" s="15">
        <v>22</v>
      </c>
      <c r="Y29" s="15"/>
      <c r="Z29" s="15">
        <v>25</v>
      </c>
      <c r="AA29" s="15"/>
      <c r="AB29" s="15"/>
      <c r="AC29" s="15"/>
      <c r="AD29" s="15"/>
      <c r="AE29" s="15"/>
      <c r="AF29" s="15"/>
      <c r="AG29" s="15"/>
      <c r="AH29" s="15">
        <v>1</v>
      </c>
      <c r="AI29" s="15">
        <v>1</v>
      </c>
      <c r="AJ29" s="15">
        <v>12</v>
      </c>
      <c r="AK29" s="15"/>
      <c r="AL29" s="15"/>
      <c r="AM29" s="15"/>
      <c r="AN29" s="15"/>
      <c r="AO29" s="30"/>
      <c r="AP29" s="50" t="s">
        <v>102</v>
      </c>
    </row>
    <row r="30" spans="1:42" s="14" customFormat="1" ht="12.75">
      <c r="A30" s="23">
        <v>3160901</v>
      </c>
      <c r="B30" s="35" t="s">
        <v>6</v>
      </c>
      <c r="C30" s="24"/>
      <c r="D30" s="25"/>
      <c r="E30" s="34"/>
      <c r="F30" s="34"/>
      <c r="G30" s="34"/>
      <c r="H30" s="34"/>
      <c r="I30" s="3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30"/>
      <c r="AP30" s="16" t="s">
        <v>83</v>
      </c>
    </row>
    <row r="31" spans="1:42" s="14" customFormat="1" ht="12.75">
      <c r="A31" s="23">
        <v>3161001</v>
      </c>
      <c r="B31" s="35" t="s">
        <v>7</v>
      </c>
      <c r="C31" s="26">
        <v>43422</v>
      </c>
      <c r="D31" s="25" t="s">
        <v>96</v>
      </c>
      <c r="E31" s="34"/>
      <c r="F31" s="34"/>
      <c r="G31" s="34"/>
      <c r="H31" s="34"/>
      <c r="I31" s="34"/>
      <c r="J31" s="15"/>
      <c r="K31" s="15"/>
      <c r="L31" s="15"/>
      <c r="M31" s="15">
        <v>1</v>
      </c>
      <c r="N31" s="15"/>
      <c r="O31" s="15">
        <v>3</v>
      </c>
      <c r="P31" s="15"/>
      <c r="Q31" s="15"/>
      <c r="R31" s="15"/>
      <c r="S31" s="15">
        <v>26</v>
      </c>
      <c r="T31" s="15"/>
      <c r="U31" s="15"/>
      <c r="V31" s="15"/>
      <c r="W31" s="15"/>
      <c r="X31" s="15"/>
      <c r="Y31" s="15"/>
      <c r="Z31" s="15">
        <v>18</v>
      </c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13</v>
      </c>
      <c r="AK31" s="15"/>
      <c r="AL31" s="15"/>
      <c r="AM31" s="15"/>
      <c r="AN31" s="15"/>
      <c r="AO31" s="30"/>
      <c r="AP31" s="16"/>
    </row>
    <row r="32" spans="1:42" s="14" customFormat="1" ht="12.75" customHeight="1">
      <c r="A32" s="23">
        <v>3161004</v>
      </c>
      <c r="B32" s="35" t="s">
        <v>80</v>
      </c>
      <c r="C32" s="26">
        <v>43422</v>
      </c>
      <c r="D32" s="25" t="s">
        <v>96</v>
      </c>
      <c r="E32" s="34"/>
      <c r="F32" s="34"/>
      <c r="G32" s="34"/>
      <c r="H32" s="34"/>
      <c r="I32" s="34"/>
      <c r="J32" s="15"/>
      <c r="K32" s="15"/>
      <c r="L32" s="15">
        <v>26</v>
      </c>
      <c r="M32" s="15">
        <v>1</v>
      </c>
      <c r="N32" s="15"/>
      <c r="O32" s="15">
        <v>7</v>
      </c>
      <c r="P32" s="15"/>
      <c r="Q32" s="15"/>
      <c r="R32" s="15"/>
      <c r="S32" s="15"/>
      <c r="T32" s="15"/>
      <c r="U32" s="15">
        <v>4</v>
      </c>
      <c r="V32" s="15"/>
      <c r="W32" s="15"/>
      <c r="X32" s="15"/>
      <c r="Y32" s="15"/>
      <c r="Z32" s="15">
        <v>39</v>
      </c>
      <c r="AA32" s="15">
        <v>1</v>
      </c>
      <c r="AB32" s="15"/>
      <c r="AC32" s="15"/>
      <c r="AD32" s="15"/>
      <c r="AE32" s="15">
        <v>12</v>
      </c>
      <c r="AF32" s="15"/>
      <c r="AG32" s="15"/>
      <c r="AH32" s="15"/>
      <c r="AI32" s="15"/>
      <c r="AJ32" s="15">
        <v>9</v>
      </c>
      <c r="AK32" s="15"/>
      <c r="AL32" s="15"/>
      <c r="AM32" s="15"/>
      <c r="AN32" s="15"/>
      <c r="AO32" s="30"/>
      <c r="AP32" s="16"/>
    </row>
    <row r="33" spans="1:42" s="14" customFormat="1" ht="12.75" customHeight="1">
      <c r="A33" s="23">
        <v>3161303</v>
      </c>
      <c r="B33" s="35" t="s">
        <v>30</v>
      </c>
      <c r="C33" s="26"/>
      <c r="D33" s="25"/>
      <c r="E33" s="34" t="s">
        <v>97</v>
      </c>
      <c r="F33" s="34"/>
      <c r="G33" s="34"/>
      <c r="H33" s="34"/>
      <c r="I33" s="3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30"/>
      <c r="AP33" s="16"/>
    </row>
    <row r="34" spans="1:42" s="14" customFormat="1" ht="12.75">
      <c r="A34" s="23">
        <v>3161320</v>
      </c>
      <c r="B34" s="35" t="s">
        <v>64</v>
      </c>
      <c r="C34" s="26">
        <v>43421</v>
      </c>
      <c r="D34" s="25" t="s">
        <v>89</v>
      </c>
      <c r="E34" s="34"/>
      <c r="F34" s="34"/>
      <c r="G34" s="34"/>
      <c r="H34" s="41"/>
      <c r="I34" s="34"/>
      <c r="J34" s="15"/>
      <c r="K34" s="15"/>
      <c r="L34" s="15"/>
      <c r="M34" s="15"/>
      <c r="N34" s="15">
        <v>1</v>
      </c>
      <c r="O34" s="15">
        <v>2</v>
      </c>
      <c r="P34" s="15">
        <v>335</v>
      </c>
      <c r="Q34" s="15"/>
      <c r="R34" s="15"/>
      <c r="S34" s="15">
        <v>38</v>
      </c>
      <c r="T34" s="15"/>
      <c r="U34" s="15"/>
      <c r="V34" s="15"/>
      <c r="W34" s="15"/>
      <c r="X34" s="15"/>
      <c r="Y34" s="15"/>
      <c r="Z34" s="15">
        <v>15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15</v>
      </c>
      <c r="AK34" s="15"/>
      <c r="AL34" s="15"/>
      <c r="AM34" s="15"/>
      <c r="AN34" s="15"/>
      <c r="AO34" s="30"/>
      <c r="AP34" s="40"/>
    </row>
    <row r="35" spans="1:42" s="14" customFormat="1" ht="12.75" customHeight="1">
      <c r="A35" s="23">
        <v>3161351</v>
      </c>
      <c r="B35" s="35" t="s">
        <v>65</v>
      </c>
      <c r="C35" s="26">
        <v>43421</v>
      </c>
      <c r="D35" s="25" t="s">
        <v>89</v>
      </c>
      <c r="E35" s="34"/>
      <c r="F35" s="34"/>
      <c r="G35" s="34"/>
      <c r="H35" s="41"/>
      <c r="I35" s="34"/>
      <c r="J35" s="15"/>
      <c r="K35" s="15">
        <v>12</v>
      </c>
      <c r="L35" s="15">
        <v>1</v>
      </c>
      <c r="M35" s="15">
        <v>2</v>
      </c>
      <c r="N35" s="15">
        <v>4</v>
      </c>
      <c r="O35" s="15">
        <v>1</v>
      </c>
      <c r="P35" s="15">
        <v>5</v>
      </c>
      <c r="Q35" s="15"/>
      <c r="R35" s="15"/>
      <c r="S35" s="15"/>
      <c r="T35" s="15"/>
      <c r="U35" s="15">
        <v>2</v>
      </c>
      <c r="V35" s="15"/>
      <c r="W35" s="15"/>
      <c r="X35" s="15"/>
      <c r="Y35" s="15"/>
      <c r="Z35" s="15">
        <v>57</v>
      </c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30"/>
      <c r="AP35" s="50" t="s">
        <v>103</v>
      </c>
    </row>
    <row r="36" spans="1:42" s="14" customFormat="1" ht="12.75" customHeight="1">
      <c r="A36" s="23">
        <v>3161318</v>
      </c>
      <c r="B36" s="35" t="s">
        <v>29</v>
      </c>
      <c r="C36" s="24"/>
      <c r="D36" s="25"/>
      <c r="E36" s="34"/>
      <c r="F36" s="34"/>
      <c r="G36" s="34"/>
      <c r="H36" s="34"/>
      <c r="I36" s="3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30"/>
      <c r="AP36" s="50" t="s">
        <v>83</v>
      </c>
    </row>
    <row r="37" spans="1:42" s="14" customFormat="1" ht="12.75">
      <c r="A37" s="23">
        <v>3160604</v>
      </c>
      <c r="B37" s="35" t="s">
        <v>2</v>
      </c>
      <c r="C37" s="24"/>
      <c r="D37" s="25"/>
      <c r="E37" s="34"/>
      <c r="F37" s="34"/>
      <c r="G37" s="34"/>
      <c r="H37" s="34"/>
      <c r="I37" s="3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0"/>
      <c r="AP37" s="16" t="s">
        <v>83</v>
      </c>
    </row>
    <row r="38" spans="1:42" s="14" customFormat="1" ht="12.75">
      <c r="A38" s="23">
        <v>3160605</v>
      </c>
      <c r="B38" s="35" t="s">
        <v>3</v>
      </c>
      <c r="C38" s="26"/>
      <c r="D38" s="25"/>
      <c r="E38" s="34"/>
      <c r="F38" s="34"/>
      <c r="G38" s="34"/>
      <c r="H38" s="34"/>
      <c r="I38" s="3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30"/>
      <c r="AP38" s="16"/>
    </row>
    <row r="39" spans="1:42" s="14" customFormat="1" ht="12.75">
      <c r="A39" s="23">
        <v>3160607</v>
      </c>
      <c r="B39" s="35" t="s">
        <v>4</v>
      </c>
      <c r="C39" s="26"/>
      <c r="D39" s="25"/>
      <c r="E39" s="34"/>
      <c r="F39" s="34"/>
      <c r="G39" s="34"/>
      <c r="H39" s="34"/>
      <c r="I39" s="3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30"/>
      <c r="AP39" s="16"/>
    </row>
    <row r="40" spans="1:42" s="14" customFormat="1" ht="12.75" customHeight="1">
      <c r="A40" s="23">
        <v>3160608</v>
      </c>
      <c r="B40" s="35" t="s">
        <v>5</v>
      </c>
      <c r="C40" s="26"/>
      <c r="D40" s="25"/>
      <c r="E40" s="34"/>
      <c r="F40" s="34"/>
      <c r="G40" s="34"/>
      <c r="H40" s="34"/>
      <c r="I40" s="3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30"/>
      <c r="AP40" s="16"/>
    </row>
    <row r="41" spans="1:42" s="14" customFormat="1" ht="12.75" customHeight="1">
      <c r="A41" s="23">
        <v>3160501</v>
      </c>
      <c r="B41" s="35" t="s">
        <v>0</v>
      </c>
      <c r="C41" s="26"/>
      <c r="D41" s="25"/>
      <c r="E41" s="34"/>
      <c r="F41" s="34"/>
      <c r="G41" s="34"/>
      <c r="H41" s="34"/>
      <c r="I41" s="3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30"/>
      <c r="AP41" s="16"/>
    </row>
    <row r="42" spans="1:42" s="14" customFormat="1" ht="12.75">
      <c r="A42" s="23">
        <v>3160503</v>
      </c>
      <c r="B42" s="35" t="s">
        <v>1</v>
      </c>
      <c r="C42" s="26"/>
      <c r="D42" s="25"/>
      <c r="E42" s="34"/>
      <c r="F42" s="34"/>
      <c r="G42" s="34"/>
      <c r="H42" s="34"/>
      <c r="I42" s="3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30"/>
      <c r="AP42" s="16"/>
    </row>
    <row r="43" spans="1:42" s="14" customFormat="1" ht="12.75">
      <c r="A43" s="23">
        <v>3160504</v>
      </c>
      <c r="B43" s="35" t="s">
        <v>26</v>
      </c>
      <c r="C43" s="26"/>
      <c r="D43" s="25"/>
      <c r="E43" s="34"/>
      <c r="F43" s="34"/>
      <c r="G43" s="34"/>
      <c r="H43" s="34"/>
      <c r="I43" s="3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30"/>
      <c r="AP43" s="16"/>
    </row>
    <row r="44" spans="1:42" s="14" customFormat="1" ht="12.75">
      <c r="A44" s="16">
        <v>3160803</v>
      </c>
      <c r="B44" s="35" t="s">
        <v>23</v>
      </c>
      <c r="C44" s="21"/>
      <c r="D44" s="22"/>
      <c r="E44" s="34"/>
      <c r="F44" s="34"/>
      <c r="G44" s="34"/>
      <c r="H44" s="34"/>
      <c r="I44" s="3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30"/>
      <c r="AP44" s="16" t="s">
        <v>82</v>
      </c>
    </row>
    <row r="45" spans="1:42" s="14" customFormat="1" ht="12.75">
      <c r="A45" s="16">
        <v>3160804</v>
      </c>
      <c r="B45" s="35" t="s">
        <v>24</v>
      </c>
      <c r="C45" s="21"/>
      <c r="D45" s="22"/>
      <c r="E45" s="34"/>
      <c r="F45" s="34"/>
      <c r="G45" s="34"/>
      <c r="H45" s="34"/>
      <c r="I45" s="3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30"/>
      <c r="AP45" s="16" t="s">
        <v>82</v>
      </c>
    </row>
    <row r="46" spans="1:42" s="14" customFormat="1" ht="14.25" customHeight="1">
      <c r="A46" s="23">
        <v>3160802</v>
      </c>
      <c r="B46" s="36" t="s">
        <v>25</v>
      </c>
      <c r="C46" s="15"/>
      <c r="D46" s="22"/>
      <c r="E46" s="34"/>
      <c r="F46" s="34"/>
      <c r="G46" s="34"/>
      <c r="H46" s="34"/>
      <c r="I46" s="3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30"/>
      <c r="AP46" s="16"/>
    </row>
    <row r="47" spans="1:42" s="14" customFormat="1" ht="12.75">
      <c r="A47" s="23">
        <v>3161349</v>
      </c>
      <c r="B47" s="35" t="s">
        <v>85</v>
      </c>
      <c r="C47" s="26">
        <v>43422</v>
      </c>
      <c r="D47" s="25" t="s">
        <v>90</v>
      </c>
      <c r="E47" s="34"/>
      <c r="F47" s="34"/>
      <c r="G47" s="34"/>
      <c r="H47" s="41"/>
      <c r="I47" s="34"/>
      <c r="J47" s="15"/>
      <c r="K47" s="15">
        <v>3</v>
      </c>
      <c r="L47" s="15">
        <v>11</v>
      </c>
      <c r="M47" s="15"/>
      <c r="N47" s="15">
        <v>8</v>
      </c>
      <c r="O47" s="15"/>
      <c r="P47" s="15"/>
      <c r="Q47" s="15">
        <v>6</v>
      </c>
      <c r="R47" s="15"/>
      <c r="S47" s="15">
        <v>36</v>
      </c>
      <c r="T47" s="15"/>
      <c r="U47" s="15">
        <v>2</v>
      </c>
      <c r="V47" s="15"/>
      <c r="W47" s="15"/>
      <c r="X47" s="15">
        <v>33</v>
      </c>
      <c r="Y47" s="15">
        <v>13</v>
      </c>
      <c r="Z47" s="15">
        <v>85</v>
      </c>
      <c r="AA47" s="15">
        <v>10</v>
      </c>
      <c r="AB47" s="15"/>
      <c r="AC47" s="15"/>
      <c r="AD47" s="15"/>
      <c r="AE47" s="15"/>
      <c r="AF47" s="15"/>
      <c r="AG47" s="15"/>
      <c r="AH47" s="15"/>
      <c r="AI47" s="15">
        <v>5</v>
      </c>
      <c r="AJ47" s="15">
        <v>3</v>
      </c>
      <c r="AK47" s="15"/>
      <c r="AL47" s="15"/>
      <c r="AM47" s="15"/>
      <c r="AN47" s="15"/>
      <c r="AO47" s="30"/>
      <c r="AP47" s="55" t="s">
        <v>100</v>
      </c>
    </row>
    <row r="48" spans="1:42" s="14" customFormat="1" ht="12.75" customHeight="1" thickBot="1">
      <c r="A48" s="23">
        <v>3161350</v>
      </c>
      <c r="B48" s="35" t="s">
        <v>71</v>
      </c>
      <c r="C48" s="21">
        <v>43422</v>
      </c>
      <c r="D48" s="22" t="s">
        <v>98</v>
      </c>
      <c r="E48" s="34"/>
      <c r="F48" s="34"/>
      <c r="G48" s="34"/>
      <c r="H48" s="34"/>
      <c r="I48" s="3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1"/>
      <c r="AP48" s="16" t="s">
        <v>99</v>
      </c>
    </row>
    <row r="49" spans="1:41" ht="13.5" thickBot="1">
      <c r="A49" s="2"/>
      <c r="B49" s="1"/>
      <c r="J49" s="27">
        <f>SUM(J5:J48)</f>
        <v>46</v>
      </c>
      <c r="K49" s="27">
        <f aca="true" t="shared" si="0" ref="K49:AN49">SUM(K5:K48)</f>
        <v>207</v>
      </c>
      <c r="L49" s="27">
        <f t="shared" si="0"/>
        <v>188</v>
      </c>
      <c r="M49" s="27">
        <f t="shared" si="0"/>
        <v>14</v>
      </c>
      <c r="N49" s="27">
        <f t="shared" si="0"/>
        <v>33</v>
      </c>
      <c r="O49" s="27">
        <f t="shared" si="0"/>
        <v>41</v>
      </c>
      <c r="P49" s="27">
        <f t="shared" si="0"/>
        <v>1580</v>
      </c>
      <c r="Q49" s="27">
        <f t="shared" si="0"/>
        <v>18</v>
      </c>
      <c r="R49" s="27">
        <f t="shared" si="0"/>
        <v>0</v>
      </c>
      <c r="S49" s="27">
        <f t="shared" si="0"/>
        <v>272</v>
      </c>
      <c r="T49" s="27">
        <f t="shared" si="0"/>
        <v>0</v>
      </c>
      <c r="U49" s="27">
        <f t="shared" si="0"/>
        <v>98</v>
      </c>
      <c r="V49" s="27">
        <f t="shared" si="0"/>
        <v>0</v>
      </c>
      <c r="W49" s="27">
        <f t="shared" si="0"/>
        <v>0</v>
      </c>
      <c r="X49" s="27">
        <f t="shared" si="0"/>
        <v>297</v>
      </c>
      <c r="Y49" s="27">
        <f t="shared" si="0"/>
        <v>101</v>
      </c>
      <c r="Z49" s="27">
        <f t="shared" si="0"/>
        <v>925</v>
      </c>
      <c r="AA49" s="27">
        <f t="shared" si="0"/>
        <v>20</v>
      </c>
      <c r="AB49" s="27">
        <f t="shared" si="0"/>
        <v>0</v>
      </c>
      <c r="AC49" s="27">
        <f t="shared" si="0"/>
        <v>0</v>
      </c>
      <c r="AD49" s="27">
        <f t="shared" si="0"/>
        <v>62</v>
      </c>
      <c r="AE49" s="27">
        <f t="shared" si="0"/>
        <v>755</v>
      </c>
      <c r="AF49" s="27">
        <f t="shared" si="0"/>
        <v>5</v>
      </c>
      <c r="AG49" s="27">
        <f t="shared" si="0"/>
        <v>1</v>
      </c>
      <c r="AH49" s="27">
        <f t="shared" si="0"/>
        <v>1</v>
      </c>
      <c r="AI49" s="27">
        <f t="shared" si="0"/>
        <v>9</v>
      </c>
      <c r="AJ49" s="27">
        <f t="shared" si="0"/>
        <v>922</v>
      </c>
      <c r="AK49" s="27">
        <f t="shared" si="0"/>
        <v>1</v>
      </c>
      <c r="AL49" s="27">
        <f t="shared" si="0"/>
        <v>106</v>
      </c>
      <c r="AM49" s="27">
        <f t="shared" si="0"/>
        <v>0</v>
      </c>
      <c r="AN49" s="27">
        <f t="shared" si="0"/>
        <v>0</v>
      </c>
      <c r="AO49" s="32">
        <f>SUM(J49:AN49)</f>
        <v>5702</v>
      </c>
    </row>
    <row r="50" spans="1:4" ht="12.75">
      <c r="A50" s="2"/>
      <c r="B50" s="1"/>
      <c r="C50" s="10"/>
      <c r="D50" s="10"/>
    </row>
    <row r="51" spans="1:4" ht="12.75">
      <c r="A51" s="2"/>
      <c r="B51" s="1"/>
      <c r="C51" s="10"/>
      <c r="D51" s="10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2018-12-11T14:21:42Z</dcterms:modified>
  <cp:category/>
  <cp:version/>
  <cp:contentType/>
  <cp:contentStatus/>
</cp:coreProperties>
</file>