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6352 pts. merger" sheetId="1" r:id="rId1"/>
    <sheet name="Different DR rates" sheetId="2" r:id="rId2"/>
  </sheets>
  <definedNames/>
  <calcPr fullCalcOnLoad="1"/>
</workbook>
</file>

<file path=xl/sharedStrings.xml><?xml version="1.0" encoding="utf-8"?>
<sst xmlns="http://schemas.openxmlformats.org/spreadsheetml/2006/main" count="74" uniqueCount="53">
  <si>
    <t>Points</t>
  </si>
  <si>
    <t>ENTER</t>
  </si>
  <si>
    <t>Aug'19 to</t>
  </si>
  <si>
    <t>CPI Aug '19</t>
  </si>
  <si>
    <t>NEW</t>
  </si>
  <si>
    <t>Merged</t>
  </si>
  <si>
    <t>RETIRED</t>
  </si>
  <si>
    <t>EXISTING</t>
  </si>
  <si>
    <t>Jan'20</t>
  </si>
  <si>
    <t>Merged amt.</t>
  </si>
  <si>
    <r>
      <t>7167</t>
    </r>
    <r>
      <rPr>
        <b/>
        <sz val="10"/>
        <rFont val="Arial"/>
        <family val="2"/>
      </rPr>
      <t xml:space="preserve"> points</t>
    </r>
  </si>
  <si>
    <t>TOTAL</t>
  </si>
  <si>
    <t>DA</t>
  </si>
  <si>
    <t>FROM</t>
  </si>
  <si>
    <t>TO</t>
  </si>
  <si>
    <t>BASIC</t>
  </si>
  <si>
    <t>SLABS</t>
  </si>
  <si>
    <t>DRF</t>
  </si>
  <si>
    <t>DR</t>
  </si>
  <si>
    <t>NEW BASIC</t>
  </si>
  <si>
    <t>NEW DRF</t>
  </si>
  <si>
    <t>NEW SLAB</t>
  </si>
  <si>
    <t>NEW DR</t>
  </si>
  <si>
    <t>PENSION</t>
  </si>
  <si>
    <t>Merger</t>
  </si>
  <si>
    <t>BELOW</t>
  </si>
  <si>
    <t xml:space="preserve">C x H </t>
  </si>
  <si>
    <t>F + I</t>
  </si>
  <si>
    <t>DA @ 0.07%</t>
  </si>
  <si>
    <t>(7167-6352) /4</t>
  </si>
  <si>
    <t>K x L</t>
  </si>
  <si>
    <t>J + M</t>
  </si>
  <si>
    <t>(C4-B) / 4</t>
  </si>
  <si>
    <t>Tapered DA 67</t>
  </si>
  <si>
    <t>Tapered DA 35</t>
  </si>
  <si>
    <t>Tapered DA 24</t>
  </si>
  <si>
    <t>Full DA 18</t>
  </si>
  <si>
    <t>Full DA 15</t>
  </si>
  <si>
    <t>Full DA 10</t>
  </si>
  <si>
    <t>present</t>
  </si>
  <si>
    <t xml:space="preserve">Impact of 6352 points merger of DA with existing basic pension with new DR rate @ 0.07% on the new basic pension for the remaining 203 slabs.Comparison can be made with the  </t>
  </si>
  <si>
    <r>
      <t xml:space="preserve">other sheet in this work-book entitled 'Diffrent DR rates” . </t>
    </r>
    <r>
      <rPr>
        <b/>
        <sz val="10"/>
        <color indexed="10"/>
        <rFont val="Arial"/>
        <family val="2"/>
      </rPr>
      <t>Enter</t>
    </r>
    <r>
      <rPr>
        <sz val="10"/>
        <rFont val="Arial"/>
        <family val="2"/>
      </rPr>
      <t xml:space="preserve"> existing basic pension in the applicable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yellow cell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corresponding to the date of retirement. </t>
    </r>
  </si>
  <si>
    <t>DR SLABS</t>
  </si>
  <si>
    <t>COMMUTED</t>
  </si>
  <si>
    <t>NET</t>
  </si>
  <si>
    <t>Aug19-Jan20</t>
  </si>
  <si>
    <t>1/3 of Basic</t>
  </si>
  <si>
    <t xml:space="preserve">Enter Full Basic in YELLOW cell to get DRF, DR and TOTAL / NET (less commutation ) pension. </t>
  </si>
  <si>
    <t>If you dont know the break-up of your pension and want to know the basic, DR and DR Factor, enter a tentative BASIC</t>
  </si>
  <si>
    <t xml:space="preserve">amount in the yellow cell corresponding to your date of retirement and keep changing the basic amount untill the </t>
  </si>
  <si>
    <t xml:space="preserve"> TOTAL / NET pension talles with your actual TOTAL pension. You will also be able to know whether you are receiving  </t>
  </si>
  <si>
    <t xml:space="preserve">a TAPERED DA or a FULL DA. </t>
  </si>
  <si>
    <t>kishalaya mukherjee  কিশলয় মুখার্জী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</si>
</sst>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"/>
    <numFmt numFmtId="167" formatCode="0.0000"/>
  </numFmts>
  <fonts count="6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/>
      <protection locked="0"/>
    </xf>
    <xf numFmtId="164" fontId="2" fillId="3" borderId="0" xfId="0" applyFon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/>
      <protection locked="0"/>
    </xf>
    <xf numFmtId="164" fontId="2" fillId="3" borderId="1" xfId="0" applyFont="1" applyFill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workbookViewId="0" topLeftCell="A1">
      <selection activeCell="F13" sqref="F13"/>
    </sheetView>
  </sheetViews>
  <sheetFormatPr defaultColWidth="12.57421875" defaultRowHeight="12.75"/>
  <cols>
    <col min="1" max="1" width="13.7109375" style="1" customWidth="1"/>
    <col min="2" max="11" width="11.57421875" style="1" customWidth="1"/>
    <col min="12" max="12" width="13.57421875" style="1" customWidth="1"/>
    <col min="13" max="16384" width="11.57421875" style="1" customWidth="1"/>
  </cols>
  <sheetData>
    <row r="2" spans="3:14" ht="12.75">
      <c r="C2" s="2" t="s">
        <v>0</v>
      </c>
      <c r="F2" s="3" t="s">
        <v>1</v>
      </c>
      <c r="G2" s="1" t="s">
        <v>2</v>
      </c>
      <c r="L2" s="2" t="s">
        <v>3</v>
      </c>
      <c r="N2" s="4" t="s">
        <v>4</v>
      </c>
    </row>
    <row r="3" spans="3:14" ht="12.75">
      <c r="C3" s="2" t="s">
        <v>5</v>
      </c>
      <c r="D3" s="5" t="s">
        <v>6</v>
      </c>
      <c r="E3" s="5"/>
      <c r="F3" s="4" t="s">
        <v>7</v>
      </c>
      <c r="G3" s="1" t="s">
        <v>8</v>
      </c>
      <c r="H3" s="4" t="s">
        <v>7</v>
      </c>
      <c r="I3" s="1" t="s">
        <v>9</v>
      </c>
      <c r="L3" s="3" t="s">
        <v>10</v>
      </c>
      <c r="N3" s="4" t="s">
        <v>11</v>
      </c>
    </row>
    <row r="4" spans="2:14" ht="12.75">
      <c r="B4" s="2" t="s">
        <v>12</v>
      </c>
      <c r="C4" s="3">
        <v>6352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18</v>
      </c>
      <c r="J4" s="4" t="s">
        <v>19</v>
      </c>
      <c r="K4" s="4" t="s">
        <v>20</v>
      </c>
      <c r="L4" s="4" t="s">
        <v>21</v>
      </c>
      <c r="M4" s="4" t="s">
        <v>22</v>
      </c>
      <c r="N4" s="4" t="s">
        <v>23</v>
      </c>
    </row>
    <row r="5" spans="2:14" ht="12.75">
      <c r="B5" s="2" t="s">
        <v>24</v>
      </c>
      <c r="C5" s="2" t="s">
        <v>16</v>
      </c>
      <c r="F5" s="6" t="s">
        <v>25</v>
      </c>
      <c r="I5" s="2" t="s">
        <v>26</v>
      </c>
      <c r="J5" s="2" t="s">
        <v>27</v>
      </c>
      <c r="K5" s="3" t="s">
        <v>28</v>
      </c>
      <c r="L5" s="2" t="s">
        <v>29</v>
      </c>
      <c r="M5" s="2" t="s">
        <v>30</v>
      </c>
      <c r="N5" s="2" t="s">
        <v>31</v>
      </c>
    </row>
    <row r="6" ht="12.75">
      <c r="C6" s="2" t="s">
        <v>32</v>
      </c>
    </row>
    <row r="7" spans="1:14" ht="12.75">
      <c r="A7" s="1" t="s">
        <v>33</v>
      </c>
      <c r="B7" s="1">
        <v>600</v>
      </c>
      <c r="C7" s="1">
        <f>(C4-B7)/4</f>
        <v>1438</v>
      </c>
      <c r="D7" s="7">
        <v>31413</v>
      </c>
      <c r="E7" s="7">
        <v>33909</v>
      </c>
      <c r="F7" s="8">
        <v>0</v>
      </c>
      <c r="G7" s="9">
        <v>1641</v>
      </c>
      <c r="H7" s="1">
        <f>IF($F$7&lt;=1250,($F$7*0.0067),IF($F$7&lt;=2000,(8.375+($F$7-1250)*0.0055),IF($F$7&lt;=2130,(12.5+($F$7-2130)*0.0033),IF($F$7&gt;2130,(12.929+($F$7-2130)*0.0017)))))</f>
        <v>0</v>
      </c>
      <c r="I7" s="10">
        <f>C7*H7</f>
        <v>0</v>
      </c>
      <c r="J7" s="10">
        <f>F7+I7</f>
        <v>0</v>
      </c>
      <c r="K7" s="11">
        <f>J7*0.0007</f>
        <v>0</v>
      </c>
      <c r="L7" s="1">
        <v>203</v>
      </c>
      <c r="M7" s="10">
        <f>K7*L7</f>
        <v>0</v>
      </c>
      <c r="N7" s="12">
        <f>J7+M7</f>
        <v>0</v>
      </c>
    </row>
    <row r="8" spans="6:14" ht="12.75">
      <c r="F8" s="13"/>
      <c r="G8" s="14"/>
      <c r="I8" s="10"/>
      <c r="J8" s="10"/>
      <c r="K8" s="11"/>
      <c r="M8" s="10"/>
      <c r="N8" s="12"/>
    </row>
    <row r="9" spans="1:14" ht="12.75">
      <c r="A9" s="1" t="s">
        <v>34</v>
      </c>
      <c r="B9" s="1">
        <v>1148</v>
      </c>
      <c r="C9" s="1">
        <f>(C4-B9)/4</f>
        <v>1301</v>
      </c>
      <c r="D9" s="7">
        <v>33909</v>
      </c>
      <c r="E9" s="7">
        <v>35885</v>
      </c>
      <c r="F9" s="15">
        <v>0</v>
      </c>
      <c r="G9" s="9">
        <v>1504</v>
      </c>
      <c r="H9" s="1">
        <f>IF($F$9&lt;=2400,($F$9*0.0035),IF($F$9&lt;=3850,(8.4+($F$9-2400)*0.0029),IF($F$9&lt;=4100,(12.605+($F$9-3850)*0.0017),IF($F$9&gt;4100,(13.03+($F$9-4100)*0.0009)))))</f>
        <v>0</v>
      </c>
      <c r="I9" s="10">
        <f>C9*H9</f>
        <v>0</v>
      </c>
      <c r="J9" s="10">
        <f>F9+I9</f>
        <v>0</v>
      </c>
      <c r="K9" s="11">
        <f>J9*0.0007</f>
        <v>0</v>
      </c>
      <c r="L9" s="1">
        <v>203</v>
      </c>
      <c r="M9" s="10">
        <f>K9*L9</f>
        <v>0</v>
      </c>
      <c r="N9" s="12">
        <f>J9+M9</f>
        <v>0</v>
      </c>
    </row>
    <row r="10" spans="4:14" ht="12.75">
      <c r="D10" s="7"/>
      <c r="E10" s="7"/>
      <c r="F10" s="13"/>
      <c r="G10" s="14"/>
      <c r="I10" s="10"/>
      <c r="J10" s="10"/>
      <c r="K10" s="11"/>
      <c r="M10" s="10"/>
      <c r="N10" s="12"/>
    </row>
    <row r="11" spans="1:14" ht="12.75">
      <c r="A11" s="1" t="s">
        <v>35</v>
      </c>
      <c r="B11" s="1">
        <v>1684</v>
      </c>
      <c r="C11" s="1">
        <f>(C4-B11)/4</f>
        <v>1167</v>
      </c>
      <c r="D11" s="7">
        <v>35886</v>
      </c>
      <c r="E11" s="7">
        <v>37560</v>
      </c>
      <c r="F11" s="15">
        <v>4183</v>
      </c>
      <c r="G11" s="16">
        <v>1370</v>
      </c>
      <c r="H11" s="1">
        <f>IF($F$11&lt;=3550,($F$11*0.0024),IF($F$11&lt;=5650,(8.52+($F$11-3550)*0.002),IF($F$11&lt;=6010,(12.72+($F$11-5650)*0.0012),IF($F$11&gt;6010,(13.152+($F$11-6010)*0.0006)))))</f>
        <v>9.786</v>
      </c>
      <c r="I11" s="10">
        <f>C11*H11</f>
        <v>11420.261999999999</v>
      </c>
      <c r="J11" s="10">
        <f>F11+I11</f>
        <v>15603.261999999999</v>
      </c>
      <c r="K11" s="11">
        <f>J11*0.0007</f>
        <v>10.9222834</v>
      </c>
      <c r="L11" s="1">
        <v>203</v>
      </c>
      <c r="M11" s="10">
        <f>K11*L11</f>
        <v>2217.2235302</v>
      </c>
      <c r="N11" s="12">
        <f>J11+M11</f>
        <v>17820.4855302</v>
      </c>
    </row>
    <row r="12" spans="6:14" ht="12.75">
      <c r="F12" s="14"/>
      <c r="G12" s="14"/>
      <c r="I12" s="10"/>
      <c r="J12" s="10"/>
      <c r="K12" s="11"/>
      <c r="M12" s="10"/>
      <c r="N12" s="12"/>
    </row>
    <row r="13" spans="1:14" ht="12.75">
      <c r="A13" s="1" t="s">
        <v>36</v>
      </c>
      <c r="B13" s="1">
        <v>2288</v>
      </c>
      <c r="C13" s="1">
        <f>(C4-B13)/4</f>
        <v>1016</v>
      </c>
      <c r="D13" s="7">
        <v>37561</v>
      </c>
      <c r="E13" s="7">
        <v>39386</v>
      </c>
      <c r="F13" s="15">
        <v>0</v>
      </c>
      <c r="G13" s="9">
        <v>1219</v>
      </c>
      <c r="H13" s="1">
        <f>F13*0.0018</f>
        <v>0</v>
      </c>
      <c r="I13" s="10">
        <f>C13*H13</f>
        <v>0</v>
      </c>
      <c r="J13" s="10">
        <f>F13+I13</f>
        <v>0</v>
      </c>
      <c r="K13" s="11">
        <f>J13*0.0007</f>
        <v>0</v>
      </c>
      <c r="L13" s="1">
        <v>203</v>
      </c>
      <c r="M13" s="10">
        <f>K13*L13</f>
        <v>0</v>
      </c>
      <c r="N13" s="12">
        <f>J13+M13</f>
        <v>0</v>
      </c>
    </row>
    <row r="14" spans="6:14" ht="12.75">
      <c r="F14" s="14"/>
      <c r="G14" s="14"/>
      <c r="I14" s="10"/>
      <c r="J14" s="10"/>
      <c r="K14" s="11"/>
      <c r="M14" s="10"/>
      <c r="N14" s="12"/>
    </row>
    <row r="15" spans="1:14" ht="12.75">
      <c r="A15" s="1" t="s">
        <v>37</v>
      </c>
      <c r="B15" s="1">
        <v>2836</v>
      </c>
      <c r="C15" s="1">
        <f>(C4-B15)/4</f>
        <v>879</v>
      </c>
      <c r="D15" s="7">
        <v>39387</v>
      </c>
      <c r="E15" s="7">
        <v>41213</v>
      </c>
      <c r="F15" s="15">
        <v>0</v>
      </c>
      <c r="G15" s="9">
        <v>1082</v>
      </c>
      <c r="H15" s="1">
        <f>F15*0.0015</f>
        <v>0</v>
      </c>
      <c r="I15" s="10">
        <f>C15*H15</f>
        <v>0</v>
      </c>
      <c r="J15" s="10">
        <f>F15+I15</f>
        <v>0</v>
      </c>
      <c r="K15" s="11">
        <f>J15*0.0007</f>
        <v>0</v>
      </c>
      <c r="L15" s="1">
        <v>203</v>
      </c>
      <c r="M15" s="10">
        <f>K15*L15</f>
        <v>0</v>
      </c>
      <c r="N15" s="12">
        <f>J15+M15</f>
        <v>0</v>
      </c>
    </row>
    <row r="16" spans="6:14" ht="12.75">
      <c r="F16" s="14"/>
      <c r="G16" s="14"/>
      <c r="I16" s="10"/>
      <c r="J16" s="10"/>
      <c r="K16" s="11"/>
      <c r="M16" s="10"/>
      <c r="N16" s="12"/>
    </row>
    <row r="17" spans="1:14" ht="12.75">
      <c r="A17" s="1" t="s">
        <v>38</v>
      </c>
      <c r="B17" s="1">
        <v>4440</v>
      </c>
      <c r="C17" s="1">
        <f>(C4-B17)/4</f>
        <v>478</v>
      </c>
      <c r="D17" s="7">
        <v>41214</v>
      </c>
      <c r="E17" s="6" t="s">
        <v>39</v>
      </c>
      <c r="F17" s="15">
        <v>0</v>
      </c>
      <c r="G17" s="9">
        <v>681</v>
      </c>
      <c r="H17" s="1">
        <f>F17*0.001</f>
        <v>0</v>
      </c>
      <c r="I17" s="10">
        <f>C17*H17</f>
        <v>0</v>
      </c>
      <c r="J17" s="10">
        <f>F17+I17</f>
        <v>0</v>
      </c>
      <c r="K17" s="11">
        <f>J17*0.0007</f>
        <v>0</v>
      </c>
      <c r="L17" s="1">
        <v>203</v>
      </c>
      <c r="M17" s="10">
        <f>K17*L17</f>
        <v>0</v>
      </c>
      <c r="N17" s="12">
        <f>J17+M17</f>
        <v>0</v>
      </c>
    </row>
    <row r="19" spans="2:14" ht="12.75">
      <c r="B19" s="17" t="s">
        <v>40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2" ht="12.75">
      <c r="B20" s="17" t="s">
        <v>41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</sheetData>
  <sheetProtection password="DE3B" sheet="1" selectLockedCells="1"/>
  <mergeCells count="3">
    <mergeCell ref="D3:E3"/>
    <mergeCell ref="B19:N19"/>
    <mergeCell ref="B20:L2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E13" sqref="E13"/>
    </sheetView>
  </sheetViews>
  <sheetFormatPr defaultColWidth="12.57421875" defaultRowHeight="12.75"/>
  <cols>
    <col min="1" max="1" width="13.7109375" style="1" customWidth="1"/>
    <col min="2" max="2" width="7.28125" style="1" customWidth="1"/>
    <col min="3" max="4" width="11.57421875" style="1" customWidth="1"/>
    <col min="5" max="5" width="7.28125" style="1" customWidth="1"/>
    <col min="6" max="6" width="9.28125" style="1" customWidth="1"/>
    <col min="7" max="7" width="8.7109375" style="1" customWidth="1"/>
    <col min="8" max="9" width="10.140625" style="1" customWidth="1"/>
    <col min="10" max="10" width="11.57421875" style="1" customWidth="1"/>
    <col min="11" max="11" width="11.140625" style="1" customWidth="1"/>
    <col min="12" max="16384" width="11.57421875" style="1" customWidth="1"/>
  </cols>
  <sheetData>
    <row r="2" ht="12.75">
      <c r="F2" s="1" t="s">
        <v>2</v>
      </c>
    </row>
    <row r="3" spans="3:13" ht="12.75">
      <c r="C3" s="5" t="s">
        <v>6</v>
      </c>
      <c r="D3" s="5"/>
      <c r="F3" s="1" t="s">
        <v>8</v>
      </c>
      <c r="M3" s="2" t="s">
        <v>42</v>
      </c>
    </row>
    <row r="4" spans="2:13" ht="12.75">
      <c r="B4" s="2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11</v>
      </c>
      <c r="J4" s="1" t="s">
        <v>43</v>
      </c>
      <c r="K4" s="4" t="s">
        <v>44</v>
      </c>
      <c r="M4" s="1" t="s">
        <v>45</v>
      </c>
    </row>
    <row r="5" spans="2:10" ht="12.75">
      <c r="B5" s="2" t="s">
        <v>24</v>
      </c>
      <c r="E5" s="7"/>
      <c r="J5" s="2" t="s">
        <v>46</v>
      </c>
    </row>
    <row r="6" spans="1:13" ht="12.75">
      <c r="A6" s="1" t="s">
        <v>33</v>
      </c>
      <c r="B6" s="1">
        <v>600</v>
      </c>
      <c r="C6" s="7">
        <v>31413</v>
      </c>
      <c r="D6" s="7">
        <v>33909</v>
      </c>
      <c r="E6" s="8">
        <v>0</v>
      </c>
      <c r="F6" s="9">
        <v>1641</v>
      </c>
      <c r="G6" s="1">
        <f>IF($E$6&lt;=1250,($E$6*0.0067),IF($E$6&lt;=2000,(8.375+($E$6-1250)*0.0055),IF($E$6&lt;=2130,(12.5+($E$6-2130)*0.0033),IF($E$6&gt;2130,(12.929+($E$6-2130)*0.0017)))))</f>
        <v>0</v>
      </c>
      <c r="H6" s="1">
        <f>F6*G6</f>
        <v>0</v>
      </c>
      <c r="I6" s="14">
        <f>E6+H6</f>
        <v>0</v>
      </c>
      <c r="J6" s="1">
        <f>E6/3</f>
        <v>0</v>
      </c>
      <c r="K6" s="1">
        <f>I6-J6</f>
        <v>0</v>
      </c>
      <c r="M6" s="1">
        <v>1641</v>
      </c>
    </row>
    <row r="7" spans="5:9" ht="12.75">
      <c r="E7" s="14"/>
      <c r="F7" s="14"/>
      <c r="I7" s="14"/>
    </row>
    <row r="8" spans="5:9" ht="12.75">
      <c r="E8" s="13"/>
      <c r="F8" s="14"/>
      <c r="I8" s="14"/>
    </row>
    <row r="9" spans="1:13" ht="12.75">
      <c r="A9" s="1" t="s">
        <v>34</v>
      </c>
      <c r="B9" s="1">
        <v>1148</v>
      </c>
      <c r="C9" s="7">
        <v>33909</v>
      </c>
      <c r="D9" s="7">
        <v>35885</v>
      </c>
      <c r="E9" s="15">
        <v>0</v>
      </c>
      <c r="F9" s="9">
        <v>1504</v>
      </c>
      <c r="G9" s="1">
        <f>IF($E$9&lt;=2400,($E$9*0.0035),IF($E$9&lt;=3850,(8.4+($E$9-2400)*0.0029),IF($E$9&lt;=4100,(12.605+($E$9-3850)*0.0017),IF($E$9&gt;4100,(13.03+($E$9-4100)*0.0009)))))</f>
        <v>0</v>
      </c>
      <c r="H9" s="1">
        <f>F9*G9</f>
        <v>0</v>
      </c>
      <c r="I9" s="14">
        <f>E9+H9</f>
        <v>0</v>
      </c>
      <c r="J9" s="1">
        <f>E9/3</f>
        <v>0</v>
      </c>
      <c r="K9" s="1">
        <f>I9-J9</f>
        <v>0</v>
      </c>
      <c r="M9" s="1">
        <v>1504</v>
      </c>
    </row>
    <row r="10" spans="3:9" ht="12.75">
      <c r="C10" s="7"/>
      <c r="D10" s="7"/>
      <c r="E10" s="13"/>
      <c r="F10" s="14"/>
      <c r="I10" s="14"/>
    </row>
    <row r="11" spans="1:13" ht="12.75">
      <c r="A11" s="1" t="s">
        <v>35</v>
      </c>
      <c r="B11" s="1">
        <v>1684</v>
      </c>
      <c r="C11" s="7">
        <v>35886</v>
      </c>
      <c r="D11" s="7">
        <v>37560</v>
      </c>
      <c r="E11" s="15">
        <v>4183</v>
      </c>
      <c r="F11" s="16">
        <v>1370</v>
      </c>
      <c r="G11" s="1">
        <f>IF($E$11&lt;=3550,($E$11*0.0024),IF($E$11&lt;=5650,(8.52+($E$11-3550)*0.002),IF($E$11&lt;=6010,(12.72+($E$11-5650)*0.0012),IF($E$11&gt;6010,(13.152+($E$11-6010)*0.0006)))))</f>
        <v>9.786</v>
      </c>
      <c r="H11" s="1">
        <f>F11*G11</f>
        <v>13406.82</v>
      </c>
      <c r="I11" s="14">
        <f>E11+H11</f>
        <v>17589.82</v>
      </c>
      <c r="J11" s="1">
        <f>E11/3</f>
        <v>1394.3333333333333</v>
      </c>
      <c r="K11" s="1">
        <f>I11-J11</f>
        <v>16195.486666666666</v>
      </c>
      <c r="M11" s="1">
        <v>1370</v>
      </c>
    </row>
    <row r="12" spans="5:9" ht="12.75">
      <c r="E12" s="14"/>
      <c r="F12" s="14"/>
      <c r="I12" s="14"/>
    </row>
    <row r="13" spans="1:13" ht="12.75">
      <c r="A13" s="1" t="s">
        <v>36</v>
      </c>
      <c r="B13" s="1">
        <v>2288</v>
      </c>
      <c r="C13" s="7">
        <v>37561</v>
      </c>
      <c r="D13" s="7">
        <v>39386</v>
      </c>
      <c r="E13" s="15">
        <v>0</v>
      </c>
      <c r="F13" s="9">
        <v>1219</v>
      </c>
      <c r="G13" s="1">
        <f>E13*0.0018</f>
        <v>0</v>
      </c>
      <c r="H13" s="1">
        <f>F13*G13</f>
        <v>0</v>
      </c>
      <c r="I13" s="14">
        <f>E13+H13</f>
        <v>0</v>
      </c>
      <c r="J13" s="1">
        <f>E13/3</f>
        <v>0</v>
      </c>
      <c r="K13" s="1">
        <f>I13-J13</f>
        <v>0</v>
      </c>
      <c r="M13" s="1">
        <v>1219</v>
      </c>
    </row>
    <row r="14" spans="5:9" ht="12.75">
      <c r="E14" s="14"/>
      <c r="F14" s="14"/>
      <c r="I14" s="14"/>
    </row>
    <row r="15" spans="1:13" ht="12.75">
      <c r="A15" s="1" t="s">
        <v>37</v>
      </c>
      <c r="B15" s="1">
        <v>2836</v>
      </c>
      <c r="C15" s="7">
        <v>39387</v>
      </c>
      <c r="D15" s="7">
        <v>41213</v>
      </c>
      <c r="E15" s="15">
        <v>0</v>
      </c>
      <c r="F15" s="9">
        <v>1082</v>
      </c>
      <c r="G15" s="1">
        <f>E15*0.0015</f>
        <v>0</v>
      </c>
      <c r="H15" s="1">
        <f>F15*G15</f>
        <v>0</v>
      </c>
      <c r="I15" s="14">
        <f>E15+H15</f>
        <v>0</v>
      </c>
      <c r="J15" s="1">
        <f>E15/3</f>
        <v>0</v>
      </c>
      <c r="K15" s="1">
        <f>I15-J15</f>
        <v>0</v>
      </c>
      <c r="M15" s="1">
        <v>1082</v>
      </c>
    </row>
    <row r="16" spans="5:9" ht="12.75">
      <c r="E16" s="14"/>
      <c r="F16" s="14"/>
      <c r="I16" s="14"/>
    </row>
    <row r="17" spans="1:13" ht="12.75">
      <c r="A17" s="1" t="s">
        <v>38</v>
      </c>
      <c r="B17" s="1">
        <v>4440</v>
      </c>
      <c r="C17" s="7">
        <v>41214</v>
      </c>
      <c r="D17" s="6" t="s">
        <v>39</v>
      </c>
      <c r="E17" s="15">
        <v>0</v>
      </c>
      <c r="F17" s="9">
        <v>681</v>
      </c>
      <c r="G17" s="1">
        <f>E17*0.001</f>
        <v>0</v>
      </c>
      <c r="H17" s="1">
        <f>F17*G17</f>
        <v>0</v>
      </c>
      <c r="I17" s="14">
        <f>E17+H17</f>
        <v>0</v>
      </c>
      <c r="J17" s="1">
        <f>E17/3</f>
        <v>0</v>
      </c>
      <c r="K17" s="1">
        <f>I17-J17</f>
        <v>0</v>
      </c>
      <c r="M17" s="1">
        <v>681</v>
      </c>
    </row>
    <row r="19" spans="2:11" ht="12.75">
      <c r="B19" s="5" t="s">
        <v>47</v>
      </c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17" t="s">
        <v>48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2:11" ht="12.75">
      <c r="B21" s="17" t="s">
        <v>49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2:11" ht="12.75">
      <c r="B22" s="17" t="s">
        <v>50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2:11" ht="12.75">
      <c r="B23" s="17" t="s">
        <v>51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5:8" ht="12.75">
      <c r="E24" s="18" t="s">
        <v>52</v>
      </c>
      <c r="F24" s="18"/>
      <c r="G24" s="18"/>
      <c r="H24" s="18"/>
    </row>
  </sheetData>
  <sheetProtection password="DE3B" sheet="1" selectLockedCells="1"/>
  <mergeCells count="7">
    <mergeCell ref="C3:D3"/>
    <mergeCell ref="B19:K19"/>
    <mergeCell ref="B20:K20"/>
    <mergeCell ref="B21:K21"/>
    <mergeCell ref="B22:K22"/>
    <mergeCell ref="B23:K23"/>
    <mergeCell ref="E24:H2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Kishalaya Mukherjee</dc:creator>
  <cp:keywords/>
  <dc:description/>
  <cp:lastModifiedBy>Kishalaya Mukherjee</cp:lastModifiedBy>
  <dcterms:created xsi:type="dcterms:W3CDTF">2019-09-14T17:46:18Z</dcterms:created>
  <dcterms:modified xsi:type="dcterms:W3CDTF">2019-10-30T09:19:48Z</dcterms:modified>
  <cp:category/>
  <cp:version/>
  <cp:contentType/>
  <cp:contentStatus/>
  <cp:revision>33</cp:revision>
</cp:coreProperties>
</file>