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<sst xmlns="http://schemas.openxmlformats.org/spreadsheetml/2006/main" count="42" uniqueCount="40">
  <si>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TABEL GAJI POKOK</t>
  </si>
  <si>
    <t>KODE PEGAWAI</t>
  </si>
  <si>
    <t>GAJI POKOK</t>
  </si>
  <si>
    <t>TUNJ. KESEHATAN</t>
  </si>
  <si>
    <t>&lt;5 Tahun</t>
  </si>
  <si>
    <t>&gt;5 Tahun</t>
  </si>
  <si>
    <t>D</t>
  </si>
  <si>
    <t>C</t>
  </si>
  <si>
    <t>B</t>
  </si>
  <si>
    <t>A</t>
  </si>
  <si>
    <t>LAPORAN DAFTAR PEGAWAI</t>
  </si>
  <si>
    <t>Nama Pegawai</t>
  </si>
  <si>
    <t>Kode Pegawai</t>
  </si>
  <si>
    <t>Gol</t>
  </si>
  <si>
    <t>Tanggal Masuk</t>
  </si>
  <si>
    <t>Gaji Pokok</t>
  </si>
  <si>
    <t>Tunjangan Kesehatan</t>
  </si>
  <si>
    <t>Pajak</t>
  </si>
  <si>
    <t>12-D105g</t>
  </si>
  <si>
    <t>11-D106a</t>
  </si>
  <si>
    <t>Gabriela Romlah</t>
  </si>
  <si>
    <t>12-C107c</t>
  </si>
  <si>
    <t>Lorenzo Emen</t>
  </si>
  <si>
    <t>18-A108a</t>
  </si>
  <si>
    <t>Leonardo Adang</t>
  </si>
  <si>
    <t>12-C108b</t>
  </si>
  <si>
    <t>George Engkus</t>
  </si>
  <si>
    <t>12-D107a</t>
  </si>
  <si>
    <t>Sabrina Iroh</t>
  </si>
  <si>
    <t>10-B106c</t>
  </si>
  <si>
    <t>Miranda Asih</t>
  </si>
  <si>
    <t>11-B108a</t>
  </si>
  <si>
    <t>Michael Oleh</t>
  </si>
  <si>
    <t>11-A106g</t>
  </si>
  <si>
    <t>Elazabeth Enok</t>
  </si>
  <si>
    <t>12-C105g</t>
  </si>
  <si>
    <t>Jabatan</t>
  </si>
  <si>
    <t>Gaji Bersih</t>
  </si>
  <si>
    <t>Entis Polantes</t>
  </si>
  <si>
    <t>Silverster Uus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</si>
</sst>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F800]dddd\,\ mmmm\ dd\,\ yyyy"/>
    <numFmt numFmtId="171" formatCode="[$-421]dd\ mmmm\ yyyy"/>
    <numFmt numFmtId="172" formatCode="[$-409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1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1" fontId="2" fillId="0" borderId="13" xfId="43" applyFont="1" applyBorder="1" applyAlignment="1">
      <alignment/>
    </xf>
    <xf numFmtId="9" fontId="2" fillId="0" borderId="13" xfId="57" applyFont="1" applyBorder="1" applyAlignment="1">
      <alignment/>
    </xf>
    <xf numFmtId="9" fontId="2" fillId="0" borderId="14" xfId="57" applyFont="1" applyBorder="1" applyAlignment="1">
      <alignment/>
    </xf>
    <xf numFmtId="0" fontId="4" fillId="0" borderId="15" xfId="0" applyFont="1" applyBorder="1" applyAlignment="1">
      <alignment horizontal="center"/>
    </xf>
    <xf numFmtId="41" fontId="2" fillId="0" borderId="16" xfId="43" applyFont="1" applyBorder="1" applyAlignment="1">
      <alignment/>
    </xf>
    <xf numFmtId="9" fontId="2" fillId="0" borderId="16" xfId="57" applyFont="1" applyBorder="1" applyAlignment="1">
      <alignment/>
    </xf>
    <xf numFmtId="9" fontId="2" fillId="0" borderId="17" xfId="57" applyFont="1" applyBorder="1" applyAlignment="1">
      <alignment/>
    </xf>
    <xf numFmtId="0" fontId="4" fillId="0" borderId="18" xfId="0" applyFont="1" applyBorder="1" applyAlignment="1">
      <alignment horizontal="center"/>
    </xf>
    <xf numFmtId="41" fontId="2" fillId="0" borderId="19" xfId="43" applyFont="1" applyBorder="1" applyAlignment="1">
      <alignment/>
    </xf>
    <xf numFmtId="9" fontId="2" fillId="0" borderId="19" xfId="57" applyFont="1" applyBorder="1" applyAlignment="1">
      <alignment/>
    </xf>
    <xf numFmtId="9" fontId="2" fillId="0" borderId="20" xfId="57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15" fontId="2" fillId="0" borderId="13" xfId="0" applyNumberFormat="1" applyFont="1" applyBorder="1" applyAlignment="1">
      <alignment/>
    </xf>
    <xf numFmtId="41" fontId="2" fillId="0" borderId="14" xfId="43" applyFont="1" applyBorder="1" applyAlignment="1">
      <alignment/>
    </xf>
    <xf numFmtId="41" fontId="2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5" fontId="2" fillId="0" borderId="16" xfId="0" applyNumberFormat="1" applyFont="1" applyBorder="1" applyAlignment="1">
      <alignment/>
    </xf>
    <xf numFmtId="41" fontId="2" fillId="0" borderId="17" xfId="43" applyFont="1" applyBorder="1" applyAlignment="1">
      <alignment/>
    </xf>
    <xf numFmtId="41" fontId="2" fillId="0" borderId="0" xfId="0" applyNumberFormat="1" applyFont="1" applyFill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15" fontId="2" fillId="0" borderId="19" xfId="0" applyNumberFormat="1" applyFont="1" applyBorder="1" applyAlignment="1">
      <alignment/>
    </xf>
    <xf numFmtId="41" fontId="2" fillId="0" borderId="20" xfId="43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I12" sqref="I12"/>
    </sheetView>
  </sheetViews>
  <sheetFormatPr defaultColWidth="9.00390625" defaultRowHeight="15"/>
  <cols>
    <col min="1" max="1" width="26.421875" style="1" bestFit="1" customWidth="1"/>
    <col min="2" max="2" width="11.00390625" style="1" customWidth="1"/>
    <col min="3" max="3" width="13.00390625" style="1" customWidth="1"/>
    <col min="4" max="4" width="12.7109375" style="1" customWidth="1"/>
    <col min="5" max="5" width="12.57421875" style="1" customWidth="1"/>
    <col min="6" max="6" width="10.57421875" style="1" bestFit="1" customWidth="1"/>
    <col min="7" max="7" width="12.421875" style="1" bestFit="1" customWidth="1"/>
    <col min="8" max="8" width="11.421875" style="1" customWidth="1"/>
    <col min="9" max="9" width="14.421875" style="1" customWidth="1"/>
    <col min="10" max="16384" width="9.00390625" style="1" customWidth="1"/>
  </cols>
  <sheetData>
    <row r="1" spans="2:6" ht="17.25" thickBot="1">
      <c r="B1" s="33" t="s">
        <v>0</v>
      </c>
      <c r="C1" s="33"/>
      <c r="D1" s="33"/>
      <c r="E1" s="33"/>
      <c r="F1" s="33"/>
    </row>
    <row r="2" spans="2:6" ht="16.5">
      <c r="B2" s="36" t="s">
        <v>1</v>
      </c>
      <c r="C2" s="38" t="s">
        <v>2</v>
      </c>
      <c r="D2" s="38"/>
      <c r="E2" s="38" t="s">
        <v>3</v>
      </c>
      <c r="F2" s="39"/>
    </row>
    <row r="3" spans="2:6" ht="17.25" thickBot="1">
      <c r="B3" s="37"/>
      <c r="C3" s="2" t="s">
        <v>4</v>
      </c>
      <c r="D3" s="2" t="s">
        <v>5</v>
      </c>
      <c r="E3" s="2" t="s">
        <v>4</v>
      </c>
      <c r="F3" s="3" t="s">
        <v>5</v>
      </c>
    </row>
    <row r="4" spans="2:6" ht="17.25" thickTop="1">
      <c r="B4" s="4" t="s">
        <v>9</v>
      </c>
      <c r="C4" s="5">
        <v>1750000</v>
      </c>
      <c r="D4" s="5">
        <v>2750000</v>
      </c>
      <c r="E4" s="6">
        <v>0.12</v>
      </c>
      <c r="F4" s="7">
        <v>0.3</v>
      </c>
    </row>
    <row r="5" spans="2:6" ht="16.5">
      <c r="B5" s="8" t="s">
        <v>8</v>
      </c>
      <c r="C5" s="9">
        <v>2000000</v>
      </c>
      <c r="D5" s="9">
        <v>3000000</v>
      </c>
      <c r="E5" s="10">
        <v>0.1</v>
      </c>
      <c r="F5" s="11">
        <v>0.25</v>
      </c>
    </row>
    <row r="6" spans="2:6" ht="16.5">
      <c r="B6" s="8" t="s">
        <v>7</v>
      </c>
      <c r="C6" s="9">
        <v>2250000</v>
      </c>
      <c r="D6" s="9">
        <v>3250000</v>
      </c>
      <c r="E6" s="10">
        <v>0.08</v>
      </c>
      <c r="F6" s="11">
        <v>0.2</v>
      </c>
    </row>
    <row r="7" spans="2:6" ht="17.25" thickBot="1">
      <c r="B7" s="12" t="s">
        <v>6</v>
      </c>
      <c r="C7" s="13">
        <v>2500000</v>
      </c>
      <c r="D7" s="13">
        <v>3500000</v>
      </c>
      <c r="E7" s="14">
        <v>0.06</v>
      </c>
      <c r="F7" s="15">
        <v>0.1</v>
      </c>
    </row>
    <row r="9" spans="1:9" ht="18.75">
      <c r="A9" s="34" t="s">
        <v>10</v>
      </c>
      <c r="B9" s="34"/>
      <c r="C9" s="34"/>
      <c r="D9" s="34"/>
      <c r="E9" s="34"/>
      <c r="F9" s="34"/>
      <c r="G9" s="34"/>
      <c r="H9" s="34"/>
      <c r="I9" s="34"/>
    </row>
    <row r="10" spans="1:9" ht="19.5" thickBot="1">
      <c r="A10" s="35">
        <v>36842</v>
      </c>
      <c r="B10" s="35"/>
      <c r="C10" s="35"/>
      <c r="D10" s="35"/>
      <c r="E10" s="35"/>
      <c r="F10" s="35"/>
      <c r="G10" s="35"/>
      <c r="H10" s="35"/>
      <c r="I10" s="35"/>
    </row>
    <row r="11" spans="1:9" ht="60.75" thickBot="1">
      <c r="A11" s="16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 t="s">
        <v>16</v>
      </c>
      <c r="G11" s="17" t="s">
        <v>36</v>
      </c>
      <c r="H11" s="17" t="s">
        <v>17</v>
      </c>
      <c r="I11" s="18" t="s">
        <v>37</v>
      </c>
    </row>
    <row r="12" spans="1:11" ht="17.25" thickTop="1">
      <c r="A12" s="19" t="s">
        <v>38</v>
      </c>
      <c r="B12" s="20" t="s">
        <v>18</v>
      </c>
      <c r="C12" s="20" t="str">
        <f>MID(B12,4,1)</f>
        <v>D</v>
      </c>
      <c r="D12" s="21">
        <v>33158</v>
      </c>
      <c r="E12" s="5">
        <f>IF(YEAR($A$10)-YEAR(D12)&gt;5,VLOOKUP(C12,$B$4:$D$7,3),VLOOKUP(C12,$B$4:$D$7,2))</f>
        <v>3500000</v>
      </c>
      <c r="F12" s="5">
        <f>IF(YEAR($A$10)-YEAR(D12)&lt;5,VLOOKUP(C12,$B$4:$F$7,4),IF(YEAR($A$10)-YEAR(D12)&gt;5,VLOOKUP(C12,$B$4:$F$7,5),0))*E12</f>
        <v>350000</v>
      </c>
      <c r="G12" s="5" t="str">
        <f>IF(RIGHT(B12,1)="A","Manajer",IF(RIGHT(B12,1)="B","Kabag",IF(RIGHT(B12,1)="C","Supervisior","Operator")))</f>
        <v>Operator</v>
      </c>
      <c r="H12" s="5">
        <f>IF(E12&lt;1000000,(E12*0.1),IF(E12&lt;=3000000,(E12*0.125),IF(E12&gt;3000000,(0.15*E12),0)))</f>
        <v>525000</v>
      </c>
      <c r="I12" s="22">
        <f>E12+F12-H12</f>
        <v>3325000</v>
      </c>
      <c r="K12" s="23"/>
    </row>
    <row r="13" spans="1:11" ht="16.5">
      <c r="A13" s="24" t="s">
        <v>39</v>
      </c>
      <c r="B13" s="25" t="s">
        <v>19</v>
      </c>
      <c r="C13" s="25" t="str">
        <f aca="true" t="shared" si="0" ref="C13:C21">MID(B13,4,1)</f>
        <v>D</v>
      </c>
      <c r="D13" s="26">
        <v>33973</v>
      </c>
      <c r="E13" s="9">
        <f aca="true" t="shared" si="1" ref="E13:E21">IF(YEAR($A$10)-YEAR(D13)&gt;5,VLOOKUP(C13,$B$4:$D$7,3),VLOOKUP(C13,$B$4:$D$7,2))</f>
        <v>3500000</v>
      </c>
      <c r="F13" s="5">
        <f aca="true" t="shared" si="2" ref="F13:F20">IF(YEAR($A$10)-YEAR(D13)&lt;5,VLOOKUP(C13,$B$4:$F$7,4),VLOOKUP(C13,$B$4:$F$7,5))*E13</f>
        <v>350000</v>
      </c>
      <c r="G13" s="9" t="str">
        <f aca="true" t="shared" si="3" ref="G13:G21">IF(RIGHT(B13,1)="A","Manajer",IF(RIGHT(B13,1)="B","Kabag",IF(RIGHT(B13,1)="C","Supervisior","Operator")))</f>
        <v>Manajer</v>
      </c>
      <c r="H13" s="9">
        <f aca="true" t="shared" si="4" ref="H13:H21">IF(E13&lt;1000000,(E13*0.1),IF(E13&lt;=3000000,(E13*0.125),IF(E13&gt;3000000,(0.15*E13),0)))</f>
        <v>525000</v>
      </c>
      <c r="I13" s="27">
        <f aca="true" t="shared" si="5" ref="I13:I21">E13+F13-H13</f>
        <v>3325000</v>
      </c>
      <c r="J13" s="23"/>
      <c r="K13" s="23"/>
    </row>
    <row r="14" spans="1:11" ht="16.5">
      <c r="A14" s="24" t="s">
        <v>20</v>
      </c>
      <c r="B14" s="25" t="s">
        <v>21</v>
      </c>
      <c r="C14" s="25" t="str">
        <f t="shared" si="0"/>
        <v>C</v>
      </c>
      <c r="D14" s="26">
        <v>33920</v>
      </c>
      <c r="E14" s="9">
        <f t="shared" si="1"/>
        <v>3250000</v>
      </c>
      <c r="F14" s="5">
        <f>IF(YEAR($A$10)-YEAR(D14)&lt;5,VLOOKUP(C14,$B$4:$F$7,4),VLOOKUP(C14,$B$4:$F$7,5))*E14</f>
        <v>650000</v>
      </c>
      <c r="G14" s="9" t="str">
        <f t="shared" si="3"/>
        <v>Supervisior</v>
      </c>
      <c r="H14" s="9">
        <f t="shared" si="4"/>
        <v>487500</v>
      </c>
      <c r="I14" s="27">
        <f t="shared" si="5"/>
        <v>3412500</v>
      </c>
      <c r="J14" s="23"/>
      <c r="K14" s="23"/>
    </row>
    <row r="15" spans="1:11" ht="16.5">
      <c r="A15" s="24" t="s">
        <v>22</v>
      </c>
      <c r="B15" s="25" t="s">
        <v>23</v>
      </c>
      <c r="C15" s="25" t="str">
        <f t="shared" si="0"/>
        <v>A</v>
      </c>
      <c r="D15" s="26">
        <v>34275</v>
      </c>
      <c r="E15" s="9">
        <f t="shared" si="1"/>
        <v>2750000</v>
      </c>
      <c r="F15" s="5">
        <f t="shared" si="2"/>
        <v>825000</v>
      </c>
      <c r="G15" s="9" t="str">
        <f t="shared" si="3"/>
        <v>Manajer</v>
      </c>
      <c r="H15" s="9">
        <f t="shared" si="4"/>
        <v>343750</v>
      </c>
      <c r="I15" s="27">
        <f t="shared" si="5"/>
        <v>3231250</v>
      </c>
      <c r="J15" s="23"/>
      <c r="K15" s="23"/>
    </row>
    <row r="16" spans="1:11" ht="16.5">
      <c r="A16" s="24" t="s">
        <v>24</v>
      </c>
      <c r="B16" s="25" t="s">
        <v>25</v>
      </c>
      <c r="C16" s="25" t="str">
        <f t="shared" si="0"/>
        <v>C</v>
      </c>
      <c r="D16" s="26">
        <v>34589</v>
      </c>
      <c r="E16" s="9">
        <f t="shared" si="1"/>
        <v>3250000</v>
      </c>
      <c r="F16" s="5">
        <f t="shared" si="2"/>
        <v>650000</v>
      </c>
      <c r="G16" s="9" t="str">
        <f t="shared" si="3"/>
        <v>Kabag</v>
      </c>
      <c r="H16" s="9">
        <f t="shared" si="4"/>
        <v>487500</v>
      </c>
      <c r="I16" s="27">
        <f t="shared" si="5"/>
        <v>3412500</v>
      </c>
      <c r="J16" s="23"/>
      <c r="K16" s="23"/>
    </row>
    <row r="17" spans="1:11" ht="16.5">
      <c r="A17" s="24" t="s">
        <v>26</v>
      </c>
      <c r="B17" s="25" t="s">
        <v>27</v>
      </c>
      <c r="C17" s="25" t="str">
        <f t="shared" si="0"/>
        <v>D</v>
      </c>
      <c r="D17" s="26">
        <v>33786</v>
      </c>
      <c r="E17" s="9">
        <f t="shared" si="1"/>
        <v>3500000</v>
      </c>
      <c r="F17" s="5">
        <f t="shared" si="2"/>
        <v>350000</v>
      </c>
      <c r="G17" s="9" t="str">
        <f t="shared" si="3"/>
        <v>Manajer</v>
      </c>
      <c r="H17" s="9">
        <f t="shared" si="4"/>
        <v>525000</v>
      </c>
      <c r="I17" s="27">
        <f t="shared" si="5"/>
        <v>3325000</v>
      </c>
      <c r="J17" s="23"/>
      <c r="K17" s="23"/>
    </row>
    <row r="18" spans="1:11" ht="16.5">
      <c r="A18" s="24" t="s">
        <v>28</v>
      </c>
      <c r="B18" s="25" t="s">
        <v>29</v>
      </c>
      <c r="C18" s="25" t="str">
        <f t="shared" si="0"/>
        <v>B</v>
      </c>
      <c r="D18" s="26">
        <v>35071</v>
      </c>
      <c r="E18" s="9">
        <f t="shared" si="1"/>
        <v>2000000</v>
      </c>
      <c r="F18" s="5">
        <f t="shared" si="2"/>
        <v>200000</v>
      </c>
      <c r="G18" s="9" t="str">
        <f t="shared" si="3"/>
        <v>Supervisior</v>
      </c>
      <c r="H18" s="9">
        <f t="shared" si="4"/>
        <v>250000</v>
      </c>
      <c r="I18" s="27">
        <f t="shared" si="5"/>
        <v>1950000</v>
      </c>
      <c r="J18" s="23"/>
      <c r="K18" s="28"/>
    </row>
    <row r="19" spans="1:11" ht="16.5">
      <c r="A19" s="24" t="s">
        <v>30</v>
      </c>
      <c r="B19" s="25" t="s">
        <v>31</v>
      </c>
      <c r="C19" s="25" t="str">
        <f t="shared" si="0"/>
        <v>B</v>
      </c>
      <c r="D19" s="26">
        <v>34716</v>
      </c>
      <c r="E19" s="9">
        <f t="shared" si="1"/>
        <v>2000000</v>
      </c>
      <c r="F19" s="5">
        <f>IF(YEAR($A$10)-YEAR(D19)&lt;5,VLOOKUP(C19,$B$4:$F$7,4),VLOOKUP(C19,$B$4:$F$7,5))*E19</f>
        <v>500000</v>
      </c>
      <c r="G19" s="9" t="str">
        <f t="shared" si="3"/>
        <v>Manajer</v>
      </c>
      <c r="H19" s="9">
        <f t="shared" si="4"/>
        <v>250000</v>
      </c>
      <c r="I19" s="27">
        <f t="shared" si="5"/>
        <v>2250000</v>
      </c>
      <c r="J19" s="23"/>
      <c r="K19" s="28"/>
    </row>
    <row r="20" spans="1:11" ht="16.5">
      <c r="A20" s="24" t="s">
        <v>32</v>
      </c>
      <c r="B20" s="25" t="s">
        <v>33</v>
      </c>
      <c r="C20" s="25" t="str">
        <f t="shared" si="0"/>
        <v>A</v>
      </c>
      <c r="D20" s="26">
        <v>35204</v>
      </c>
      <c r="E20" s="9">
        <f t="shared" si="1"/>
        <v>1750000</v>
      </c>
      <c r="F20" s="5">
        <f t="shared" si="2"/>
        <v>210000</v>
      </c>
      <c r="G20" s="9" t="str">
        <f t="shared" si="3"/>
        <v>Operator</v>
      </c>
      <c r="H20" s="9">
        <f t="shared" si="4"/>
        <v>218750</v>
      </c>
      <c r="I20" s="27">
        <f t="shared" si="5"/>
        <v>1741250</v>
      </c>
      <c r="J20" s="23"/>
      <c r="K20" s="28"/>
    </row>
    <row r="21" spans="1:11" ht="17.25" thickBot="1">
      <c r="A21" s="29" t="s">
        <v>34</v>
      </c>
      <c r="B21" s="30" t="s">
        <v>35</v>
      </c>
      <c r="C21" s="30" t="str">
        <f t="shared" si="0"/>
        <v>C</v>
      </c>
      <c r="D21" s="31">
        <v>34610</v>
      </c>
      <c r="E21" s="13">
        <f t="shared" si="1"/>
        <v>3250000</v>
      </c>
      <c r="F21" s="13">
        <f>IF(YEAR($A$10)-YEAR(D21)&lt;5,VLOOKUP(C21,$B$4:$F$7,4),IF(YEAR($A$10)-YEAR(D21)&gt;5,VLOOKUP(C21,$B$4:$F$7,5),0))*E21</f>
        <v>650000</v>
      </c>
      <c r="G21" s="13" t="str">
        <f t="shared" si="3"/>
        <v>Operator</v>
      </c>
      <c r="H21" s="13">
        <f t="shared" si="4"/>
        <v>487500</v>
      </c>
      <c r="I21" s="32">
        <f t="shared" si="5"/>
        <v>3412500</v>
      </c>
      <c r="J21" s="23"/>
      <c r="K21" s="23"/>
    </row>
    <row r="22" ht="16.5">
      <c r="J22" s="23"/>
    </row>
    <row r="23" ht="16.5">
      <c r="F23" s="23"/>
    </row>
  </sheetData>
  <sheetProtection/>
  <mergeCells count="6">
    <mergeCell ref="B1:F1"/>
    <mergeCell ref="A9:I9"/>
    <mergeCell ref="A10:I10"/>
    <mergeCell ref="B2:B3"/>
    <mergeCell ref="C2:D2"/>
    <mergeCell ref="E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Abrian</dc:creator>
  <cp:keywords/>
  <dc:description/>
  <cp:lastModifiedBy>Eee PC 1015CX</cp:lastModifiedBy>
  <dcterms:created xsi:type="dcterms:W3CDTF">2012-05-28T09:57:36Z</dcterms:created>
  <dcterms:modified xsi:type="dcterms:W3CDTF">2012-06-09T10:53:40Z</dcterms:modified>
  <cp:category/>
  <cp:version/>
  <cp:contentType/>
  <cp:contentStatus/>
</cp:coreProperties>
</file>