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600" windowHeight="8505" firstSheet="1" activeTab="4"/>
  </bookViews>
  <sheets>
    <sheet name="COMPARATIVO (2)" sheetId="1" r:id="rId1"/>
    <sheet name="Especificaciones técnicas" sheetId="2" r:id="rId2"/>
    <sheet name="Albergue x 200 personas" sheetId="3" r:id="rId3"/>
    <sheet name="Albergue individual" sheetId="4" r:id="rId4"/>
    <sheet name="RESUMEN" sheetId="5" r:id="rId5"/>
    <sheet name="COMPARATIVO" sheetId="6" r:id="rId6"/>
  </sheets>
  <definedNames/>
  <calcPr fullCalcOnLoad="1"/>
</workbook>
</file>

<file path=xl/sharedStrings.xml><?xml version="1.0" encoding="utf-8"?>
<sst xmlns="http://schemas.openxmlformats.org/spreadsheetml/2006/main" count="544" uniqueCount="204">
  <si>
    <t>UND</t>
  </si>
  <si>
    <t>VR. UNITARIO</t>
  </si>
  <si>
    <t>VR. PARCIAL</t>
  </si>
  <si>
    <t>CANTIDAD</t>
  </si>
  <si>
    <t>No</t>
  </si>
  <si>
    <t>und</t>
  </si>
  <si>
    <t>m2</t>
  </si>
  <si>
    <t>punto</t>
  </si>
  <si>
    <t>Subtotal</t>
  </si>
  <si>
    <t>JOSE MANUEL MORENO ORTIZ</t>
  </si>
  <si>
    <t>kg</t>
  </si>
  <si>
    <t>Puntillas de 4"</t>
  </si>
  <si>
    <t>lb</t>
  </si>
  <si>
    <t>bulto</t>
  </si>
  <si>
    <t>Gravilla y arena de rio (Mixto)</t>
  </si>
  <si>
    <t xml:space="preserve">Cemento de 50 kg </t>
  </si>
  <si>
    <t>m3</t>
  </si>
  <si>
    <t>mt</t>
  </si>
  <si>
    <t>Alambre galvanizado No 18</t>
  </si>
  <si>
    <t>Materiales eléctricos para 10 puntos</t>
  </si>
  <si>
    <t>Paladraga</t>
  </si>
  <si>
    <t>Azadones</t>
  </si>
  <si>
    <t>Serrucho de 24"</t>
  </si>
  <si>
    <t>Pala</t>
  </si>
  <si>
    <t>Martillo de uña</t>
  </si>
  <si>
    <t>Machete</t>
  </si>
  <si>
    <t>Canales superficiales para desalojo de aguas lluvias</t>
  </si>
  <si>
    <t>Caminos peatonales entre módulos en gravilla de 3/8"</t>
  </si>
  <si>
    <t>Iluminación exterior en postes de madera</t>
  </si>
  <si>
    <t>Carretilla</t>
  </si>
  <si>
    <t>PROPUESTA DE CRUZ ROJA - SENA</t>
  </si>
  <si>
    <t>Plástico negro cal 4 de 2.0 abre a 4,0 m de ancho</t>
  </si>
  <si>
    <t>Madera de ,10 x,10 x 4,0 mt *</t>
  </si>
  <si>
    <t xml:space="preserve">Madera de ,10 x,10 x 3,0 mt* </t>
  </si>
  <si>
    <t>Madera de ,05 x,05 x 4,0 mt*</t>
  </si>
  <si>
    <t>Madera de ,04 x,08 x 4,0 mt *</t>
  </si>
  <si>
    <t xml:space="preserve">Madera de ,04 x,08 x 3,0 mt* </t>
  </si>
  <si>
    <t>Láminas de zinc 2,10 mt.   Cal. 33</t>
  </si>
  <si>
    <t>Puntillas para teja de zinc</t>
  </si>
  <si>
    <t>ESPECIFICACIONES GENERALES PARA CONSTRUCCION DEL MODULO:</t>
  </si>
  <si>
    <t>Cubierta en teja de zinc.</t>
  </si>
  <si>
    <t>Puntillas de 2 1/2" de 500 gr</t>
  </si>
  <si>
    <t>Puntillas de 3"  de 500gr</t>
  </si>
  <si>
    <t>Polisombra de 80%</t>
  </si>
  <si>
    <t xml:space="preserve">MATERIAL </t>
  </si>
  <si>
    <t>MATERIAL</t>
  </si>
  <si>
    <t>Materiales eléctricos para 6 puntos</t>
  </si>
  <si>
    <t xml:space="preserve">Madera tabla de ,03 x,30 x 3,0 mt* </t>
  </si>
  <si>
    <t>Materiales eléctricos para 4 puntos</t>
  </si>
  <si>
    <t>Por 10 Módulos</t>
  </si>
  <si>
    <t>Sanitario</t>
  </si>
  <si>
    <t>Lavaderos</t>
  </si>
  <si>
    <t>Materiales eléctricos para 8 puntos</t>
  </si>
  <si>
    <t>Llaves para agua</t>
  </si>
  <si>
    <t>Registros de corte de 1/2"</t>
  </si>
  <si>
    <t>Malla electrosoldada 3mm 25x25</t>
  </si>
  <si>
    <t>ACTIVIDAD</t>
  </si>
  <si>
    <t xml:space="preserve">Tela verde plástica de 2,10 m de ancho </t>
  </si>
  <si>
    <t xml:space="preserve">Tela verde plastica de 2,10 m de ancho </t>
  </si>
  <si>
    <t xml:space="preserve">Tela  verde plástica de 2,10 m de ancho </t>
  </si>
  <si>
    <t>Cerca perimetral en tela verde (o alambre de púa)</t>
  </si>
  <si>
    <t>Cinta metrica de 30 mt</t>
  </si>
  <si>
    <t>PRESUPUESTO DE MATERIALES PARA ALBERGUE DE EMERGENCIA</t>
  </si>
  <si>
    <t>Flexómetro</t>
  </si>
  <si>
    <t>320 4456785</t>
  </si>
  <si>
    <t>Recebo (Material de afirmado)</t>
  </si>
  <si>
    <t>Aprox.</t>
  </si>
  <si>
    <t>Por su sistema constructivo sirve para climas medios y cálidos, en clima frío debe mejorarse el cerramiento.</t>
  </si>
  <si>
    <t>Estructura para muros y cubierta en madera aserrada* (O rolliza de acuerdo a disponibilidad).</t>
  </si>
  <si>
    <t>INSTRUCTOR DE CONSTRUCCION - SENA</t>
  </si>
  <si>
    <t>}</t>
  </si>
  <si>
    <t>BANCO DE MATERIALES: Es una estrategia para proveer materiales para los albergues, en la cual una entidad compra</t>
  </si>
  <si>
    <t>Municipal y posteriormente son administrados y usados por la entidad que ejecuta el proyecto y la comunidad.</t>
  </si>
  <si>
    <t>Materiales eléctricos para 2 puntos</t>
  </si>
  <si>
    <t>**</t>
  </si>
  <si>
    <t>Muros interiores en plástico cal. 6 y tela verde plastica con ventilación en la parte inferior y superior.</t>
  </si>
  <si>
    <t>ALBERGUE EN AGRUPACION DE 10 MODULOS PARA VIVIENDA Y 4 PARA SERVICIOS
 PARA 200 PERSONAS</t>
  </si>
  <si>
    <t xml:space="preserve">La agrupación se compone de 10 módulos para vivienda y 4 módulos para: Cocina-economato, comedor, baños y  </t>
  </si>
  <si>
    <t>La agrupación presenta como unidad de medida, 10 "Módulos" de vivienda para 4 familias compuestas de 5 personas</t>
  </si>
  <si>
    <t>2- MODULO PARA AULA ESCOLAR Y/O JARDIN INFANTIL (SIN MOBILIARIO)</t>
  </si>
  <si>
    <t>3- MODULO PARA COMEDOR (Con mesas y bancas)</t>
  </si>
  <si>
    <t>4- MODULO PARA COCINA Y ECONOMATO (Con mesas para estufas)</t>
  </si>
  <si>
    <t>6- MODULO DE 6,00 X 3,00 PARA MANEJO DE RESIDUOS SOLIDOS Y RECICLAJE</t>
  </si>
  <si>
    <t xml:space="preserve">8- HERRAMIENTAS </t>
  </si>
  <si>
    <t>los materiales, de acuerdo con listas maestras, los ubica en un sitio previamente conseguido por la administración</t>
  </si>
  <si>
    <t>se porque sus medios de subsistencia estan en ese sitio, se construirán albergues colectivos o individuales sobre</t>
  </si>
  <si>
    <t>columnas (Palafitos) de concreto o de madera y piso de madera "Tambo". (Ver ejemplo de Riosucio -Choco)</t>
  </si>
  <si>
    <t>CUADRO COMPARARTIVO ENTRE ALBERGUES INDIVIDUALES Y COLECTIVOS</t>
  </si>
  <si>
    <t xml:space="preserve">RECOMENDACIONES </t>
  </si>
  <si>
    <t>ALBERGUES COLECTIVOS</t>
  </si>
  <si>
    <t>Permite  mas intimidad</t>
  </si>
  <si>
    <t>Lista de material en cada sitio.</t>
  </si>
  <si>
    <t xml:space="preserve">Red agua potable de 1/2" en pvc </t>
  </si>
  <si>
    <t>Red sanitaria de 2" y de 4" en pvc. Incluye red</t>
  </si>
  <si>
    <t xml:space="preserve">7- OBRAS ADICIONALES </t>
  </si>
  <si>
    <t>*</t>
  </si>
  <si>
    <t xml:space="preserve">TOTAL PARA  2O FAMILIAS - 100 PERSONAS </t>
  </si>
  <si>
    <t xml:space="preserve">TOTAL PARA 8O FAMILIAS - 400 PERSONAS </t>
  </si>
  <si>
    <t>Asi sucesivamente según la cantidad de familias</t>
  </si>
  <si>
    <t>Cuando se requieran albergues en regiones que se inundan periodicamente y la comunidad no tiene opción de trasladar-</t>
  </si>
  <si>
    <t>La seguridad es individual</t>
  </si>
  <si>
    <t>La seguridad es comunitaria</t>
  </si>
  <si>
    <t>No genera costos de administración</t>
  </si>
  <si>
    <t>Genera costos de administración</t>
  </si>
  <si>
    <t xml:space="preserve">** </t>
  </si>
  <si>
    <t>La construcción debe preveer el desmonte fácil para recuperar la mayor parte del material y disminuir contaminación.</t>
  </si>
  <si>
    <t>Fortalece el individualismo</t>
  </si>
  <si>
    <t xml:space="preserve">Fortalece el trabajo comunitario </t>
  </si>
  <si>
    <t>Puede formar parte de la futura vivienda</t>
  </si>
  <si>
    <t>La gente se acostumbra a las ayudas</t>
  </si>
  <si>
    <t>+</t>
  </si>
  <si>
    <t>-</t>
  </si>
  <si>
    <t xml:space="preserve">Facilita generación de ingresos propios </t>
  </si>
  <si>
    <t>pto</t>
  </si>
  <si>
    <t>Los valores unitarios son de referencia, varian por zonas especialmente por el transporte.</t>
  </si>
  <si>
    <t>cada familia. Los valores se pueden transferir proporcionalmente a agrupaciones mayores (Ver fin del presupuesto)</t>
  </si>
  <si>
    <t>gl</t>
  </si>
  <si>
    <t>Inmunizante para madera</t>
  </si>
  <si>
    <t>Inmunizante opara madera</t>
  </si>
  <si>
    <t>Bocha de 3"</t>
  </si>
  <si>
    <t>Guantes de hilaza</t>
  </si>
  <si>
    <t>par</t>
  </si>
  <si>
    <t>Hay poca intimidad</t>
  </si>
  <si>
    <t>ALBERGUES INDIVIDUALES EN SITIO PROPIO</t>
  </si>
  <si>
    <t>ALBERGUES INDIVIDUALES EN AGRUPACION</t>
  </si>
  <si>
    <t>CC</t>
  </si>
  <si>
    <t>Se puede construir en sitio propio cuando
no presente restricciones por inundación</t>
  </si>
  <si>
    <t>Ventaja</t>
  </si>
  <si>
    <t>Desventaja</t>
  </si>
  <si>
    <t>Neutro</t>
  </si>
  <si>
    <t>Se puede trasladar a su futura vivienda</t>
  </si>
  <si>
    <t>Hay menos problemas de convivencia</t>
  </si>
  <si>
    <t>Se presentan más problemas de convivencia</t>
  </si>
  <si>
    <t>Se presentan algunos problemas de convivenc</t>
  </si>
  <si>
    <t>Se dificulta llevar servicios del estado 
(Icbf, Educación, Salud, Sena, Agua, otros)</t>
  </si>
  <si>
    <t>Se facilita llevar servicios del estado
(Icbf, Educación, Salud, Sena, Agua, otros)</t>
  </si>
  <si>
    <t>(Córboba)presenta la posibilidad de mejorarse de acuerdo con el tiempo de uso del albergue.</t>
  </si>
  <si>
    <t>Esta es una propuesta basada en el albergue que la DGR y Cruz Roja Colombiana  desarrolla en Puerto Libertador</t>
  </si>
  <si>
    <t>Se recupera poco material por que el uso
es compartido</t>
  </si>
  <si>
    <t>MODULO PARA VIVIENDA 18 mt2</t>
  </si>
  <si>
    <t>1. PRESUPUESTO DE MATERIALES PARA ALBERGUE DE EMERGENCIA</t>
  </si>
  <si>
    <t>AL COMPARAR LOS COSTOS DE LOS MODULOS COLECTIVOS DE CUATRO FAMILIAS Y LOS MODULOS INDIVIDUALES EN AGRUPACION, NO TIENEN UNA DIFERENCIA DE PRECIO SIGNIFICATIVA; POR LO TANTO SE RECOMIENDA OPTAR POR LA QUE MAS CONVENGA EN CADA COMUNIDAD.</t>
  </si>
  <si>
    <t>RESUMEN</t>
  </si>
  <si>
    <t>VALOR</t>
  </si>
  <si>
    <t>TOTAL</t>
  </si>
  <si>
    <t>MODULO 6x12 mt AULAY/O JARDIN</t>
  </si>
  <si>
    <t>MODULO 6x12 mt COMEDOR</t>
  </si>
  <si>
    <t>MODULO 6x12 mt COCINA</t>
  </si>
  <si>
    <t>MODULO 6x12 mtBAÑOS Y LAVADEROS</t>
  </si>
  <si>
    <t>MODULO 3x6mt MANEJO RESIDUOS SOLIDOS</t>
  </si>
  <si>
    <t>OBRAS ADICIONALES</t>
  </si>
  <si>
    <t>HERRAMIENTAS</t>
  </si>
  <si>
    <t xml:space="preserve">VALOR POR FAMILIA  </t>
  </si>
  <si>
    <t>AGRUPACION DE 40 FAMILIAS
EN MODULOS DE 4 FAMILIAS</t>
  </si>
  <si>
    <t>AGRUPACION DE 40 FAMILIAS
EN MODULOS INDIVIDUALES</t>
  </si>
  <si>
    <t>Pros</t>
  </si>
  <si>
    <t>Contras</t>
  </si>
  <si>
    <t>Otras consideraciones</t>
  </si>
  <si>
    <t>Permite  mas intimidad
Fortalece el trabajo comunitario 
Se puede trasladar a su futura vivienda
Facilita generación de ingresos propios 
"Se facilita llevar servicios del estado
(Icbf, Educación, Salud, Sena, Agua, otros)"</t>
  </si>
  <si>
    <t>Fortalece el trabajo comunitario 
Se facilita llevar servicios del estado
(Icbf, Educación, Salud, Sena, Agua, otros)</t>
  </si>
  <si>
    <t xml:space="preserve">Permite  mas intimidad
No genera costos de administración
Puede formar parte de la futura vivienda
Facilita generación de ingresos propios 
Hay menos problemas de convivencia
</t>
  </si>
  <si>
    <t>Fortalece el individualismo
Se dificulta llevar servicios del estado 
(Icbf, Educación, Salud, Sena, Agua, otros)</t>
  </si>
  <si>
    <t xml:space="preserve">La seguridad es comunitaria
Genera costos de administración
"Se recupera poco material por que el uso
es compartido"
La gente se acostumbra a las ayudas
Se presentan más problemas de convivencia
</t>
  </si>
  <si>
    <t>Se presentan algunos problemas de convivencia
Genera costos de administración</t>
  </si>
  <si>
    <t>La seguridad es comunitaria
Se construye en terrenos arrendados o de propiedadpropiedad del estado.</t>
  </si>
  <si>
    <t>Hay poca intimidad
Se construye en terrenos arrendados o de propiedadpropiedad del estado.</t>
  </si>
  <si>
    <t>La seguridad es individual
Se puede construir en sitio propio cuando
no presente restricciones por inundación</t>
  </si>
  <si>
    <t>Ej.</t>
  </si>
  <si>
    <t>….</t>
  </si>
  <si>
    <t xml:space="preserve">MODULO INDIVIDUAL PARA VIVIENDA
MUROS EN MADERA, TELA DE POLIPROPILENO Y POLISOMBRA
 </t>
  </si>
  <si>
    <t>En caso de optar por otro sistema constructivo ej. Con láminas de fibrocemento, se recomienda no utilizar los dos</t>
  </si>
  <si>
    <t>Se construye en terrenos arrendados o de propiedad propiedad del estado.</t>
  </si>
  <si>
    <t>Cerramiento de muro exterior en tela verde de polipropileno y polisombra en la parte superior e inferior (ventilación).</t>
  </si>
  <si>
    <t>La selección del terreno se debe realizar conjuntamente entre las comisiones técnicas de los Clopads y Crepads. En lo
 posible el terreno debe ser plano porque construir terrazas eleva los costos.</t>
  </si>
  <si>
    <t xml:space="preserve">Este presupuesto no contiene los costos mano de obra, de dotaciones ni operación. </t>
  </si>
  <si>
    <t xml:space="preserve"> Este valor se aplica para acometidas de servicios publicos, en casos que para el municipio sea imposible asumir .</t>
  </si>
  <si>
    <t xml:space="preserve">Es conveniente que la mano de obra la asuma la comunidad y la admón municipal. Cuando el SENA, en "Formación por Proyectos" desarrolle la construcción, los aprendices (Personas de la comunidad) reciben un auxilio económico. En algunas comunidades se cuenta con el apoyo de las fuerzas militares. Se recomienda  siempre  conseguir apoyo para proveer incentivo económico que facilite la participación. </t>
  </si>
  <si>
    <t>5-MODULO BAÑOS DE 9,00X6,00 mt -  6 PARA MUJERES , 6 PARA HOMBRES Y 8 LAVADEROS
 CON PISO EN CONCRETO AFINADO</t>
  </si>
  <si>
    <t>Para el suministro de materiales se debe aplicar el concepto de "Banco de  Materiales" implementado por la Dirección de Gestión del Riesgo en otras intervenciones.</t>
  </si>
  <si>
    <t>Lámina plana de fibrocemento de 6 mm  1,22x2,44 mt</t>
  </si>
  <si>
    <t xml:space="preserve">lavandería (6,0x9,0mt) , aula y/o jardín infantil y cobertizo (3,x6,0 mt)para manejo de residuos sólidos y reciclaje. </t>
  </si>
  <si>
    <t>EL VALOR INCLUYE: Materiales y herramientas; NO INCLUYE: Mano de obra, dotación, operación del albergue.</t>
  </si>
  <si>
    <t>Grupo de alojamientos - Mesa de estrategia DGR</t>
  </si>
  <si>
    <t>Area por módulo 6,00 mt X 12,00 mt  = 72 mt2,   en terreno plano.   Area de la agrupación min. 6000 mt2</t>
  </si>
  <si>
    <t xml:space="preserve"> sistemas en la misma zona porque genera incovenientes por la comparación. Este sistema es aprox 80% mas costoso.</t>
  </si>
  <si>
    <t>1- MODULO PARA VIVIENDA PARA 4 FAMILIAS</t>
  </si>
  <si>
    <t>Global</t>
  </si>
  <si>
    <t>Tanque plástico de 2000 Lts con 15,0 m de tubo de 1"</t>
  </si>
  <si>
    <r>
      <t>Trampa de grasas(2) y tanque séptico plástico de 1000lts y red sanitaria pvc de 4"
"</t>
    </r>
    <r>
      <rPr>
        <sz val="10"/>
        <color indexed="8"/>
        <rFont val="Trebuchet MS"/>
        <family val="2"/>
      </rPr>
      <t>Puede requerirse un sistema diferente"</t>
    </r>
  </si>
  <si>
    <r>
      <t>2 tanques de almacenamiento de 2000lts con tapa y accesorios, canales, bajantes, tubos de 3" (</t>
    </r>
    <r>
      <rPr>
        <sz val="9"/>
        <color indexed="8"/>
        <rFont val="Trebuchet MS"/>
        <family val="2"/>
      </rPr>
      <t>Sistema de recuperación de aguas lluvias)</t>
    </r>
  </si>
  <si>
    <t>Se tiene previsto que albergue presupuestado  se use entre 1 y 2 años. No es inconveniente el uso de materiales muy pesados o frágiles por la distancia de los sitios y el estado de las vías.</t>
  </si>
  <si>
    <t>Ventilación natural y con polisombra de 80% en la parte inferior y superios de los muros.</t>
  </si>
  <si>
    <r>
      <t xml:space="preserve">VALOR POR FAMILIA </t>
    </r>
    <r>
      <rPr>
        <b/>
        <sz val="11"/>
        <color indexed="8"/>
        <rFont val="Trebuchet MS"/>
        <family val="2"/>
      </rPr>
      <t>(Incluidos los 5 modulos de servicios, herramientas y obras adicionales</t>
    </r>
    <r>
      <rPr>
        <b/>
        <sz val="14"/>
        <color indexed="8"/>
        <rFont val="Trebuchet MS"/>
        <family val="2"/>
      </rPr>
      <t>)</t>
    </r>
  </si>
  <si>
    <t>MODULOS DE SERVICIOS+OBRAS ADICIONALES+HERRAMIENT</t>
  </si>
  <si>
    <t>MODULO 3,00 mt X 6,00 mt PARA VIVIENDA   40 UND</t>
  </si>
  <si>
    <t>VALOR DEL MODULO PARA 4 FAMILIAS (Sin Servicios)</t>
  </si>
  <si>
    <t>VALOR POR FAMILIA(Sin Servicios)</t>
  </si>
  <si>
    <t>TOTAL PARA  4O FAMILIAS - 200 PERSONAS (Agrupación calculada con servicios)</t>
  </si>
  <si>
    <t>dividir en 2</t>
  </si>
  <si>
    <t>mult x 2</t>
  </si>
  <si>
    <t>Los módulos individuales presentan mas ventajas  (ver cuadro comparativo), el costo es similar al de 4 familias, por tal razón en cada comunidad decidirán cual les conviene. Distancia entre módulos individuales 4,00mt.</t>
  </si>
  <si>
    <t>Pisos de habitación y comedor en material compactado  y cocina, baños y aula- jardin en concreto afinado.</t>
  </si>
  <si>
    <t>VALOR MODULO POR FAMILIA (Sin  servicios)</t>
  </si>
  <si>
    <t>MODULO 6X12 mt PARA VIVIENDA           10 MODULOS</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</si>
</sst>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_(* #,##0.000_);_(* \(#,##0.000\);_(* &quot;-&quot;??_);_(@_)"/>
    <numFmt numFmtId="166" formatCode="_(* #,##0.0_);_(* \(#,##0.0\);_(* &quot;-&quot;??_);_(@_)"/>
    <numFmt numFmtId="167" formatCode="0.000"/>
    <numFmt numFmtId="168" formatCode="0.0000"/>
    <numFmt numFmtId="169" formatCode="0.0"/>
  </numFmts>
  <fonts count="55">
    <font>
      <sz val="11"/>
      <color theme="1"/>
      <name val="Calibri"/>
      <family val="2"/>
    </font>
    <font>
      <sz val="11"/>
      <color indexed="8"/>
      <name val="Calibri"/>
      <family val="2"/>
    </font>
    <font>
      <sz val="10"/>
      <color indexed="8"/>
      <name val="Trebuchet MS"/>
      <family val="2"/>
    </font>
    <font>
      <sz val="9"/>
      <color indexed="8"/>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Trebuchet MS"/>
      <family val="2"/>
    </font>
    <font>
      <b/>
      <sz val="11"/>
      <color indexed="8"/>
      <name val="Trebuchet MS"/>
      <family val="2"/>
    </font>
    <font>
      <sz val="12"/>
      <color indexed="8"/>
      <name val="Trebuchet MS"/>
      <family val="2"/>
    </font>
    <font>
      <b/>
      <sz val="12"/>
      <color indexed="8"/>
      <name val="Trebuchet MS"/>
      <family val="2"/>
    </font>
    <font>
      <b/>
      <sz val="14"/>
      <color indexed="8"/>
      <name val="Trebuchet MS"/>
      <family val="2"/>
    </font>
    <font>
      <b/>
      <sz val="16"/>
      <color indexed="8"/>
      <name val="Calibri"/>
      <family val="2"/>
    </font>
    <font>
      <sz val="14"/>
      <color indexed="8"/>
      <name val="Calibri"/>
      <family val="2"/>
    </font>
    <font>
      <sz val="14"/>
      <color indexed="8"/>
      <name val="Trebuchet MS"/>
      <family val="2"/>
    </font>
    <font>
      <sz val="16"/>
      <color indexed="8"/>
      <name val="Trebuchet MS"/>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rebuchet MS"/>
      <family val="2"/>
    </font>
    <font>
      <b/>
      <sz val="11"/>
      <color theme="1"/>
      <name val="Trebuchet MS"/>
      <family val="2"/>
    </font>
    <font>
      <sz val="12"/>
      <color theme="1"/>
      <name val="Trebuchet MS"/>
      <family val="2"/>
    </font>
    <font>
      <b/>
      <sz val="12"/>
      <color theme="1"/>
      <name val="Trebuchet MS"/>
      <family val="2"/>
    </font>
    <font>
      <b/>
      <sz val="14"/>
      <color theme="1"/>
      <name val="Trebuchet MS"/>
      <family val="2"/>
    </font>
    <font>
      <b/>
      <sz val="16"/>
      <color theme="1"/>
      <name val="Calibri"/>
      <family val="2"/>
    </font>
    <font>
      <sz val="10"/>
      <color theme="1"/>
      <name val="Trebuchet MS"/>
      <family val="2"/>
    </font>
    <font>
      <sz val="14"/>
      <color theme="1"/>
      <name val="Calibri"/>
      <family val="2"/>
    </font>
    <font>
      <sz val="14"/>
      <color theme="1"/>
      <name val="Trebuchet MS"/>
      <family val="2"/>
    </font>
    <font>
      <sz val="16"/>
      <color theme="1"/>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tint="-0.0499799996614456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hair"/>
      <top style="hair"/>
      <bottom style="hair"/>
    </border>
    <border>
      <left style="thin"/>
      <right style="thin"/>
      <top style="thin"/>
      <bottom style="thin"/>
    </border>
    <border>
      <left style="hair"/>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thin"/>
      <right style="hair"/>
      <top/>
      <bottom/>
    </border>
    <border>
      <left style="hair"/>
      <right/>
      <top style="hair"/>
      <bottom style="hair"/>
    </border>
    <border>
      <left/>
      <right style="hair"/>
      <top/>
      <bottom/>
    </border>
    <border>
      <left style="hair"/>
      <right style="thin"/>
      <top style="thin"/>
      <bottom style="hair"/>
    </border>
    <border>
      <left/>
      <right/>
      <top style="medium"/>
      <bottom style="medium"/>
    </border>
    <border>
      <left/>
      <right style="medium"/>
      <top style="medium"/>
      <bottom style="medium"/>
    </border>
    <border>
      <left/>
      <right/>
      <top/>
      <bottom style="thin"/>
    </border>
    <border>
      <left style="hair"/>
      <right style="thin"/>
      <top style="hair"/>
      <bottom/>
    </border>
    <border>
      <left style="medium"/>
      <right style="medium"/>
      <top style="medium"/>
      <bottom style="medium"/>
    </border>
    <border>
      <left style="medium"/>
      <right/>
      <top style="medium"/>
      <bottom style="medium"/>
    </border>
    <border>
      <left style="double"/>
      <right/>
      <top style="double"/>
      <bottom style="double"/>
    </border>
    <border>
      <left style="double"/>
      <right style="dotted"/>
      <top style="dotted"/>
      <bottom style="dotted"/>
    </border>
    <border>
      <left style="double"/>
      <right style="dotted"/>
      <top style="double"/>
      <bottom style="dotted"/>
    </border>
    <border>
      <left style="double"/>
      <right style="dotted"/>
      <top style="dotted"/>
      <bottom style="double"/>
    </border>
    <border>
      <left style="thin">
        <color theme="0" tint="-0.24993999302387238"/>
      </left>
      <right style="thin">
        <color theme="0" tint="-0.24993999302387238"/>
      </right>
      <top style="thin">
        <color theme="0" tint="-0.24993999302387238"/>
      </top>
      <bottom style="thin">
        <color theme="0" tint="-0.24993999302387238"/>
      </bottom>
    </border>
    <border>
      <left style="dotted"/>
      <right style="dotted"/>
      <top style="dotted"/>
      <bottom style="dotted"/>
    </border>
    <border>
      <left style="dotted"/>
      <right style="double"/>
      <top style="dotted"/>
      <bottom style="dotted"/>
    </border>
    <border>
      <left style="dotted"/>
      <right/>
      <top style="dotted"/>
      <bottom style="dotted"/>
    </border>
    <border>
      <left/>
      <right/>
      <top style="dotted"/>
      <bottom style="dotted"/>
    </border>
    <border>
      <left/>
      <right style="double"/>
      <top style="dotted"/>
      <bottom style="dotted"/>
    </border>
    <border>
      <left/>
      <right/>
      <top style="double"/>
      <bottom style="double"/>
    </border>
    <border>
      <left/>
      <right style="double"/>
      <top style="double"/>
      <bottom style="double"/>
    </border>
    <border>
      <left/>
      <right/>
      <top/>
      <bottom style="double"/>
    </border>
    <border>
      <left style="dotted"/>
      <right style="dotted"/>
      <top style="double"/>
      <bottom style="dotted"/>
    </border>
    <border>
      <left style="dotted"/>
      <right style="double"/>
      <top style="double"/>
      <bottom style="dotted"/>
    </border>
    <border>
      <left style="double"/>
      <right style="dotted"/>
      <top style="double"/>
      <bottom/>
    </border>
    <border>
      <left style="double"/>
      <right style="dotted"/>
      <top/>
      <bottom/>
    </border>
    <border>
      <left style="double"/>
      <right style="dotted"/>
      <top/>
      <bottom style="dotted"/>
    </border>
    <border>
      <left style="double"/>
      <right style="dotted"/>
      <top style="dotted"/>
      <bottom/>
    </border>
    <border>
      <left style="dotted"/>
      <right/>
      <top style="double"/>
      <bottom style="dotted"/>
    </border>
    <border>
      <left/>
      <right/>
      <top style="double"/>
      <bottom style="dotted"/>
    </border>
    <border>
      <left/>
      <right style="double"/>
      <top style="double"/>
      <bottom style="dotted"/>
    </border>
    <border>
      <left style="dotted"/>
      <right/>
      <top style="dotted"/>
      <bottom style="double"/>
    </border>
    <border>
      <left/>
      <right/>
      <top style="dotted"/>
      <bottom style="double"/>
    </border>
    <border>
      <left/>
      <right style="double"/>
      <top style="dotted"/>
      <bottom style="double"/>
    </border>
    <border>
      <left style="thin"/>
      <right/>
      <top style="thin"/>
      <bottom/>
    </border>
    <border>
      <left/>
      <right/>
      <top style="thin"/>
      <bottom/>
    </border>
    <border>
      <left/>
      <right style="thin"/>
      <top style="thin"/>
      <bottom/>
    </border>
    <border>
      <left/>
      <right/>
      <top style="double"/>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45">
    <xf numFmtId="0" fontId="0" fillId="0" borderId="0" xfId="0" applyFont="1" applyAlignment="1">
      <alignment/>
    </xf>
    <xf numFmtId="0" fontId="45" fillId="0" borderId="0" xfId="0" applyFont="1" applyAlignment="1">
      <alignment/>
    </xf>
    <xf numFmtId="0" fontId="45" fillId="0" borderId="10" xfId="0" applyFont="1" applyBorder="1" applyAlignment="1">
      <alignment/>
    </xf>
    <xf numFmtId="0" fontId="45" fillId="12" borderId="11" xfId="0" applyFont="1" applyFill="1" applyBorder="1" applyAlignment="1">
      <alignment/>
    </xf>
    <xf numFmtId="0" fontId="46" fillId="12" borderId="11" xfId="0" applyFont="1" applyFill="1" applyBorder="1" applyAlignment="1">
      <alignment horizontal="center"/>
    </xf>
    <xf numFmtId="0" fontId="47" fillId="0" borderId="12" xfId="0" applyFont="1" applyBorder="1" applyAlignment="1">
      <alignment horizontal="center"/>
    </xf>
    <xf numFmtId="43" fontId="47" fillId="0" borderId="13" xfId="46" applyFont="1" applyBorder="1" applyAlignment="1">
      <alignment/>
    </xf>
    <xf numFmtId="0" fontId="47" fillId="12" borderId="12" xfId="0" applyFont="1" applyFill="1" applyBorder="1" applyAlignment="1">
      <alignment horizontal="right"/>
    </xf>
    <xf numFmtId="0" fontId="47" fillId="12" borderId="12" xfId="0" applyFont="1" applyFill="1" applyBorder="1" applyAlignment="1">
      <alignment horizontal="center"/>
    </xf>
    <xf numFmtId="43" fontId="47" fillId="12" borderId="12" xfId="46" applyFont="1" applyFill="1" applyBorder="1" applyAlignment="1">
      <alignment/>
    </xf>
    <xf numFmtId="0" fontId="45" fillId="0" borderId="14" xfId="0" applyFont="1" applyBorder="1" applyAlignment="1">
      <alignment/>
    </xf>
    <xf numFmtId="0" fontId="47" fillId="0" borderId="15" xfId="0" applyFont="1" applyBorder="1" applyAlignment="1">
      <alignment horizontal="center"/>
    </xf>
    <xf numFmtId="0" fontId="45" fillId="12" borderId="16" xfId="0" applyFont="1" applyFill="1" applyBorder="1" applyAlignment="1">
      <alignment/>
    </xf>
    <xf numFmtId="0" fontId="47" fillId="0" borderId="12" xfId="0" applyFont="1" applyBorder="1" applyAlignment="1">
      <alignment horizontal="left"/>
    </xf>
    <xf numFmtId="0" fontId="45" fillId="0" borderId="0" xfId="0" applyFont="1" applyAlignment="1">
      <alignment horizontal="right"/>
    </xf>
    <xf numFmtId="0" fontId="47" fillId="0" borderId="0" xfId="0" applyFont="1" applyBorder="1" applyAlignment="1">
      <alignment horizontal="left"/>
    </xf>
    <xf numFmtId="43" fontId="47" fillId="0" borderId="17" xfId="46" applyFont="1" applyBorder="1" applyAlignment="1">
      <alignment/>
    </xf>
    <xf numFmtId="43" fontId="45" fillId="0" borderId="0" xfId="0" applyNumberFormat="1" applyFont="1" applyAlignment="1">
      <alignment/>
    </xf>
    <xf numFmtId="0" fontId="47" fillId="0" borderId="18" xfId="0" applyFont="1" applyBorder="1" applyAlignment="1">
      <alignment horizontal="left"/>
    </xf>
    <xf numFmtId="0" fontId="45" fillId="0" borderId="15" xfId="0" applyFont="1" applyBorder="1" applyAlignment="1">
      <alignment/>
    </xf>
    <xf numFmtId="0" fontId="45" fillId="0" borderId="15" xfId="0" applyFont="1" applyBorder="1" applyAlignment="1">
      <alignment horizontal="center"/>
    </xf>
    <xf numFmtId="43" fontId="45" fillId="0" borderId="15" xfId="46" applyFont="1" applyBorder="1" applyAlignment="1">
      <alignment/>
    </xf>
    <xf numFmtId="43" fontId="45" fillId="0" borderId="19" xfId="46" applyFont="1" applyBorder="1" applyAlignment="1">
      <alignment/>
    </xf>
    <xf numFmtId="0" fontId="45" fillId="0" borderId="12" xfId="0" applyFont="1" applyBorder="1" applyAlignment="1">
      <alignment/>
    </xf>
    <xf numFmtId="0" fontId="45" fillId="0" borderId="12" xfId="0" applyFont="1" applyBorder="1" applyAlignment="1">
      <alignment horizontal="center"/>
    </xf>
    <xf numFmtId="43" fontId="45" fillId="0" borderId="12" xfId="46" applyFont="1" applyBorder="1" applyAlignment="1">
      <alignment/>
    </xf>
    <xf numFmtId="43" fontId="45" fillId="0" borderId="13" xfId="46" applyFont="1" applyBorder="1" applyAlignment="1">
      <alignment/>
    </xf>
    <xf numFmtId="0" fontId="45" fillId="33" borderId="20" xfId="0" applyFont="1" applyFill="1" applyBorder="1" applyAlignment="1">
      <alignment/>
    </xf>
    <xf numFmtId="43" fontId="46" fillId="33" borderId="21" xfId="0" applyNumberFormat="1" applyFont="1" applyFill="1" applyBorder="1" applyAlignment="1">
      <alignment/>
    </xf>
    <xf numFmtId="0" fontId="45" fillId="0" borderId="22" xfId="0" applyFont="1" applyBorder="1" applyAlignment="1">
      <alignment horizontal="center"/>
    </xf>
    <xf numFmtId="43" fontId="47" fillId="12" borderId="17" xfId="46" applyFont="1" applyFill="1" applyBorder="1" applyAlignment="1">
      <alignment/>
    </xf>
    <xf numFmtId="43" fontId="47" fillId="12" borderId="23" xfId="46" applyFont="1" applyFill="1" applyBorder="1" applyAlignment="1">
      <alignment/>
    </xf>
    <xf numFmtId="43" fontId="47" fillId="12" borderId="24" xfId="46" applyFont="1" applyFill="1" applyBorder="1" applyAlignment="1">
      <alignment/>
    </xf>
    <xf numFmtId="43" fontId="48" fillId="12" borderId="24" xfId="46" applyFont="1" applyFill="1" applyBorder="1" applyAlignment="1">
      <alignment/>
    </xf>
    <xf numFmtId="43" fontId="47" fillId="0" borderId="12" xfId="0" applyNumberFormat="1" applyFont="1" applyBorder="1" applyAlignment="1">
      <alignment horizontal="left"/>
    </xf>
    <xf numFmtId="0" fontId="49" fillId="33" borderId="25" xfId="0" applyFont="1" applyFill="1" applyBorder="1" applyAlignment="1">
      <alignment/>
    </xf>
    <xf numFmtId="0" fontId="45" fillId="0" borderId="26" xfId="0" applyFont="1" applyBorder="1" applyAlignment="1">
      <alignment/>
    </xf>
    <xf numFmtId="0" fontId="0" fillId="0" borderId="0" xfId="0" applyAlignment="1">
      <alignment/>
    </xf>
    <xf numFmtId="0" fontId="45" fillId="0" borderId="0" xfId="0" applyFont="1" applyAlignment="1">
      <alignment horizontal="left" wrapText="1"/>
    </xf>
    <xf numFmtId="0" fontId="0" fillId="0" borderId="0" xfId="0" applyAlignment="1">
      <alignment horizontal="center"/>
    </xf>
    <xf numFmtId="0" fontId="46" fillId="0" borderId="27" xfId="0" applyFont="1" applyBorder="1" applyAlignment="1">
      <alignment horizontal="center" wrapText="1"/>
    </xf>
    <xf numFmtId="0" fontId="45" fillId="0" borderId="16" xfId="0" applyFont="1" applyBorder="1" applyAlignment="1">
      <alignment/>
    </xf>
    <xf numFmtId="0" fontId="46" fillId="34" borderId="28" xfId="0" applyFont="1" applyFill="1" applyBorder="1" applyAlignment="1">
      <alignment horizontal="center" wrapText="1"/>
    </xf>
    <xf numFmtId="0" fontId="46" fillId="34" borderId="27" xfId="0" applyFont="1" applyFill="1" applyBorder="1" applyAlignment="1">
      <alignment horizontal="center" wrapText="1"/>
    </xf>
    <xf numFmtId="0" fontId="46" fillId="35" borderId="27" xfId="0" applyFont="1" applyFill="1" applyBorder="1" applyAlignment="1">
      <alignment horizontal="center" wrapText="1"/>
    </xf>
    <xf numFmtId="0" fontId="46" fillId="35" borderId="0" xfId="0" applyFont="1" applyFill="1" applyBorder="1" applyAlignment="1">
      <alignment horizontal="center" wrapText="1"/>
    </xf>
    <xf numFmtId="0" fontId="47" fillId="35" borderId="0" xfId="0" applyFont="1" applyFill="1" applyBorder="1" applyAlignment="1">
      <alignment horizontal="left"/>
    </xf>
    <xf numFmtId="0" fontId="45" fillId="35" borderId="0" xfId="0" applyFont="1" applyFill="1" applyAlignment="1">
      <alignment/>
    </xf>
    <xf numFmtId="0" fontId="46" fillId="34" borderId="27" xfId="0" applyFont="1" applyFill="1" applyBorder="1" applyAlignment="1">
      <alignment horizontal="center"/>
    </xf>
    <xf numFmtId="0" fontId="50" fillId="0" borderId="0" xfId="0" applyFont="1" applyAlignment="1">
      <alignment horizontal="center"/>
    </xf>
    <xf numFmtId="0" fontId="0" fillId="34" borderId="0" xfId="0" applyFill="1" applyAlignment="1">
      <alignment horizontal="center"/>
    </xf>
    <xf numFmtId="0" fontId="44" fillId="34" borderId="0" xfId="0" applyFont="1" applyFill="1" applyAlignment="1">
      <alignment horizontal="center"/>
    </xf>
    <xf numFmtId="0" fontId="51" fillId="0" borderId="0" xfId="0" applyFont="1" applyAlignment="1">
      <alignment/>
    </xf>
    <xf numFmtId="0" fontId="46" fillId="0" borderId="27" xfId="0" applyFont="1" applyBorder="1" applyAlignment="1">
      <alignment horizontal="center" vertical="center" wrapText="1"/>
    </xf>
    <xf numFmtId="0" fontId="46" fillId="35" borderId="29" xfId="0" applyFont="1" applyFill="1" applyBorder="1" applyAlignment="1">
      <alignment horizontal="center" wrapText="1"/>
    </xf>
    <xf numFmtId="0" fontId="0" fillId="0" borderId="0" xfId="0" applyAlignment="1">
      <alignment wrapText="1"/>
    </xf>
    <xf numFmtId="0" fontId="45" fillId="0" borderId="12" xfId="0" applyFont="1" applyBorder="1" applyAlignment="1">
      <alignment wrapText="1"/>
    </xf>
    <xf numFmtId="43" fontId="47" fillId="0" borderId="23" xfId="46" applyFont="1" applyBorder="1" applyAlignment="1">
      <alignment/>
    </xf>
    <xf numFmtId="0" fontId="52" fillId="0" borderId="0" xfId="0" applyFont="1" applyAlignment="1">
      <alignment/>
    </xf>
    <xf numFmtId="0" fontId="50" fillId="0" borderId="0" xfId="0" applyFont="1" applyAlignment="1">
      <alignment/>
    </xf>
    <xf numFmtId="164" fontId="47" fillId="0" borderId="12" xfId="46" applyNumberFormat="1" applyFont="1" applyBorder="1" applyAlignment="1">
      <alignment horizontal="left"/>
    </xf>
    <xf numFmtId="0" fontId="53" fillId="36" borderId="12" xfId="0" applyFont="1" applyFill="1" applyBorder="1" applyAlignment="1">
      <alignment horizontal="left"/>
    </xf>
    <xf numFmtId="0" fontId="47" fillId="36" borderId="12" xfId="0" applyFont="1" applyFill="1" applyBorder="1" applyAlignment="1">
      <alignment horizontal="left"/>
    </xf>
    <xf numFmtId="164" fontId="47" fillId="36" borderId="12" xfId="46" applyNumberFormat="1" applyFont="1" applyFill="1" applyBorder="1" applyAlignment="1">
      <alignment horizontal="left"/>
    </xf>
    <xf numFmtId="0" fontId="53" fillId="36" borderId="12" xfId="0" applyFont="1" applyFill="1" applyBorder="1" applyAlignment="1">
      <alignment horizontal="center"/>
    </xf>
    <xf numFmtId="0" fontId="53" fillId="36" borderId="12" xfId="0" applyFont="1" applyFill="1" applyBorder="1" applyAlignment="1">
      <alignment horizontal="center" wrapText="1"/>
    </xf>
    <xf numFmtId="0" fontId="0" fillId="0" borderId="30" xfId="0" applyBorder="1" applyAlignment="1">
      <alignment wrapText="1"/>
    </xf>
    <xf numFmtId="0" fontId="0" fillId="0" borderId="30" xfId="0" applyBorder="1" applyAlignment="1">
      <alignment horizontal="center" wrapText="1"/>
    </xf>
    <xf numFmtId="0" fontId="0" fillId="35" borderId="30" xfId="0" applyFill="1" applyBorder="1" applyAlignment="1">
      <alignment wrapText="1"/>
    </xf>
    <xf numFmtId="0" fontId="44" fillId="35" borderId="30" xfId="0" applyFont="1" applyFill="1" applyBorder="1" applyAlignment="1">
      <alignment horizontal="center" wrapText="1"/>
    </xf>
    <xf numFmtId="0" fontId="51" fillId="0" borderId="12" xfId="0" applyFont="1" applyBorder="1" applyAlignment="1">
      <alignment wrapText="1"/>
    </xf>
    <xf numFmtId="165" fontId="47" fillId="0" borderId="12" xfId="46" applyNumberFormat="1" applyFont="1" applyBorder="1" applyAlignment="1">
      <alignment horizontal="left"/>
    </xf>
    <xf numFmtId="0" fontId="0" fillId="0" borderId="0" xfId="0" applyAlignment="1">
      <alignment horizontal="left" wrapText="1"/>
    </xf>
    <xf numFmtId="0" fontId="44" fillId="0" borderId="0" xfId="0" applyFont="1" applyAlignment="1">
      <alignment horizontal="center"/>
    </xf>
    <xf numFmtId="0" fontId="46" fillId="35" borderId="27" xfId="0" applyFont="1" applyFill="1" applyBorder="1" applyAlignment="1">
      <alignment horizontal="center"/>
    </xf>
    <xf numFmtId="0" fontId="46" fillId="35" borderId="27" xfId="0" applyFont="1" applyFill="1" applyBorder="1" applyAlignment="1">
      <alignment horizontal="center" vertical="center" wrapText="1"/>
    </xf>
    <xf numFmtId="0" fontId="46" fillId="35" borderId="29" xfId="0" applyFont="1" applyFill="1" applyBorder="1" applyAlignment="1">
      <alignment horizontal="center" vertical="center"/>
    </xf>
    <xf numFmtId="0" fontId="52" fillId="34" borderId="0" xfId="0" applyFont="1" applyFill="1" applyAlignment="1">
      <alignment horizontal="center"/>
    </xf>
    <xf numFmtId="0" fontId="47" fillId="35" borderId="31" xfId="0" applyFont="1" applyFill="1" applyBorder="1" applyAlignment="1">
      <alignment horizontal="left"/>
    </xf>
    <xf numFmtId="0" fontId="47" fillId="35" borderId="32" xfId="0" applyFont="1" applyFill="1" applyBorder="1" applyAlignment="1">
      <alignment horizontal="left"/>
    </xf>
    <xf numFmtId="0" fontId="47" fillId="0" borderId="31" xfId="0" applyFont="1" applyBorder="1" applyAlignment="1">
      <alignment horizontal="left" wrapText="1"/>
    </xf>
    <xf numFmtId="0" fontId="47" fillId="0" borderId="31" xfId="0" applyFont="1" applyBorder="1" applyAlignment="1">
      <alignment horizontal="left"/>
    </xf>
    <xf numFmtId="0" fontId="47" fillId="0" borderId="32" xfId="0" applyFont="1" applyBorder="1" applyAlignment="1">
      <alignment horizontal="left"/>
    </xf>
    <xf numFmtId="0" fontId="46" fillId="36" borderId="0" xfId="0" applyFont="1" applyFill="1" applyAlignment="1">
      <alignment horizontal="left" wrapText="1"/>
    </xf>
    <xf numFmtId="0" fontId="44" fillId="36" borderId="0" xfId="0" applyFont="1" applyFill="1" applyAlignment="1">
      <alignment/>
    </xf>
    <xf numFmtId="0" fontId="47" fillId="0" borderId="33" xfId="0" applyFont="1" applyBorder="1" applyAlignment="1">
      <alignment horizontal="left" wrapText="1"/>
    </xf>
    <xf numFmtId="0" fontId="47" fillId="0" borderId="34" xfId="0" applyFont="1" applyBorder="1" applyAlignment="1">
      <alignment horizontal="left"/>
    </xf>
    <xf numFmtId="0" fontId="47" fillId="0" borderId="35" xfId="0" applyFont="1" applyBorder="1" applyAlignment="1">
      <alignment horizontal="left"/>
    </xf>
    <xf numFmtId="0" fontId="47" fillId="35" borderId="31" xfId="0" applyFont="1" applyFill="1" applyBorder="1" applyAlignment="1">
      <alignment horizontal="left" wrapText="1"/>
    </xf>
    <xf numFmtId="0" fontId="47" fillId="34" borderId="31" xfId="0" applyFont="1" applyFill="1" applyBorder="1" applyAlignment="1">
      <alignment horizontal="left"/>
    </xf>
    <xf numFmtId="0" fontId="47" fillId="34" borderId="32" xfId="0" applyFont="1" applyFill="1" applyBorder="1" applyAlignment="1">
      <alignment horizontal="left"/>
    </xf>
    <xf numFmtId="0" fontId="49" fillId="36" borderId="26" xfId="0" applyFont="1" applyFill="1" applyBorder="1" applyAlignment="1">
      <alignment horizontal="center" wrapText="1"/>
    </xf>
    <xf numFmtId="0" fontId="49" fillId="36" borderId="36" xfId="0" applyFont="1" applyFill="1" applyBorder="1" applyAlignment="1">
      <alignment horizontal="center" wrapText="1"/>
    </xf>
    <xf numFmtId="0" fontId="49" fillId="36" borderId="37" xfId="0" applyFont="1" applyFill="1" applyBorder="1" applyAlignment="1">
      <alignment horizontal="center" wrapText="1"/>
    </xf>
    <xf numFmtId="0" fontId="0" fillId="0" borderId="38" xfId="0" applyBorder="1" applyAlignment="1">
      <alignment horizontal="center"/>
    </xf>
    <xf numFmtId="0" fontId="47" fillId="34" borderId="39" xfId="0" applyFont="1" applyFill="1" applyBorder="1" applyAlignment="1">
      <alignment horizontal="left"/>
    </xf>
    <xf numFmtId="0" fontId="47" fillId="34" borderId="40" xfId="0" applyFont="1" applyFill="1" applyBorder="1" applyAlignment="1">
      <alignment horizontal="left"/>
    </xf>
    <xf numFmtId="0" fontId="45" fillId="0" borderId="0" xfId="0" applyFont="1" applyBorder="1" applyAlignment="1">
      <alignment horizontal="center"/>
    </xf>
    <xf numFmtId="0" fontId="47" fillId="35" borderId="33" xfId="0" applyFont="1" applyFill="1" applyBorder="1" applyAlignment="1">
      <alignment horizontal="left"/>
    </xf>
    <xf numFmtId="0" fontId="47" fillId="35" borderId="34" xfId="0" applyFont="1" applyFill="1" applyBorder="1" applyAlignment="1">
      <alignment horizontal="left"/>
    </xf>
    <xf numFmtId="0" fontId="47" fillId="35" borderId="35" xfId="0" applyFont="1" applyFill="1" applyBorder="1" applyAlignment="1">
      <alignment horizontal="left"/>
    </xf>
    <xf numFmtId="0" fontId="46" fillId="35" borderId="41" xfId="0" applyFont="1" applyFill="1" applyBorder="1" applyAlignment="1">
      <alignment horizontal="center" vertical="center"/>
    </xf>
    <xf numFmtId="0" fontId="46" fillId="35" borderId="42" xfId="0" applyFont="1" applyFill="1" applyBorder="1" applyAlignment="1">
      <alignment horizontal="center" vertical="center"/>
    </xf>
    <xf numFmtId="0" fontId="46" fillId="35" borderId="43" xfId="0" applyFont="1" applyFill="1" applyBorder="1" applyAlignment="1">
      <alignment horizontal="center" vertical="center"/>
    </xf>
    <xf numFmtId="0" fontId="46" fillId="34" borderId="44" xfId="0" applyFont="1" applyFill="1" applyBorder="1" applyAlignment="1">
      <alignment horizontal="center" vertical="center"/>
    </xf>
    <xf numFmtId="0" fontId="46" fillId="34" borderId="42" xfId="0" applyFont="1" applyFill="1" applyBorder="1" applyAlignment="1">
      <alignment horizontal="center" vertical="center"/>
    </xf>
    <xf numFmtId="0" fontId="46" fillId="34" borderId="43" xfId="0" applyFont="1" applyFill="1" applyBorder="1" applyAlignment="1">
      <alignment horizontal="center" vertical="center"/>
    </xf>
    <xf numFmtId="0" fontId="46" fillId="35" borderId="44" xfId="0" applyFont="1" applyFill="1" applyBorder="1" applyAlignment="1">
      <alignment horizontal="center" vertical="center"/>
    </xf>
    <xf numFmtId="0" fontId="47" fillId="35" borderId="45" xfId="0" applyFont="1" applyFill="1" applyBorder="1" applyAlignment="1">
      <alignment horizontal="left" wrapText="1"/>
    </xf>
    <xf numFmtId="0" fontId="47" fillId="35" borderId="46" xfId="0" applyFont="1" applyFill="1" applyBorder="1" applyAlignment="1">
      <alignment horizontal="left" wrapText="1"/>
    </xf>
    <xf numFmtId="0" fontId="47" fillId="35" borderId="47" xfId="0" applyFont="1" applyFill="1" applyBorder="1" applyAlignment="1">
      <alignment horizontal="left" wrapText="1"/>
    </xf>
    <xf numFmtId="0" fontId="47" fillId="35" borderId="48" xfId="0" applyFont="1" applyFill="1" applyBorder="1" applyAlignment="1">
      <alignment horizontal="left"/>
    </xf>
    <xf numFmtId="0" fontId="47" fillId="35" borderId="49" xfId="0" applyFont="1" applyFill="1" applyBorder="1" applyAlignment="1">
      <alignment horizontal="left"/>
    </xf>
    <xf numFmtId="0" fontId="47" fillId="35" borderId="50" xfId="0" applyFont="1" applyFill="1" applyBorder="1" applyAlignment="1">
      <alignment horizontal="left"/>
    </xf>
    <xf numFmtId="0" fontId="47" fillId="35" borderId="48" xfId="0" applyFont="1" applyFill="1" applyBorder="1" applyAlignment="1">
      <alignment horizontal="left" wrapText="1"/>
    </xf>
    <xf numFmtId="0" fontId="47" fillId="35" borderId="49" xfId="0" applyFont="1" applyFill="1" applyBorder="1" applyAlignment="1">
      <alignment horizontal="left" wrapText="1"/>
    </xf>
    <xf numFmtId="0" fontId="47" fillId="35" borderId="50" xfId="0" applyFont="1" applyFill="1" applyBorder="1" applyAlignment="1">
      <alignment horizontal="left" wrapText="1"/>
    </xf>
    <xf numFmtId="0" fontId="46" fillId="36" borderId="51" xfId="0" applyFont="1" applyFill="1" applyBorder="1" applyAlignment="1">
      <alignment horizontal="left" wrapText="1"/>
    </xf>
    <xf numFmtId="0" fontId="44" fillId="36" borderId="52" xfId="0" applyFont="1" applyFill="1" applyBorder="1" applyAlignment="1">
      <alignment/>
    </xf>
    <xf numFmtId="0" fontId="44" fillId="36" borderId="53" xfId="0" applyFont="1" applyFill="1" applyBorder="1" applyAlignment="1">
      <alignment/>
    </xf>
    <xf numFmtId="0" fontId="54" fillId="14" borderId="26" xfId="0" applyFont="1" applyFill="1" applyBorder="1" applyAlignment="1">
      <alignment horizontal="center"/>
    </xf>
    <xf numFmtId="0" fontId="54" fillId="14" borderId="36" xfId="0" applyFont="1" applyFill="1" applyBorder="1" applyAlignment="1">
      <alignment horizontal="center"/>
    </xf>
    <xf numFmtId="0" fontId="54" fillId="14" borderId="37" xfId="0" applyFont="1" applyFill="1" applyBorder="1" applyAlignment="1">
      <alignment horizontal="center"/>
    </xf>
    <xf numFmtId="0" fontId="46" fillId="14" borderId="54" xfId="0" applyFont="1" applyFill="1" applyBorder="1" applyAlignment="1">
      <alignment horizontal="center"/>
    </xf>
    <xf numFmtId="0" fontId="46" fillId="37" borderId="55" xfId="0" applyFont="1" applyFill="1" applyBorder="1" applyAlignment="1">
      <alignment horizontal="center"/>
    </xf>
    <xf numFmtId="0" fontId="46" fillId="37" borderId="56" xfId="0" applyFont="1" applyFill="1" applyBorder="1" applyAlignment="1">
      <alignment horizontal="center"/>
    </xf>
    <xf numFmtId="0" fontId="46" fillId="37" borderId="57" xfId="0" applyFont="1" applyFill="1" applyBorder="1" applyAlignment="1">
      <alignment horizontal="center"/>
    </xf>
    <xf numFmtId="0" fontId="46" fillId="37" borderId="55" xfId="0" applyFont="1" applyFill="1" applyBorder="1" applyAlignment="1">
      <alignment horizontal="center" wrapText="1"/>
    </xf>
    <xf numFmtId="0" fontId="46" fillId="0" borderId="36" xfId="0" applyFont="1" applyBorder="1" applyAlignment="1">
      <alignment horizontal="center" wrapText="1"/>
    </xf>
    <xf numFmtId="0" fontId="46" fillId="0" borderId="36" xfId="0" applyFont="1" applyBorder="1" applyAlignment="1">
      <alignment horizontal="center"/>
    </xf>
    <xf numFmtId="0" fontId="46" fillId="0" borderId="37" xfId="0" applyFont="1" applyBorder="1" applyAlignment="1">
      <alignment horizontal="center"/>
    </xf>
    <xf numFmtId="0" fontId="46" fillId="37" borderId="22" xfId="0" applyFont="1" applyFill="1" applyBorder="1" applyAlignment="1">
      <alignment horizontal="center"/>
    </xf>
    <xf numFmtId="0" fontId="45" fillId="0" borderId="0" xfId="0" applyFont="1" applyAlignment="1">
      <alignment horizontal="left" wrapText="1"/>
    </xf>
    <xf numFmtId="0" fontId="46" fillId="0" borderId="36" xfId="0" applyFont="1" applyBorder="1" applyAlignment="1">
      <alignment horizontal="center" vertical="center" wrapText="1"/>
    </xf>
    <xf numFmtId="0" fontId="46" fillId="0" borderId="36" xfId="0" applyFont="1" applyBorder="1" applyAlignment="1">
      <alignment horizontal="center" vertical="center"/>
    </xf>
    <xf numFmtId="0" fontId="46" fillId="0" borderId="37" xfId="0" applyFont="1" applyBorder="1" applyAlignment="1">
      <alignment horizontal="center" vertical="center"/>
    </xf>
    <xf numFmtId="0" fontId="50" fillId="37" borderId="0" xfId="0" applyFont="1" applyFill="1" applyAlignment="1">
      <alignment horizontal="center"/>
    </xf>
    <xf numFmtId="0" fontId="0" fillId="0" borderId="0" xfId="0" applyAlignment="1">
      <alignment horizontal="left" wrapText="1"/>
    </xf>
    <xf numFmtId="1" fontId="47" fillId="0" borderId="12" xfId="0" applyNumberFormat="1" applyFont="1" applyBorder="1" applyAlignment="1">
      <alignment horizontal="center"/>
    </xf>
    <xf numFmtId="0" fontId="46" fillId="0" borderId="0" xfId="0" applyFont="1" applyAlignment="1">
      <alignment/>
    </xf>
    <xf numFmtId="0" fontId="49" fillId="38" borderId="25" xfId="0" applyFont="1" applyFill="1" applyBorder="1" applyAlignment="1">
      <alignment/>
    </xf>
    <xf numFmtId="0" fontId="45" fillId="38" borderId="20" xfId="0" applyFont="1" applyFill="1" applyBorder="1" applyAlignment="1">
      <alignment/>
    </xf>
    <xf numFmtId="43" fontId="46" fillId="38" borderId="21" xfId="0" applyNumberFormat="1" applyFont="1" applyFill="1" applyBorder="1" applyAlignment="1">
      <alignment/>
    </xf>
    <xf numFmtId="43" fontId="45" fillId="0" borderId="0" xfId="0" applyNumberFormat="1" applyFont="1" applyAlignment="1">
      <alignment horizontal="left"/>
    </xf>
    <xf numFmtId="43" fontId="47" fillId="12" borderId="0" xfId="46"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95250</xdr:rowOff>
    </xdr:from>
    <xdr:to>
      <xdr:col>1</xdr:col>
      <xdr:colOff>514350</xdr:colOff>
      <xdr:row>0</xdr:row>
      <xdr:rowOff>561975</xdr:rowOff>
    </xdr:to>
    <xdr:pic>
      <xdr:nvPicPr>
        <xdr:cNvPr id="1" name="Picture 1" descr="logo"/>
        <xdr:cNvPicPr preferRelativeResize="1">
          <a:picLocks noChangeAspect="1"/>
        </xdr:cNvPicPr>
      </xdr:nvPicPr>
      <xdr:blipFill>
        <a:blip r:embed="rId1"/>
        <a:stretch>
          <a:fillRect/>
        </a:stretch>
      </xdr:blipFill>
      <xdr:spPr>
        <a:xfrm>
          <a:off x="57150" y="95250"/>
          <a:ext cx="7334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1</xdr:col>
      <xdr:colOff>533400</xdr:colOff>
      <xdr:row>2</xdr:row>
      <xdr:rowOff>19050</xdr:rowOff>
    </xdr:to>
    <xdr:pic>
      <xdr:nvPicPr>
        <xdr:cNvPr id="1" name="Picture 1" descr="logo"/>
        <xdr:cNvPicPr preferRelativeResize="1">
          <a:picLocks noChangeAspect="1"/>
        </xdr:cNvPicPr>
      </xdr:nvPicPr>
      <xdr:blipFill>
        <a:blip r:embed="rId1"/>
        <a:stretch>
          <a:fillRect/>
        </a:stretch>
      </xdr:blipFill>
      <xdr:spPr>
        <a:xfrm>
          <a:off x="76200" y="304800"/>
          <a:ext cx="73342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457200</xdr:colOff>
      <xdr:row>2</xdr:row>
      <xdr:rowOff>19050</xdr:rowOff>
    </xdr:to>
    <xdr:pic>
      <xdr:nvPicPr>
        <xdr:cNvPr id="1" name="Picture 1" descr="logo"/>
        <xdr:cNvPicPr preferRelativeResize="1">
          <a:picLocks noChangeAspect="1"/>
        </xdr:cNvPicPr>
      </xdr:nvPicPr>
      <xdr:blipFill>
        <a:blip r:embed="rId1"/>
        <a:stretch>
          <a:fillRect/>
        </a:stretch>
      </xdr:blipFill>
      <xdr:spPr>
        <a:xfrm>
          <a:off x="0" y="304800"/>
          <a:ext cx="7334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D8"/>
  <sheetViews>
    <sheetView zoomScalePageLayoutView="0" workbookViewId="0" topLeftCell="A2">
      <selection activeCell="D7" sqref="A4:D7"/>
    </sheetView>
  </sheetViews>
  <sheetFormatPr defaultColWidth="11.421875" defaultRowHeight="15"/>
  <cols>
    <col min="1" max="1" width="13.7109375" style="37" customWidth="1"/>
    <col min="2" max="2" width="28.28125" style="37" customWidth="1"/>
    <col min="3" max="3" width="21.7109375" style="37" customWidth="1"/>
    <col min="4" max="4" width="24.7109375" style="37" customWidth="1"/>
    <col min="5" max="16384" width="11.421875" style="37" customWidth="1"/>
  </cols>
  <sheetData>
    <row r="1" ht="15">
      <c r="C1" s="37" t="s">
        <v>125</v>
      </c>
    </row>
    <row r="2" spans="2:4" ht="18.75">
      <c r="B2" s="77" t="s">
        <v>87</v>
      </c>
      <c r="C2" s="77"/>
      <c r="D2" s="77"/>
    </row>
    <row r="4" spans="1:4" ht="30">
      <c r="A4" s="68"/>
      <c r="B4" s="69" t="s">
        <v>123</v>
      </c>
      <c r="C4" s="69" t="s">
        <v>89</v>
      </c>
      <c r="D4" s="69" t="s">
        <v>124</v>
      </c>
    </row>
    <row r="5" spans="1:4" ht="165">
      <c r="A5" s="67" t="s">
        <v>155</v>
      </c>
      <c r="B5" s="66" t="s">
        <v>160</v>
      </c>
      <c r="C5" s="66" t="s">
        <v>159</v>
      </c>
      <c r="D5" s="66" t="s">
        <v>158</v>
      </c>
    </row>
    <row r="6" spans="1:4" ht="210">
      <c r="A6" s="67" t="s">
        <v>156</v>
      </c>
      <c r="B6" s="66" t="s">
        <v>161</v>
      </c>
      <c r="C6" s="66" t="s">
        <v>162</v>
      </c>
      <c r="D6" s="66" t="s">
        <v>163</v>
      </c>
    </row>
    <row r="7" spans="1:4" ht="90">
      <c r="A7" s="67" t="s">
        <v>157</v>
      </c>
      <c r="B7" s="66" t="s">
        <v>166</v>
      </c>
      <c r="C7" s="66" t="s">
        <v>165</v>
      </c>
      <c r="D7" s="66" t="s">
        <v>164</v>
      </c>
    </row>
    <row r="8" ht="18.75">
      <c r="A8" s="58"/>
    </row>
  </sheetData>
  <sheetProtection/>
  <mergeCells count="1">
    <mergeCell ref="B2:D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F41"/>
  <sheetViews>
    <sheetView zoomScalePageLayoutView="0" workbookViewId="0" topLeftCell="A4">
      <selection activeCell="B15" sqref="B15:F15"/>
    </sheetView>
  </sheetViews>
  <sheetFormatPr defaultColWidth="11.421875" defaultRowHeight="15"/>
  <cols>
    <col min="1" max="1" width="4.140625" style="1" customWidth="1"/>
    <col min="2" max="2" width="56.140625" style="1" customWidth="1"/>
    <col min="3" max="3" width="11.421875" style="1" customWidth="1"/>
    <col min="4" max="4" width="12.421875" style="1" bestFit="1" customWidth="1"/>
    <col min="5" max="5" width="15.28125" style="1" customWidth="1"/>
    <col min="6" max="6" width="27.421875" style="1" customWidth="1"/>
    <col min="7" max="7" width="11.421875" style="1" customWidth="1"/>
    <col min="8" max="8" width="15.7109375" style="1" customWidth="1"/>
    <col min="9" max="16384" width="11.421875" style="1" customWidth="1"/>
  </cols>
  <sheetData>
    <row r="1" spans="1:6" ht="49.5" customHeight="1" thickBot="1" thickTop="1">
      <c r="A1" s="91" t="s">
        <v>76</v>
      </c>
      <c r="B1" s="92"/>
      <c r="C1" s="92"/>
      <c r="D1" s="92"/>
      <c r="E1" s="92"/>
      <c r="F1" s="93"/>
    </row>
    <row r="2" spans="2:6" ht="12.75" customHeight="1" thickTop="1">
      <c r="B2" s="97"/>
      <c r="C2" s="97"/>
      <c r="D2" s="97"/>
      <c r="E2" s="97"/>
      <c r="F2" s="97"/>
    </row>
    <row r="3" spans="1:6" ht="23.25" customHeight="1">
      <c r="A3" s="83" t="s">
        <v>39</v>
      </c>
      <c r="B3" s="84"/>
      <c r="C3" s="84"/>
      <c r="D3" s="84"/>
      <c r="E3" s="84"/>
      <c r="F3" s="84"/>
    </row>
    <row r="4" spans="1:6" ht="12" customHeight="1" thickBot="1">
      <c r="A4" s="38"/>
      <c r="B4" s="94"/>
      <c r="C4" s="94"/>
      <c r="D4" s="94"/>
      <c r="E4" s="94"/>
      <c r="F4" s="94"/>
    </row>
    <row r="5" spans="1:6" ht="18" customHeight="1" thickTop="1">
      <c r="A5" s="42" t="s">
        <v>74</v>
      </c>
      <c r="B5" s="95" t="s">
        <v>137</v>
      </c>
      <c r="C5" s="95"/>
      <c r="D5" s="95"/>
      <c r="E5" s="95"/>
      <c r="F5" s="96"/>
    </row>
    <row r="6" spans="1:6" ht="18" customHeight="1">
      <c r="A6" s="43"/>
      <c r="B6" s="89" t="s">
        <v>136</v>
      </c>
      <c r="C6" s="89"/>
      <c r="D6" s="89"/>
      <c r="E6" s="89"/>
      <c r="F6" s="90"/>
    </row>
    <row r="7" spans="1:6" ht="39" customHeight="1">
      <c r="A7" s="53" t="s">
        <v>74</v>
      </c>
      <c r="B7" s="85" t="s">
        <v>190</v>
      </c>
      <c r="C7" s="86"/>
      <c r="D7" s="86"/>
      <c r="E7" s="86"/>
      <c r="F7" s="87"/>
    </row>
    <row r="8" spans="1:6" ht="18" customHeight="1">
      <c r="A8" s="43" t="s">
        <v>74</v>
      </c>
      <c r="B8" s="89" t="s">
        <v>183</v>
      </c>
      <c r="C8" s="89"/>
      <c r="D8" s="89"/>
      <c r="E8" s="89"/>
      <c r="F8" s="90"/>
    </row>
    <row r="9" spans="1:6" ht="18" customHeight="1">
      <c r="A9" s="40" t="s">
        <v>74</v>
      </c>
      <c r="B9" s="81" t="s">
        <v>77</v>
      </c>
      <c r="C9" s="81"/>
      <c r="D9" s="81"/>
      <c r="E9" s="81"/>
      <c r="F9" s="82"/>
    </row>
    <row r="10" spans="1:6" ht="18" customHeight="1">
      <c r="A10" s="40"/>
      <c r="B10" s="81" t="s">
        <v>180</v>
      </c>
      <c r="C10" s="81"/>
      <c r="D10" s="81"/>
      <c r="E10" s="81"/>
      <c r="F10" s="82"/>
    </row>
    <row r="11" spans="1:6" ht="18" customHeight="1">
      <c r="A11" s="43" t="s">
        <v>74</v>
      </c>
      <c r="B11" s="89" t="s">
        <v>78</v>
      </c>
      <c r="C11" s="89"/>
      <c r="D11" s="89"/>
      <c r="E11" s="89"/>
      <c r="F11" s="90"/>
    </row>
    <row r="12" spans="1:6" ht="18" customHeight="1">
      <c r="A12" s="43"/>
      <c r="B12" s="89" t="s">
        <v>115</v>
      </c>
      <c r="C12" s="89"/>
      <c r="D12" s="89"/>
      <c r="E12" s="89"/>
      <c r="F12" s="90"/>
    </row>
    <row r="13" spans="1:6" ht="33.75" customHeight="1">
      <c r="A13" s="44" t="s">
        <v>74</v>
      </c>
      <c r="B13" s="80" t="s">
        <v>200</v>
      </c>
      <c r="C13" s="81"/>
      <c r="D13" s="81"/>
      <c r="E13" s="81"/>
      <c r="F13" s="82"/>
    </row>
    <row r="14" spans="1:6" ht="18" customHeight="1">
      <c r="A14" s="43" t="s">
        <v>74</v>
      </c>
      <c r="B14" s="89" t="s">
        <v>201</v>
      </c>
      <c r="C14" s="89"/>
      <c r="D14" s="89"/>
      <c r="E14" s="89"/>
      <c r="F14" s="90"/>
    </row>
    <row r="15" spans="1:6" ht="18" customHeight="1">
      <c r="A15" s="44" t="s">
        <v>74</v>
      </c>
      <c r="B15" s="78" t="s">
        <v>68</v>
      </c>
      <c r="C15" s="78"/>
      <c r="D15" s="78"/>
      <c r="E15" s="78"/>
      <c r="F15" s="79"/>
    </row>
    <row r="16" spans="1:6" ht="18" customHeight="1">
      <c r="A16" s="48" t="s">
        <v>74</v>
      </c>
      <c r="B16" s="89" t="s">
        <v>172</v>
      </c>
      <c r="C16" s="89"/>
      <c r="D16" s="89"/>
      <c r="E16" s="89"/>
      <c r="F16" s="90"/>
    </row>
    <row r="17" spans="1:6" ht="18" customHeight="1">
      <c r="A17" s="44" t="s">
        <v>74</v>
      </c>
      <c r="B17" s="78" t="s">
        <v>75</v>
      </c>
      <c r="C17" s="78"/>
      <c r="D17" s="78"/>
      <c r="E17" s="78"/>
      <c r="F17" s="79"/>
    </row>
    <row r="18" spans="1:6" ht="18" customHeight="1">
      <c r="A18" s="48" t="s">
        <v>74</v>
      </c>
      <c r="B18" s="89" t="s">
        <v>40</v>
      </c>
      <c r="C18" s="89"/>
      <c r="D18" s="89"/>
      <c r="E18" s="89"/>
      <c r="F18" s="90"/>
    </row>
    <row r="19" spans="1:6" ht="18" customHeight="1">
      <c r="A19" s="44" t="s">
        <v>74</v>
      </c>
      <c r="B19" s="78" t="s">
        <v>191</v>
      </c>
      <c r="C19" s="78"/>
      <c r="D19" s="78"/>
      <c r="E19" s="78"/>
      <c r="F19" s="79"/>
    </row>
    <row r="20" spans="1:6" ht="18" customHeight="1">
      <c r="A20" s="48" t="s">
        <v>74</v>
      </c>
      <c r="B20" s="89" t="s">
        <v>67</v>
      </c>
      <c r="C20" s="89"/>
      <c r="D20" s="89"/>
      <c r="E20" s="89"/>
      <c r="F20" s="90"/>
    </row>
    <row r="21" spans="1:6" ht="18" customHeight="1">
      <c r="A21" s="74" t="s">
        <v>74</v>
      </c>
      <c r="B21" s="78" t="s">
        <v>174</v>
      </c>
      <c r="C21" s="78"/>
      <c r="D21" s="78"/>
      <c r="E21" s="78"/>
      <c r="F21" s="79"/>
    </row>
    <row r="22" spans="1:6" ht="72.75" customHeight="1">
      <c r="A22" s="75" t="s">
        <v>74</v>
      </c>
      <c r="B22" s="88" t="s">
        <v>176</v>
      </c>
      <c r="C22" s="78"/>
      <c r="D22" s="78"/>
      <c r="E22" s="78"/>
      <c r="F22" s="79"/>
    </row>
    <row r="23" spans="1:6" ht="18" customHeight="1" thickBot="1">
      <c r="A23" s="54"/>
      <c r="B23" s="111"/>
      <c r="C23" s="112"/>
      <c r="D23" s="112"/>
      <c r="E23" s="112"/>
      <c r="F23" s="113"/>
    </row>
    <row r="24" spans="1:6" s="47" customFormat="1" ht="18" customHeight="1" thickTop="1">
      <c r="A24" s="45"/>
      <c r="B24" s="46"/>
      <c r="C24" s="46"/>
      <c r="D24" s="46"/>
      <c r="E24" s="46"/>
      <c r="F24" s="46"/>
    </row>
    <row r="25" spans="1:6" ht="23.25" customHeight="1" thickBot="1">
      <c r="A25" s="117" t="s">
        <v>88</v>
      </c>
      <c r="B25" s="118"/>
      <c r="C25" s="118"/>
      <c r="D25" s="118"/>
      <c r="E25" s="118"/>
      <c r="F25" s="119"/>
    </row>
    <row r="26" spans="1:6" ht="38.25" customHeight="1" thickTop="1">
      <c r="A26" s="101" t="s">
        <v>74</v>
      </c>
      <c r="B26" s="108" t="s">
        <v>178</v>
      </c>
      <c r="C26" s="109"/>
      <c r="D26" s="109"/>
      <c r="E26" s="109"/>
      <c r="F26" s="110"/>
    </row>
    <row r="27" spans="1:6" ht="18" customHeight="1">
      <c r="A27" s="102"/>
      <c r="B27" s="98" t="s">
        <v>71</v>
      </c>
      <c r="C27" s="99"/>
      <c r="D27" s="99"/>
      <c r="E27" s="99"/>
      <c r="F27" s="100"/>
    </row>
    <row r="28" spans="1:6" ht="18" customHeight="1">
      <c r="A28" s="102"/>
      <c r="B28" s="98" t="s">
        <v>84</v>
      </c>
      <c r="C28" s="99"/>
      <c r="D28" s="99"/>
      <c r="E28" s="99"/>
      <c r="F28" s="100"/>
    </row>
    <row r="29" spans="1:6" ht="18" customHeight="1">
      <c r="A29" s="103"/>
      <c r="B29" s="98" t="s">
        <v>72</v>
      </c>
      <c r="C29" s="99"/>
      <c r="D29" s="99"/>
      <c r="E29" s="99"/>
      <c r="F29" s="100"/>
    </row>
    <row r="30" spans="1:6" ht="18" customHeight="1">
      <c r="A30" s="104" t="s">
        <v>74</v>
      </c>
      <c r="B30" s="89" t="s">
        <v>99</v>
      </c>
      <c r="C30" s="89"/>
      <c r="D30" s="89"/>
      <c r="E30" s="89"/>
      <c r="F30" s="90"/>
    </row>
    <row r="31" spans="1:6" ht="18" customHeight="1">
      <c r="A31" s="105"/>
      <c r="B31" s="89" t="s">
        <v>85</v>
      </c>
      <c r="C31" s="89"/>
      <c r="D31" s="89"/>
      <c r="E31" s="89"/>
      <c r="F31" s="90"/>
    </row>
    <row r="32" spans="1:6" ht="18" customHeight="1">
      <c r="A32" s="106"/>
      <c r="B32" s="89" t="s">
        <v>86</v>
      </c>
      <c r="C32" s="89"/>
      <c r="D32" s="89"/>
      <c r="E32" s="89"/>
      <c r="F32" s="90"/>
    </row>
    <row r="33" spans="1:6" ht="18" customHeight="1">
      <c r="A33" s="107" t="s">
        <v>74</v>
      </c>
      <c r="B33" s="78" t="s">
        <v>170</v>
      </c>
      <c r="C33" s="78"/>
      <c r="D33" s="78"/>
      <c r="E33" s="78"/>
      <c r="F33" s="79"/>
    </row>
    <row r="34" spans="1:6" ht="18" customHeight="1">
      <c r="A34" s="103"/>
      <c r="B34" s="78" t="s">
        <v>184</v>
      </c>
      <c r="C34" s="78"/>
      <c r="D34" s="78"/>
      <c r="E34" s="78"/>
      <c r="F34" s="79"/>
    </row>
    <row r="35" spans="1:6" ht="18" customHeight="1">
      <c r="A35" s="48" t="s">
        <v>104</v>
      </c>
      <c r="B35" s="89" t="s">
        <v>105</v>
      </c>
      <c r="C35" s="89"/>
      <c r="D35" s="89"/>
      <c r="E35" s="89"/>
      <c r="F35" s="90"/>
    </row>
    <row r="36" spans="1:6" ht="33.75" customHeight="1" thickBot="1">
      <c r="A36" s="76" t="s">
        <v>74</v>
      </c>
      <c r="B36" s="114" t="s">
        <v>173</v>
      </c>
      <c r="C36" s="115"/>
      <c r="D36" s="115"/>
      <c r="E36" s="115"/>
      <c r="F36" s="116"/>
    </row>
    <row r="37" ht="18" customHeight="1" thickTop="1"/>
    <row r="38" ht="16.5">
      <c r="B38" s="1" t="s">
        <v>9</v>
      </c>
    </row>
    <row r="39" ht="16.5">
      <c r="B39" s="1" t="s">
        <v>69</v>
      </c>
    </row>
    <row r="40" ht="16.5">
      <c r="B40" s="1" t="s">
        <v>182</v>
      </c>
    </row>
    <row r="41" ht="16.5">
      <c r="B41" s="1" t="s">
        <v>64</v>
      </c>
    </row>
  </sheetData>
  <sheetProtection/>
  <mergeCells count="38">
    <mergeCell ref="B23:F23"/>
    <mergeCell ref="B33:F33"/>
    <mergeCell ref="B34:F34"/>
    <mergeCell ref="B35:F35"/>
    <mergeCell ref="B36:F36"/>
    <mergeCell ref="B30:F30"/>
    <mergeCell ref="B32:F32"/>
    <mergeCell ref="B31:F31"/>
    <mergeCell ref="A25:F25"/>
    <mergeCell ref="B27:F27"/>
    <mergeCell ref="B28:F28"/>
    <mergeCell ref="B29:F29"/>
    <mergeCell ref="A26:A29"/>
    <mergeCell ref="A30:A32"/>
    <mergeCell ref="A33:A34"/>
    <mergeCell ref="B26:F26"/>
    <mergeCell ref="A1:F1"/>
    <mergeCell ref="B4:F4"/>
    <mergeCell ref="B6:F6"/>
    <mergeCell ref="B5:F5"/>
    <mergeCell ref="B8:F8"/>
    <mergeCell ref="B2:F2"/>
    <mergeCell ref="B15:F15"/>
    <mergeCell ref="B19:F19"/>
    <mergeCell ref="B9:F9"/>
    <mergeCell ref="B10:F10"/>
    <mergeCell ref="B14:F14"/>
    <mergeCell ref="B16:F16"/>
    <mergeCell ref="B17:F17"/>
    <mergeCell ref="B13:F13"/>
    <mergeCell ref="A3:F3"/>
    <mergeCell ref="B7:F7"/>
    <mergeCell ref="B22:F22"/>
    <mergeCell ref="B18:F18"/>
    <mergeCell ref="B20:F20"/>
    <mergeCell ref="B21:F21"/>
    <mergeCell ref="B11:F11"/>
    <mergeCell ref="B12:F12"/>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I183"/>
  <sheetViews>
    <sheetView zoomScalePageLayoutView="0" workbookViewId="0" topLeftCell="A2">
      <selection activeCell="B2" sqref="B2:F2"/>
    </sheetView>
  </sheetViews>
  <sheetFormatPr defaultColWidth="11.421875" defaultRowHeight="15"/>
  <cols>
    <col min="1" max="1" width="4.140625" style="1" customWidth="1"/>
    <col min="2" max="2" width="57.140625" style="1" customWidth="1"/>
    <col min="3" max="3" width="12.57421875" style="1" customWidth="1"/>
    <col min="4" max="4" width="12.421875" style="1" bestFit="1" customWidth="1"/>
    <col min="5" max="5" width="17.28125" style="1" customWidth="1"/>
    <col min="6" max="6" width="19.57421875" style="1" customWidth="1"/>
    <col min="7" max="7" width="18.421875" style="1" customWidth="1"/>
    <col min="8" max="8" width="20.7109375" style="1" customWidth="1"/>
    <col min="9" max="9" width="13.57421875" style="1" bestFit="1" customWidth="1"/>
    <col min="10" max="16384" width="11.421875" style="1" customWidth="1"/>
  </cols>
  <sheetData>
    <row r="1" spans="1:6" ht="24" customHeight="1" thickBot="1" thickTop="1">
      <c r="A1" s="120" t="s">
        <v>62</v>
      </c>
      <c r="B1" s="121"/>
      <c r="C1" s="121"/>
      <c r="D1" s="121"/>
      <c r="E1" s="121"/>
      <c r="F1" s="122"/>
    </row>
    <row r="2" spans="1:6" ht="35.25" customHeight="1" thickBot="1" thickTop="1">
      <c r="A2" s="36"/>
      <c r="B2" s="128" t="s">
        <v>76</v>
      </c>
      <c r="C2" s="129"/>
      <c r="D2" s="129"/>
      <c r="E2" s="129"/>
      <c r="F2" s="130"/>
    </row>
    <row r="3" spans="1:6" ht="17.25" thickTop="1">
      <c r="A3" s="123" t="s">
        <v>30</v>
      </c>
      <c r="B3" s="123"/>
      <c r="C3" s="123"/>
      <c r="D3" s="123"/>
      <c r="E3" s="123"/>
      <c r="F3" s="123"/>
    </row>
    <row r="4" spans="1:2" ht="15.75" customHeight="1">
      <c r="A4" s="14" t="s">
        <v>95</v>
      </c>
      <c r="B4" s="52" t="s">
        <v>114</v>
      </c>
    </row>
    <row r="5" spans="1:6" ht="18.75" customHeight="1">
      <c r="A5" s="131" t="s">
        <v>185</v>
      </c>
      <c r="B5" s="131"/>
      <c r="C5" s="131"/>
      <c r="D5" s="131"/>
      <c r="E5" s="131"/>
      <c r="F5" s="131"/>
    </row>
    <row r="6" spans="1:6" ht="16.5">
      <c r="A6" s="3" t="s">
        <v>4</v>
      </c>
      <c r="B6" s="4" t="s">
        <v>44</v>
      </c>
      <c r="C6" s="4" t="s">
        <v>0</v>
      </c>
      <c r="D6" s="4" t="s">
        <v>3</v>
      </c>
      <c r="E6" s="4" t="s">
        <v>1</v>
      </c>
      <c r="F6" s="4" t="s">
        <v>2</v>
      </c>
    </row>
    <row r="7" spans="1:6" ht="18">
      <c r="A7" s="10">
        <v>1</v>
      </c>
      <c r="B7" s="13" t="s">
        <v>37</v>
      </c>
      <c r="C7" s="11" t="s">
        <v>5</v>
      </c>
      <c r="D7" s="11">
        <v>75</v>
      </c>
      <c r="E7" s="6">
        <v>12000</v>
      </c>
      <c r="F7" s="6">
        <f>D7*E7</f>
        <v>900000</v>
      </c>
    </row>
    <row r="8" spans="1:6" ht="18">
      <c r="A8" s="2">
        <v>2</v>
      </c>
      <c r="B8" s="13" t="s">
        <v>32</v>
      </c>
      <c r="C8" s="5" t="s">
        <v>5</v>
      </c>
      <c r="D8" s="5">
        <v>5</v>
      </c>
      <c r="E8" s="6">
        <v>25000</v>
      </c>
      <c r="F8" s="6">
        <f aca="true" t="shared" si="0" ref="F8:F22">D8*E8</f>
        <v>125000</v>
      </c>
    </row>
    <row r="9" spans="1:6" ht="18">
      <c r="A9" s="2">
        <v>3</v>
      </c>
      <c r="B9" s="13" t="s">
        <v>33</v>
      </c>
      <c r="C9" s="5" t="s">
        <v>5</v>
      </c>
      <c r="D9" s="5">
        <v>10</v>
      </c>
      <c r="E9" s="6">
        <v>20000</v>
      </c>
      <c r="F9" s="6">
        <f t="shared" si="0"/>
        <v>200000</v>
      </c>
    </row>
    <row r="10" spans="1:6" ht="18">
      <c r="A10" s="2">
        <v>4</v>
      </c>
      <c r="B10" s="13" t="s">
        <v>35</v>
      </c>
      <c r="C10" s="5" t="s">
        <v>5</v>
      </c>
      <c r="D10" s="5">
        <v>16</v>
      </c>
      <c r="E10" s="6">
        <v>20000</v>
      </c>
      <c r="F10" s="6">
        <f t="shared" si="0"/>
        <v>320000</v>
      </c>
    </row>
    <row r="11" spans="1:6" ht="18">
      <c r="A11" s="2">
        <v>5</v>
      </c>
      <c r="B11" s="13" t="s">
        <v>36</v>
      </c>
      <c r="C11" s="5" t="s">
        <v>5</v>
      </c>
      <c r="D11" s="5">
        <v>90</v>
      </c>
      <c r="E11" s="6">
        <v>15000</v>
      </c>
      <c r="F11" s="6">
        <f t="shared" si="0"/>
        <v>1350000</v>
      </c>
    </row>
    <row r="12" spans="1:6" ht="18">
      <c r="A12" s="2">
        <v>6</v>
      </c>
      <c r="B12" s="13" t="s">
        <v>34</v>
      </c>
      <c r="C12" s="5" t="s">
        <v>5</v>
      </c>
      <c r="D12" s="5">
        <v>30</v>
      </c>
      <c r="E12" s="6">
        <v>8000</v>
      </c>
      <c r="F12" s="6">
        <f t="shared" si="0"/>
        <v>240000</v>
      </c>
    </row>
    <row r="13" spans="1:6" ht="18">
      <c r="A13" s="2">
        <v>7</v>
      </c>
      <c r="B13" s="15" t="s">
        <v>117</v>
      </c>
      <c r="C13" s="5" t="s">
        <v>116</v>
      </c>
      <c r="D13" s="5">
        <v>5</v>
      </c>
      <c r="E13" s="6">
        <v>40000</v>
      </c>
      <c r="F13" s="6">
        <f t="shared" si="0"/>
        <v>200000</v>
      </c>
    </row>
    <row r="14" spans="1:6" ht="18">
      <c r="A14" s="2">
        <v>8</v>
      </c>
      <c r="B14" s="13" t="s">
        <v>31</v>
      </c>
      <c r="C14" s="5" t="s">
        <v>17</v>
      </c>
      <c r="D14" s="5">
        <v>30</v>
      </c>
      <c r="E14" s="6">
        <v>2700</v>
      </c>
      <c r="F14" s="6">
        <f>D14*E14</f>
        <v>81000</v>
      </c>
    </row>
    <row r="15" spans="1:6" ht="18">
      <c r="A15" s="2">
        <v>9</v>
      </c>
      <c r="B15" s="13" t="s">
        <v>57</v>
      </c>
      <c r="C15" s="5" t="s">
        <v>17</v>
      </c>
      <c r="D15" s="5">
        <v>90</v>
      </c>
      <c r="E15" s="6">
        <v>1800</v>
      </c>
      <c r="F15" s="6">
        <f>D15*E15</f>
        <v>162000</v>
      </c>
    </row>
    <row r="16" spans="1:6" ht="18">
      <c r="A16" s="2">
        <v>10</v>
      </c>
      <c r="B16" s="13" t="s">
        <v>43</v>
      </c>
      <c r="C16" s="5" t="s">
        <v>6</v>
      </c>
      <c r="D16" s="5">
        <v>40</v>
      </c>
      <c r="E16" s="6">
        <v>2000</v>
      </c>
      <c r="F16" s="6">
        <f t="shared" si="0"/>
        <v>80000</v>
      </c>
    </row>
    <row r="17" spans="1:6" ht="18">
      <c r="A17" s="2">
        <v>11</v>
      </c>
      <c r="B17" s="13" t="s">
        <v>11</v>
      </c>
      <c r="C17" s="5" t="s">
        <v>10</v>
      </c>
      <c r="D17" s="5">
        <v>4</v>
      </c>
      <c r="E17" s="6">
        <v>3500</v>
      </c>
      <c r="F17" s="6">
        <f t="shared" si="0"/>
        <v>14000</v>
      </c>
    </row>
    <row r="18" spans="1:6" ht="18">
      <c r="A18" s="2">
        <v>12</v>
      </c>
      <c r="B18" s="13" t="s">
        <v>42</v>
      </c>
      <c r="C18" s="5" t="s">
        <v>12</v>
      </c>
      <c r="D18" s="5">
        <v>4</v>
      </c>
      <c r="E18" s="6">
        <v>2000</v>
      </c>
      <c r="F18" s="6">
        <f t="shared" si="0"/>
        <v>8000</v>
      </c>
    </row>
    <row r="19" spans="1:6" ht="18">
      <c r="A19" s="2">
        <v>13</v>
      </c>
      <c r="B19" s="13" t="s">
        <v>41</v>
      </c>
      <c r="C19" s="5" t="s">
        <v>12</v>
      </c>
      <c r="D19" s="5">
        <v>4</v>
      </c>
      <c r="E19" s="6">
        <v>2000</v>
      </c>
      <c r="F19" s="6">
        <f t="shared" si="0"/>
        <v>8000</v>
      </c>
    </row>
    <row r="20" spans="1:6" ht="18">
      <c r="A20" s="2">
        <v>14</v>
      </c>
      <c r="B20" s="13" t="s">
        <v>18</v>
      </c>
      <c r="C20" s="5" t="s">
        <v>10</v>
      </c>
      <c r="D20" s="5">
        <v>5</v>
      </c>
      <c r="E20" s="6">
        <v>3800</v>
      </c>
      <c r="F20" s="6">
        <f t="shared" si="0"/>
        <v>19000</v>
      </c>
    </row>
    <row r="21" spans="1:6" ht="18">
      <c r="A21" s="2">
        <v>15</v>
      </c>
      <c r="B21" s="15" t="s">
        <v>19</v>
      </c>
      <c r="C21" s="5" t="s">
        <v>113</v>
      </c>
      <c r="D21" s="5">
        <v>10</v>
      </c>
      <c r="E21" s="16">
        <v>35000</v>
      </c>
      <c r="F21" s="6">
        <f t="shared" si="0"/>
        <v>350000</v>
      </c>
    </row>
    <row r="22" spans="1:6" ht="18">
      <c r="A22" s="41">
        <v>16</v>
      </c>
      <c r="B22" s="13" t="s">
        <v>65</v>
      </c>
      <c r="C22" s="5" t="s">
        <v>16</v>
      </c>
      <c r="D22" s="5">
        <v>18</v>
      </c>
      <c r="E22" s="6">
        <v>35000</v>
      </c>
      <c r="F22" s="6">
        <f t="shared" si="0"/>
        <v>630000</v>
      </c>
    </row>
    <row r="23" spans="1:6" ht="18">
      <c r="A23" s="41"/>
      <c r="B23" s="15"/>
      <c r="C23" s="5"/>
      <c r="D23" s="5"/>
      <c r="E23" s="16"/>
      <c r="F23" s="57"/>
    </row>
    <row r="24" spans="1:6" ht="18">
      <c r="A24" s="12"/>
      <c r="B24" s="7" t="s">
        <v>195</v>
      </c>
      <c r="C24" s="8"/>
      <c r="D24" s="8"/>
      <c r="E24" s="9"/>
      <c r="F24" s="31">
        <f>SUM(F7:F22)</f>
        <v>4687000</v>
      </c>
    </row>
    <row r="25" spans="1:6" ht="18.75" thickBot="1">
      <c r="A25" s="12"/>
      <c r="B25" s="7" t="s">
        <v>196</v>
      </c>
      <c r="C25" s="8"/>
      <c r="D25" s="8"/>
      <c r="E25" s="30"/>
      <c r="F25" s="144">
        <f>F24/4</f>
        <v>1171750</v>
      </c>
    </row>
    <row r="26" spans="1:6" ht="18.75" thickBot="1">
      <c r="A26" s="12"/>
      <c r="B26" s="7" t="s">
        <v>49</v>
      </c>
      <c r="C26" s="8"/>
      <c r="D26" s="8"/>
      <c r="E26" s="30"/>
      <c r="F26" s="32">
        <f>F24*10</f>
        <v>46870000</v>
      </c>
    </row>
    <row r="27" spans="2:6" ht="16.5">
      <c r="B27" s="29"/>
      <c r="C27" s="29"/>
      <c r="D27" s="29"/>
      <c r="E27" s="29"/>
      <c r="F27" s="29"/>
    </row>
    <row r="28" spans="1:6" ht="16.5">
      <c r="A28" s="124" t="s">
        <v>79</v>
      </c>
      <c r="B28" s="125"/>
      <c r="C28" s="125"/>
      <c r="D28" s="125"/>
      <c r="E28" s="125"/>
      <c r="F28" s="126"/>
    </row>
    <row r="29" spans="1:6" ht="16.5">
      <c r="A29" s="3" t="s">
        <v>70</v>
      </c>
      <c r="B29" s="4" t="s">
        <v>45</v>
      </c>
      <c r="C29" s="4" t="s">
        <v>0</v>
      </c>
      <c r="D29" s="4" t="s">
        <v>3</v>
      </c>
      <c r="E29" s="4" t="s">
        <v>1</v>
      </c>
      <c r="F29" s="4" t="s">
        <v>2</v>
      </c>
    </row>
    <row r="30" spans="1:6" ht="18">
      <c r="A30" s="10">
        <v>1</v>
      </c>
      <c r="B30" s="13" t="s">
        <v>37</v>
      </c>
      <c r="C30" s="11" t="s">
        <v>5</v>
      </c>
      <c r="D30" s="11">
        <v>75</v>
      </c>
      <c r="E30" s="6">
        <v>12000</v>
      </c>
      <c r="F30" s="6">
        <f>D30*E30</f>
        <v>900000</v>
      </c>
    </row>
    <row r="31" spans="1:6" ht="18">
      <c r="A31" s="2">
        <v>2</v>
      </c>
      <c r="B31" s="13" t="s">
        <v>38</v>
      </c>
      <c r="C31" s="5" t="s">
        <v>10</v>
      </c>
      <c r="D31" s="5">
        <v>4</v>
      </c>
      <c r="E31" s="6">
        <v>3500</v>
      </c>
      <c r="F31" s="6">
        <f aca="true" t="shared" si="1" ref="F31:F45">D31*E31</f>
        <v>14000</v>
      </c>
    </row>
    <row r="32" spans="1:6" ht="18">
      <c r="A32" s="2">
        <v>3</v>
      </c>
      <c r="B32" s="13" t="s">
        <v>32</v>
      </c>
      <c r="C32" s="5" t="s">
        <v>5</v>
      </c>
      <c r="D32" s="5">
        <v>5</v>
      </c>
      <c r="E32" s="6">
        <v>25000</v>
      </c>
      <c r="F32" s="6">
        <f t="shared" si="1"/>
        <v>125000</v>
      </c>
    </row>
    <row r="33" spans="1:6" ht="18">
      <c r="A33" s="2">
        <v>4</v>
      </c>
      <c r="B33" s="13" t="s">
        <v>33</v>
      </c>
      <c r="C33" s="5" t="s">
        <v>5</v>
      </c>
      <c r="D33" s="5">
        <v>10</v>
      </c>
      <c r="E33" s="6">
        <v>20000</v>
      </c>
      <c r="F33" s="6">
        <f t="shared" si="1"/>
        <v>200000</v>
      </c>
    </row>
    <row r="34" spans="1:6" ht="18">
      <c r="A34" s="2">
        <v>5</v>
      </c>
      <c r="B34" s="13" t="s">
        <v>35</v>
      </c>
      <c r="C34" s="5" t="s">
        <v>5</v>
      </c>
      <c r="D34" s="5">
        <v>16</v>
      </c>
      <c r="E34" s="6">
        <v>20000</v>
      </c>
      <c r="F34" s="6">
        <f t="shared" si="1"/>
        <v>320000</v>
      </c>
    </row>
    <row r="35" spans="1:6" ht="18">
      <c r="A35" s="2">
        <v>6</v>
      </c>
      <c r="B35" s="13" t="s">
        <v>36</v>
      </c>
      <c r="C35" s="5" t="s">
        <v>5</v>
      </c>
      <c r="D35" s="5">
        <f>90-18</f>
        <v>72</v>
      </c>
      <c r="E35" s="6">
        <v>15000</v>
      </c>
      <c r="F35" s="6">
        <f t="shared" si="1"/>
        <v>1080000</v>
      </c>
    </row>
    <row r="36" spans="1:6" ht="18">
      <c r="A36" s="2">
        <v>7</v>
      </c>
      <c r="B36" s="13" t="s">
        <v>34</v>
      </c>
      <c r="C36" s="5" t="s">
        <v>5</v>
      </c>
      <c r="D36" s="5">
        <f>30-6</f>
        <v>24</v>
      </c>
      <c r="E36" s="6">
        <v>8000</v>
      </c>
      <c r="F36" s="6">
        <f t="shared" si="1"/>
        <v>192000</v>
      </c>
    </row>
    <row r="37" spans="1:6" ht="18">
      <c r="A37" s="2">
        <v>8</v>
      </c>
      <c r="B37" s="13" t="s">
        <v>118</v>
      </c>
      <c r="C37" s="5" t="s">
        <v>116</v>
      </c>
      <c r="D37" s="5">
        <v>4</v>
      </c>
      <c r="E37" s="6">
        <v>40000</v>
      </c>
      <c r="F37" s="6">
        <f t="shared" si="1"/>
        <v>160000</v>
      </c>
    </row>
    <row r="38" spans="1:6" ht="18">
      <c r="A38" s="2">
        <v>9</v>
      </c>
      <c r="B38" s="13" t="s">
        <v>58</v>
      </c>
      <c r="C38" s="5" t="s">
        <v>17</v>
      </c>
      <c r="D38" s="5">
        <f>90-20</f>
        <v>70</v>
      </c>
      <c r="E38" s="6">
        <v>1800</v>
      </c>
      <c r="F38" s="6">
        <f t="shared" si="1"/>
        <v>126000</v>
      </c>
    </row>
    <row r="39" spans="1:6" ht="18">
      <c r="A39" s="2">
        <v>10</v>
      </c>
      <c r="B39" s="13" t="s">
        <v>43</v>
      </c>
      <c r="C39" s="5" t="s">
        <v>6</v>
      </c>
      <c r="D39" s="5">
        <v>40</v>
      </c>
      <c r="E39" s="6">
        <v>2000</v>
      </c>
      <c r="F39" s="6">
        <f t="shared" si="1"/>
        <v>80000</v>
      </c>
    </row>
    <row r="40" spans="1:6" ht="18">
      <c r="A40" s="2">
        <v>11</v>
      </c>
      <c r="B40" s="13" t="s">
        <v>11</v>
      </c>
      <c r="C40" s="5" t="s">
        <v>10</v>
      </c>
      <c r="D40" s="5">
        <v>4</v>
      </c>
      <c r="E40" s="6">
        <v>3500</v>
      </c>
      <c r="F40" s="6">
        <f t="shared" si="1"/>
        <v>14000</v>
      </c>
    </row>
    <row r="41" spans="1:6" ht="18">
      <c r="A41" s="2">
        <v>12</v>
      </c>
      <c r="B41" s="13" t="s">
        <v>42</v>
      </c>
      <c r="C41" s="5" t="s">
        <v>12</v>
      </c>
      <c r="D41" s="5">
        <v>4</v>
      </c>
      <c r="E41" s="6">
        <v>2000</v>
      </c>
      <c r="F41" s="6">
        <f t="shared" si="1"/>
        <v>8000</v>
      </c>
    </row>
    <row r="42" spans="1:6" ht="18">
      <c r="A42" s="2">
        <v>13</v>
      </c>
      <c r="B42" s="13" t="s">
        <v>41</v>
      </c>
      <c r="C42" s="5" t="s">
        <v>12</v>
      </c>
      <c r="D42" s="5">
        <v>4</v>
      </c>
      <c r="E42" s="6">
        <v>2000</v>
      </c>
      <c r="F42" s="6">
        <f t="shared" si="1"/>
        <v>8000</v>
      </c>
    </row>
    <row r="43" spans="1:6" ht="18">
      <c r="A43" s="2">
        <v>14</v>
      </c>
      <c r="B43" s="13" t="s">
        <v>18</v>
      </c>
      <c r="C43" s="5" t="s">
        <v>10</v>
      </c>
      <c r="D43" s="5">
        <v>2</v>
      </c>
      <c r="E43" s="6">
        <v>3800</v>
      </c>
      <c r="F43" s="6">
        <f t="shared" si="1"/>
        <v>7600</v>
      </c>
    </row>
    <row r="44" spans="1:6" ht="18">
      <c r="A44" s="2">
        <v>15</v>
      </c>
      <c r="B44" s="13" t="s">
        <v>46</v>
      </c>
      <c r="C44" s="5" t="s">
        <v>113</v>
      </c>
      <c r="D44" s="5">
        <v>6</v>
      </c>
      <c r="E44" s="16">
        <v>35000</v>
      </c>
      <c r="F44" s="6">
        <f t="shared" si="1"/>
        <v>210000</v>
      </c>
    </row>
    <row r="45" spans="1:6" ht="18">
      <c r="A45" s="2">
        <v>16</v>
      </c>
      <c r="B45" s="13" t="s">
        <v>65</v>
      </c>
      <c r="C45" s="5" t="s">
        <v>16</v>
      </c>
      <c r="D45" s="5">
        <v>18</v>
      </c>
      <c r="E45" s="6">
        <v>35000</v>
      </c>
      <c r="F45" s="6">
        <f t="shared" si="1"/>
        <v>630000</v>
      </c>
    </row>
    <row r="46" spans="1:6" ht="18">
      <c r="A46" s="2">
        <v>17</v>
      </c>
      <c r="B46" s="13" t="s">
        <v>15</v>
      </c>
      <c r="C46" s="5" t="s">
        <v>13</v>
      </c>
      <c r="D46" s="138">
        <v>60</v>
      </c>
      <c r="E46" s="6">
        <v>19000</v>
      </c>
      <c r="F46" s="6">
        <f>D46*E46</f>
        <v>1140000</v>
      </c>
    </row>
    <row r="47" spans="1:6" ht="18">
      <c r="A47" s="2">
        <v>18</v>
      </c>
      <c r="B47" s="13" t="s">
        <v>14</v>
      </c>
      <c r="C47" s="5" t="s">
        <v>16</v>
      </c>
      <c r="D47" s="5">
        <v>9</v>
      </c>
      <c r="E47" s="6">
        <v>65000</v>
      </c>
      <c r="F47" s="6">
        <f>D47*E47</f>
        <v>585000</v>
      </c>
    </row>
    <row r="48" spans="1:6" ht="18.75" thickBot="1">
      <c r="A48" s="2">
        <v>19</v>
      </c>
      <c r="B48" s="13" t="s">
        <v>55</v>
      </c>
      <c r="C48" s="5" t="s">
        <v>5</v>
      </c>
      <c r="D48" s="5">
        <v>6</v>
      </c>
      <c r="E48" s="6">
        <v>68000</v>
      </c>
      <c r="F48" s="6">
        <f>D48*E48</f>
        <v>408000</v>
      </c>
    </row>
    <row r="49" spans="1:6" ht="18.75" thickBot="1">
      <c r="A49" s="12"/>
      <c r="B49" s="7" t="s">
        <v>8</v>
      </c>
      <c r="C49" s="8"/>
      <c r="D49" s="8"/>
      <c r="E49" s="30"/>
      <c r="F49" s="33">
        <f>SUM(F30:F48)</f>
        <v>6207600</v>
      </c>
    </row>
    <row r="51" spans="1:6" ht="16.5">
      <c r="A51" s="124" t="s">
        <v>80</v>
      </c>
      <c r="B51" s="125"/>
      <c r="C51" s="125"/>
      <c r="D51" s="125"/>
      <c r="E51" s="125"/>
      <c r="F51" s="126"/>
    </row>
    <row r="52" spans="1:6" ht="16.5">
      <c r="A52" s="3" t="s">
        <v>4</v>
      </c>
      <c r="B52" s="4" t="s">
        <v>45</v>
      </c>
      <c r="C52" s="4" t="s">
        <v>0</v>
      </c>
      <c r="D52" s="4" t="s">
        <v>3</v>
      </c>
      <c r="E52" s="4" t="s">
        <v>1</v>
      </c>
      <c r="F52" s="4" t="s">
        <v>2</v>
      </c>
    </row>
    <row r="53" spans="1:6" ht="18">
      <c r="A53" s="10">
        <v>1</v>
      </c>
      <c r="B53" s="13" t="s">
        <v>37</v>
      </c>
      <c r="C53" s="11" t="s">
        <v>5</v>
      </c>
      <c r="D53" s="11">
        <v>75</v>
      </c>
      <c r="E53" s="6">
        <v>12000</v>
      </c>
      <c r="F53" s="6">
        <f>D53*E53</f>
        <v>900000</v>
      </c>
    </row>
    <row r="54" spans="1:6" ht="18">
      <c r="A54" s="2">
        <v>2</v>
      </c>
      <c r="B54" s="13" t="s">
        <v>38</v>
      </c>
      <c r="C54" s="5" t="s">
        <v>10</v>
      </c>
      <c r="D54" s="5">
        <v>4</v>
      </c>
      <c r="E54" s="6">
        <v>3500</v>
      </c>
      <c r="F54" s="6">
        <f aca="true" t="shared" si="2" ref="F54:F69">D54*E54</f>
        <v>14000</v>
      </c>
    </row>
    <row r="55" spans="1:6" ht="18">
      <c r="A55" s="2">
        <v>3</v>
      </c>
      <c r="B55" s="13" t="s">
        <v>32</v>
      </c>
      <c r="C55" s="5" t="s">
        <v>5</v>
      </c>
      <c r="D55" s="5">
        <v>5</v>
      </c>
      <c r="E55" s="6">
        <v>25000</v>
      </c>
      <c r="F55" s="6">
        <f t="shared" si="2"/>
        <v>125000</v>
      </c>
    </row>
    <row r="56" spans="1:6" ht="18">
      <c r="A56" s="2">
        <v>4</v>
      </c>
      <c r="B56" s="13" t="s">
        <v>33</v>
      </c>
      <c r="C56" s="5" t="s">
        <v>5</v>
      </c>
      <c r="D56" s="5">
        <v>10</v>
      </c>
      <c r="E56" s="6">
        <v>20000</v>
      </c>
      <c r="F56" s="6">
        <f t="shared" si="2"/>
        <v>200000</v>
      </c>
    </row>
    <row r="57" spans="1:6" ht="18">
      <c r="A57" s="2">
        <v>5</v>
      </c>
      <c r="B57" s="13" t="s">
        <v>35</v>
      </c>
      <c r="C57" s="5" t="s">
        <v>5</v>
      </c>
      <c r="D57" s="5">
        <v>16</v>
      </c>
      <c r="E57" s="6">
        <v>20000</v>
      </c>
      <c r="F57" s="6">
        <f t="shared" si="2"/>
        <v>320000</v>
      </c>
    </row>
    <row r="58" spans="1:6" ht="18">
      <c r="A58" s="2">
        <v>6</v>
      </c>
      <c r="B58" s="13" t="s">
        <v>36</v>
      </c>
      <c r="C58" s="5" t="s">
        <v>5</v>
      </c>
      <c r="D58" s="5">
        <f>90-18+54</f>
        <v>126</v>
      </c>
      <c r="E58" s="6">
        <v>15000</v>
      </c>
      <c r="F58" s="6">
        <f t="shared" si="2"/>
        <v>1890000</v>
      </c>
    </row>
    <row r="59" spans="1:6" ht="18">
      <c r="A59" s="2">
        <v>7</v>
      </c>
      <c r="B59" s="13" t="s">
        <v>34</v>
      </c>
      <c r="C59" s="5" t="s">
        <v>5</v>
      </c>
      <c r="D59" s="5">
        <v>24</v>
      </c>
      <c r="E59" s="6">
        <v>8000</v>
      </c>
      <c r="F59" s="6">
        <f t="shared" si="2"/>
        <v>192000</v>
      </c>
    </row>
    <row r="60" spans="1:6" ht="18">
      <c r="A60" s="2">
        <v>8</v>
      </c>
      <c r="B60" s="13" t="s">
        <v>47</v>
      </c>
      <c r="C60" s="5" t="s">
        <v>5</v>
      </c>
      <c r="D60" s="5">
        <v>54</v>
      </c>
      <c r="E60" s="6">
        <v>17000</v>
      </c>
      <c r="F60" s="6">
        <f t="shared" si="2"/>
        <v>918000</v>
      </c>
    </row>
    <row r="61" spans="1:6" ht="18">
      <c r="A61" s="2">
        <v>9</v>
      </c>
      <c r="B61" s="13" t="s">
        <v>117</v>
      </c>
      <c r="C61" s="5" t="s">
        <v>116</v>
      </c>
      <c r="D61" s="5">
        <v>5</v>
      </c>
      <c r="E61" s="6">
        <v>40000</v>
      </c>
      <c r="F61" s="6">
        <f t="shared" si="2"/>
        <v>200000</v>
      </c>
    </row>
    <row r="62" spans="1:6" ht="18">
      <c r="A62" s="2">
        <v>10</v>
      </c>
      <c r="B62" s="13" t="s">
        <v>57</v>
      </c>
      <c r="C62" s="5" t="s">
        <v>17</v>
      </c>
      <c r="D62" s="5">
        <f>70-20</f>
        <v>50</v>
      </c>
      <c r="E62" s="6">
        <v>1800</v>
      </c>
      <c r="F62" s="6">
        <f t="shared" si="2"/>
        <v>90000</v>
      </c>
    </row>
    <row r="63" spans="1:6" ht="18">
      <c r="A63" s="2">
        <v>11</v>
      </c>
      <c r="B63" s="13" t="s">
        <v>43</v>
      </c>
      <c r="C63" s="5" t="s">
        <v>6</v>
      </c>
      <c r="D63" s="5">
        <f>40+20</f>
        <v>60</v>
      </c>
      <c r="E63" s="6">
        <v>2000</v>
      </c>
      <c r="F63" s="6">
        <f t="shared" si="2"/>
        <v>120000</v>
      </c>
    </row>
    <row r="64" spans="1:6" ht="18">
      <c r="A64" s="2">
        <v>12</v>
      </c>
      <c r="B64" s="13" t="s">
        <v>11</v>
      </c>
      <c r="C64" s="5" t="s">
        <v>10</v>
      </c>
      <c r="D64" s="5">
        <v>4</v>
      </c>
      <c r="E64" s="6">
        <v>3500</v>
      </c>
      <c r="F64" s="6">
        <f t="shared" si="2"/>
        <v>14000</v>
      </c>
    </row>
    <row r="65" spans="1:6" ht="18">
      <c r="A65" s="2">
        <v>13</v>
      </c>
      <c r="B65" s="13" t="s">
        <v>42</v>
      </c>
      <c r="C65" s="5" t="s">
        <v>12</v>
      </c>
      <c r="D65" s="5">
        <v>7</v>
      </c>
      <c r="E65" s="6">
        <v>2000</v>
      </c>
      <c r="F65" s="6">
        <f t="shared" si="2"/>
        <v>14000</v>
      </c>
    </row>
    <row r="66" spans="1:6" ht="18">
      <c r="A66" s="2">
        <v>14</v>
      </c>
      <c r="B66" s="13" t="s">
        <v>41</v>
      </c>
      <c r="C66" s="5" t="s">
        <v>12</v>
      </c>
      <c r="D66" s="5">
        <v>7</v>
      </c>
      <c r="E66" s="6">
        <v>2000</v>
      </c>
      <c r="F66" s="6">
        <f t="shared" si="2"/>
        <v>14000</v>
      </c>
    </row>
    <row r="67" spans="1:6" ht="18">
      <c r="A67" s="2">
        <v>15</v>
      </c>
      <c r="B67" s="13" t="s">
        <v>18</v>
      </c>
      <c r="C67" s="5" t="s">
        <v>10</v>
      </c>
      <c r="D67" s="5">
        <v>2</v>
      </c>
      <c r="E67" s="6">
        <v>3800</v>
      </c>
      <c r="F67" s="6">
        <f t="shared" si="2"/>
        <v>7600</v>
      </c>
    </row>
    <row r="68" spans="1:6" ht="18">
      <c r="A68" s="2">
        <v>16</v>
      </c>
      <c r="B68" s="15" t="s">
        <v>46</v>
      </c>
      <c r="C68" s="5" t="s">
        <v>113</v>
      </c>
      <c r="D68" s="5">
        <v>6</v>
      </c>
      <c r="E68" s="16">
        <v>35000</v>
      </c>
      <c r="F68" s="6">
        <f t="shared" si="2"/>
        <v>210000</v>
      </c>
    </row>
    <row r="69" spans="1:6" ht="18.75" thickBot="1">
      <c r="A69" s="41">
        <v>17</v>
      </c>
      <c r="B69" s="13" t="s">
        <v>65</v>
      </c>
      <c r="C69" s="5" t="s">
        <v>16</v>
      </c>
      <c r="D69" s="5">
        <v>18</v>
      </c>
      <c r="E69" s="6">
        <v>35000</v>
      </c>
      <c r="F69" s="6">
        <f t="shared" si="2"/>
        <v>630000</v>
      </c>
    </row>
    <row r="70" spans="1:6" ht="18.75" thickBot="1">
      <c r="A70" s="12"/>
      <c r="B70" s="7" t="s">
        <v>8</v>
      </c>
      <c r="C70" s="8"/>
      <c r="D70" s="8"/>
      <c r="E70" s="30"/>
      <c r="F70" s="33">
        <f>SUM(F53:F69)</f>
        <v>5858600</v>
      </c>
    </row>
    <row r="72" spans="1:6" ht="16.5">
      <c r="A72" s="124" t="s">
        <v>81</v>
      </c>
      <c r="B72" s="125"/>
      <c r="C72" s="125"/>
      <c r="D72" s="125"/>
      <c r="E72" s="125"/>
      <c r="F72" s="126"/>
    </row>
    <row r="73" spans="1:6" ht="16.5">
      <c r="A73" s="3" t="s">
        <v>4</v>
      </c>
      <c r="B73" s="4" t="s">
        <v>45</v>
      </c>
      <c r="C73" s="4" t="s">
        <v>0</v>
      </c>
      <c r="D73" s="4" t="s">
        <v>3</v>
      </c>
      <c r="E73" s="4" t="s">
        <v>1</v>
      </c>
      <c r="F73" s="4" t="s">
        <v>2</v>
      </c>
    </row>
    <row r="74" spans="1:6" ht="18">
      <c r="A74" s="10">
        <v>1</v>
      </c>
      <c r="B74" s="13" t="s">
        <v>37</v>
      </c>
      <c r="C74" s="11" t="s">
        <v>5</v>
      </c>
      <c r="D74" s="11">
        <v>75</v>
      </c>
      <c r="E74" s="6">
        <v>12000</v>
      </c>
      <c r="F74" s="6">
        <f>D74*E74</f>
        <v>900000</v>
      </c>
    </row>
    <row r="75" spans="1:6" ht="18">
      <c r="A75" s="2">
        <v>2</v>
      </c>
      <c r="B75" s="13" t="s">
        <v>38</v>
      </c>
      <c r="C75" s="5" t="s">
        <v>10</v>
      </c>
      <c r="D75" s="5">
        <v>4</v>
      </c>
      <c r="E75" s="6">
        <v>3500</v>
      </c>
      <c r="F75" s="6">
        <f aca="true" t="shared" si="3" ref="F75:F89">D75*E75</f>
        <v>14000</v>
      </c>
    </row>
    <row r="76" spans="1:6" ht="18">
      <c r="A76" s="2">
        <v>3</v>
      </c>
      <c r="B76" s="13" t="s">
        <v>32</v>
      </c>
      <c r="C76" s="5" t="s">
        <v>5</v>
      </c>
      <c r="D76" s="5">
        <v>5</v>
      </c>
      <c r="E76" s="6">
        <v>25000</v>
      </c>
      <c r="F76" s="6">
        <f t="shared" si="3"/>
        <v>125000</v>
      </c>
    </row>
    <row r="77" spans="1:6" ht="18">
      <c r="A77" s="2">
        <v>4</v>
      </c>
      <c r="B77" s="13" t="s">
        <v>33</v>
      </c>
      <c r="C77" s="5" t="s">
        <v>5</v>
      </c>
      <c r="D77" s="5">
        <v>10</v>
      </c>
      <c r="E77" s="6">
        <v>20000</v>
      </c>
      <c r="F77" s="6">
        <f t="shared" si="3"/>
        <v>200000</v>
      </c>
    </row>
    <row r="78" spans="1:6" ht="18">
      <c r="A78" s="2">
        <v>5</v>
      </c>
      <c r="B78" s="13" t="s">
        <v>35</v>
      </c>
      <c r="C78" s="5" t="s">
        <v>5</v>
      </c>
      <c r="D78" s="5">
        <v>16</v>
      </c>
      <c r="E78" s="6">
        <v>20000</v>
      </c>
      <c r="F78" s="6">
        <f t="shared" si="3"/>
        <v>320000</v>
      </c>
    </row>
    <row r="79" spans="1:6" ht="18">
      <c r="A79" s="2">
        <v>6</v>
      </c>
      <c r="B79" s="13" t="s">
        <v>36</v>
      </c>
      <c r="C79" s="5" t="s">
        <v>5</v>
      </c>
      <c r="D79" s="5">
        <f>90-18+24</f>
        <v>96</v>
      </c>
      <c r="E79" s="6">
        <v>15000</v>
      </c>
      <c r="F79" s="6">
        <f t="shared" si="3"/>
        <v>1440000</v>
      </c>
    </row>
    <row r="80" spans="1:6" ht="18">
      <c r="A80" s="2">
        <v>7</v>
      </c>
      <c r="B80" s="13" t="s">
        <v>34</v>
      </c>
      <c r="C80" s="5" t="s">
        <v>5</v>
      </c>
      <c r="D80" s="5">
        <v>24</v>
      </c>
      <c r="E80" s="6">
        <v>8000</v>
      </c>
      <c r="F80" s="6">
        <f t="shared" si="3"/>
        <v>192000</v>
      </c>
    </row>
    <row r="81" spans="1:6" ht="18">
      <c r="A81" s="2">
        <v>8</v>
      </c>
      <c r="B81" s="13" t="s">
        <v>47</v>
      </c>
      <c r="C81" s="5" t="s">
        <v>5</v>
      </c>
      <c r="D81" s="5">
        <v>24</v>
      </c>
      <c r="E81" s="6">
        <v>17000</v>
      </c>
      <c r="F81" s="6">
        <f t="shared" si="3"/>
        <v>408000</v>
      </c>
    </row>
    <row r="82" spans="1:6" ht="18">
      <c r="A82" s="2">
        <v>9</v>
      </c>
      <c r="B82" s="13" t="s">
        <v>117</v>
      </c>
      <c r="C82" s="5" t="s">
        <v>116</v>
      </c>
      <c r="D82" s="5">
        <v>5</v>
      </c>
      <c r="E82" s="6">
        <v>40000</v>
      </c>
      <c r="F82" s="6">
        <f t="shared" si="3"/>
        <v>200000</v>
      </c>
    </row>
    <row r="83" spans="1:6" ht="18">
      <c r="A83" s="2">
        <v>10</v>
      </c>
      <c r="B83" s="13" t="s">
        <v>57</v>
      </c>
      <c r="C83" s="5" t="s">
        <v>17</v>
      </c>
      <c r="D83" s="5">
        <f>70-20</f>
        <v>50</v>
      </c>
      <c r="E83" s="6">
        <v>1800</v>
      </c>
      <c r="F83" s="6">
        <f t="shared" si="3"/>
        <v>90000</v>
      </c>
    </row>
    <row r="84" spans="1:6" ht="18">
      <c r="A84" s="2">
        <v>11</v>
      </c>
      <c r="B84" s="13" t="s">
        <v>43</v>
      </c>
      <c r="C84" s="5" t="s">
        <v>6</v>
      </c>
      <c r="D84" s="5">
        <f>40+20</f>
        <v>60</v>
      </c>
      <c r="E84" s="6">
        <v>2000</v>
      </c>
      <c r="F84" s="6">
        <f t="shared" si="3"/>
        <v>120000</v>
      </c>
    </row>
    <row r="85" spans="1:6" ht="18">
      <c r="A85" s="2">
        <v>12</v>
      </c>
      <c r="B85" s="13" t="s">
        <v>11</v>
      </c>
      <c r="C85" s="5" t="s">
        <v>10</v>
      </c>
      <c r="D85" s="5">
        <v>4</v>
      </c>
      <c r="E85" s="6">
        <v>3500</v>
      </c>
      <c r="F85" s="6">
        <f t="shared" si="3"/>
        <v>14000</v>
      </c>
    </row>
    <row r="86" spans="1:6" ht="18">
      <c r="A86" s="2">
        <v>13</v>
      </c>
      <c r="B86" s="13" t="s">
        <v>42</v>
      </c>
      <c r="C86" s="5" t="s">
        <v>12</v>
      </c>
      <c r="D86" s="5">
        <v>7</v>
      </c>
      <c r="E86" s="6">
        <v>2000</v>
      </c>
      <c r="F86" s="6">
        <f t="shared" si="3"/>
        <v>14000</v>
      </c>
    </row>
    <row r="87" spans="1:6" ht="18">
      <c r="A87" s="2">
        <v>14</v>
      </c>
      <c r="B87" s="13" t="s">
        <v>41</v>
      </c>
      <c r="C87" s="5" t="s">
        <v>12</v>
      </c>
      <c r="D87" s="5">
        <v>7</v>
      </c>
      <c r="E87" s="6">
        <v>2000</v>
      </c>
      <c r="F87" s="6">
        <f t="shared" si="3"/>
        <v>14000</v>
      </c>
    </row>
    <row r="88" spans="1:6" ht="18">
      <c r="A88" s="2">
        <v>15</v>
      </c>
      <c r="B88" s="13" t="s">
        <v>18</v>
      </c>
      <c r="C88" s="5" t="s">
        <v>10</v>
      </c>
      <c r="D88" s="5">
        <v>2</v>
      </c>
      <c r="E88" s="6">
        <v>3800</v>
      </c>
      <c r="F88" s="6">
        <f t="shared" si="3"/>
        <v>7600</v>
      </c>
    </row>
    <row r="89" spans="1:6" ht="18">
      <c r="A89" s="2">
        <v>16</v>
      </c>
      <c r="B89" s="13" t="s">
        <v>48</v>
      </c>
      <c r="C89" s="5" t="s">
        <v>113</v>
      </c>
      <c r="D89" s="5">
        <v>4</v>
      </c>
      <c r="E89" s="16">
        <v>35000</v>
      </c>
      <c r="F89" s="6">
        <f t="shared" si="3"/>
        <v>140000</v>
      </c>
    </row>
    <row r="90" spans="1:6" ht="18">
      <c r="A90" s="2">
        <v>17</v>
      </c>
      <c r="B90" s="13" t="s">
        <v>65</v>
      </c>
      <c r="C90" s="5" t="s">
        <v>16</v>
      </c>
      <c r="D90" s="5">
        <v>18</v>
      </c>
      <c r="E90" s="6">
        <v>35000</v>
      </c>
      <c r="F90" s="6">
        <f>D90*E90</f>
        <v>630000</v>
      </c>
    </row>
    <row r="91" spans="1:6" ht="18">
      <c r="A91" s="2">
        <v>18</v>
      </c>
      <c r="B91" s="13" t="s">
        <v>15</v>
      </c>
      <c r="C91" s="5" t="s">
        <v>13</v>
      </c>
      <c r="D91" s="138">
        <v>60</v>
      </c>
      <c r="E91" s="6">
        <v>19000</v>
      </c>
      <c r="F91" s="6">
        <f>D91*E91</f>
        <v>1140000</v>
      </c>
    </row>
    <row r="92" spans="1:6" ht="18">
      <c r="A92" s="2">
        <v>19</v>
      </c>
      <c r="B92" s="13" t="s">
        <v>14</v>
      </c>
      <c r="C92" s="5" t="s">
        <v>16</v>
      </c>
      <c r="D92" s="5">
        <v>9</v>
      </c>
      <c r="E92" s="6">
        <v>65000</v>
      </c>
      <c r="F92" s="6">
        <f>D92*E92</f>
        <v>585000</v>
      </c>
    </row>
    <row r="93" spans="1:6" ht="18.75" thickBot="1">
      <c r="A93" s="2">
        <v>20</v>
      </c>
      <c r="B93" s="13" t="s">
        <v>55</v>
      </c>
      <c r="C93" s="5" t="s">
        <v>5</v>
      </c>
      <c r="D93" s="5">
        <v>6</v>
      </c>
      <c r="E93" s="6">
        <v>68000</v>
      </c>
      <c r="F93" s="6">
        <f>D93*E93</f>
        <v>408000</v>
      </c>
    </row>
    <row r="94" spans="1:6" ht="18.75" thickBot="1">
      <c r="A94" s="12"/>
      <c r="B94" s="7" t="s">
        <v>8</v>
      </c>
      <c r="C94" s="8"/>
      <c r="D94" s="8"/>
      <c r="E94" s="30"/>
      <c r="F94" s="33">
        <f>SUM(F74:F93)</f>
        <v>6961600</v>
      </c>
    </row>
    <row r="96" spans="1:6" ht="32.25" customHeight="1">
      <c r="A96" s="127" t="s">
        <v>177</v>
      </c>
      <c r="B96" s="125"/>
      <c r="C96" s="125"/>
      <c r="D96" s="125"/>
      <c r="E96" s="125"/>
      <c r="F96" s="126"/>
    </row>
    <row r="97" spans="1:6" ht="16.5">
      <c r="A97" s="3" t="s">
        <v>4</v>
      </c>
      <c r="B97" s="4" t="s">
        <v>45</v>
      </c>
      <c r="C97" s="4" t="s">
        <v>0</v>
      </c>
      <c r="D97" s="4" t="s">
        <v>3</v>
      </c>
      <c r="E97" s="4" t="s">
        <v>1</v>
      </c>
      <c r="F97" s="4" t="s">
        <v>2</v>
      </c>
    </row>
    <row r="98" spans="1:6" ht="18">
      <c r="A98" s="10">
        <v>1</v>
      </c>
      <c r="B98" s="13" t="s">
        <v>37</v>
      </c>
      <c r="C98" s="11" t="s">
        <v>5</v>
      </c>
      <c r="D98" s="11">
        <v>75</v>
      </c>
      <c r="E98" s="6">
        <v>12000</v>
      </c>
      <c r="F98" s="6">
        <f>D98*E98</f>
        <v>900000</v>
      </c>
    </row>
    <row r="99" spans="1:6" ht="18">
      <c r="A99" s="2">
        <v>2</v>
      </c>
      <c r="B99" s="13" t="s">
        <v>38</v>
      </c>
      <c r="C99" s="5" t="s">
        <v>10</v>
      </c>
      <c r="D99" s="5">
        <v>4</v>
      </c>
      <c r="E99" s="6">
        <v>3500</v>
      </c>
      <c r="F99" s="6">
        <f aca="true" t="shared" si="4" ref="F99:F112">D99*E99</f>
        <v>14000</v>
      </c>
    </row>
    <row r="100" spans="1:6" ht="18">
      <c r="A100" s="2">
        <v>3</v>
      </c>
      <c r="B100" s="13" t="s">
        <v>32</v>
      </c>
      <c r="C100" s="5" t="s">
        <v>5</v>
      </c>
      <c r="D100" s="5">
        <v>5</v>
      </c>
      <c r="E100" s="6">
        <v>25000</v>
      </c>
      <c r="F100" s="6">
        <f t="shared" si="4"/>
        <v>125000</v>
      </c>
    </row>
    <row r="101" spans="1:6" ht="18">
      <c r="A101" s="2">
        <v>4</v>
      </c>
      <c r="B101" s="13" t="s">
        <v>33</v>
      </c>
      <c r="C101" s="5" t="s">
        <v>5</v>
      </c>
      <c r="D101" s="5">
        <v>10</v>
      </c>
      <c r="E101" s="6">
        <v>20000</v>
      </c>
      <c r="F101" s="6">
        <f t="shared" si="4"/>
        <v>200000</v>
      </c>
    </row>
    <row r="102" spans="1:6" ht="18">
      <c r="A102" s="2">
        <v>5</v>
      </c>
      <c r="B102" s="13" t="s">
        <v>35</v>
      </c>
      <c r="C102" s="5" t="s">
        <v>5</v>
      </c>
      <c r="D102" s="5">
        <v>16</v>
      </c>
      <c r="E102" s="6">
        <v>20000</v>
      </c>
      <c r="F102" s="6">
        <f t="shared" si="4"/>
        <v>320000</v>
      </c>
    </row>
    <row r="103" spans="1:6" ht="18">
      <c r="A103" s="2">
        <v>6</v>
      </c>
      <c r="B103" s="13" t="s">
        <v>36</v>
      </c>
      <c r="C103" s="5" t="s">
        <v>5</v>
      </c>
      <c r="D103" s="5">
        <f>90-18+62</f>
        <v>134</v>
      </c>
      <c r="E103" s="6">
        <v>15000</v>
      </c>
      <c r="F103" s="6">
        <f t="shared" si="4"/>
        <v>2010000</v>
      </c>
    </row>
    <row r="104" spans="1:6" ht="18">
      <c r="A104" s="2">
        <v>7</v>
      </c>
      <c r="B104" s="13" t="s">
        <v>34</v>
      </c>
      <c r="C104" s="5" t="s">
        <v>5</v>
      </c>
      <c r="D104" s="5">
        <f>30-6+45</f>
        <v>69</v>
      </c>
      <c r="E104" s="6">
        <v>8000</v>
      </c>
      <c r="F104" s="6">
        <f t="shared" si="4"/>
        <v>552000</v>
      </c>
    </row>
    <row r="105" spans="1:6" ht="18">
      <c r="A105" s="2">
        <v>8</v>
      </c>
      <c r="B105" s="13" t="s">
        <v>117</v>
      </c>
      <c r="C105" s="5" t="s">
        <v>116</v>
      </c>
      <c r="D105" s="5">
        <v>8</v>
      </c>
      <c r="E105" s="6">
        <v>40000</v>
      </c>
      <c r="F105" s="6">
        <f t="shared" si="4"/>
        <v>320000</v>
      </c>
    </row>
    <row r="106" spans="1:6" ht="18">
      <c r="A106" s="2">
        <v>9</v>
      </c>
      <c r="B106" s="13" t="s">
        <v>179</v>
      </c>
      <c r="C106" s="5" t="s">
        <v>5</v>
      </c>
      <c r="D106" s="5">
        <v>22</v>
      </c>
      <c r="E106" s="6">
        <v>28000</v>
      </c>
      <c r="F106" s="6">
        <f t="shared" si="4"/>
        <v>616000</v>
      </c>
    </row>
    <row r="107" spans="1:6" ht="18">
      <c r="A107" s="2">
        <v>10</v>
      </c>
      <c r="B107" s="13" t="s">
        <v>59</v>
      </c>
      <c r="C107" s="5" t="s">
        <v>17</v>
      </c>
      <c r="D107" s="5">
        <v>18</v>
      </c>
      <c r="E107" s="6">
        <v>1800</v>
      </c>
      <c r="F107" s="6">
        <f t="shared" si="4"/>
        <v>32400</v>
      </c>
    </row>
    <row r="108" spans="1:6" ht="18">
      <c r="A108" s="2">
        <v>11</v>
      </c>
      <c r="B108" s="13" t="s">
        <v>11</v>
      </c>
      <c r="C108" s="5" t="s">
        <v>10</v>
      </c>
      <c r="D108" s="5">
        <v>4</v>
      </c>
      <c r="E108" s="6">
        <v>3500</v>
      </c>
      <c r="F108" s="6">
        <f t="shared" si="4"/>
        <v>14000</v>
      </c>
    </row>
    <row r="109" spans="1:6" ht="18">
      <c r="A109" s="2">
        <v>12</v>
      </c>
      <c r="B109" s="13" t="s">
        <v>42</v>
      </c>
      <c r="C109" s="5" t="s">
        <v>12</v>
      </c>
      <c r="D109" s="5">
        <f>4+4</f>
        <v>8</v>
      </c>
      <c r="E109" s="6">
        <v>2000</v>
      </c>
      <c r="F109" s="6">
        <f t="shared" si="4"/>
        <v>16000</v>
      </c>
    </row>
    <row r="110" spans="1:6" ht="18">
      <c r="A110" s="2">
        <v>13</v>
      </c>
      <c r="B110" s="13" t="s">
        <v>41</v>
      </c>
      <c r="C110" s="5" t="s">
        <v>12</v>
      </c>
      <c r="D110" s="5">
        <f>4+4</f>
        <v>8</v>
      </c>
      <c r="E110" s="6">
        <v>2000</v>
      </c>
      <c r="F110" s="6">
        <f t="shared" si="4"/>
        <v>16000</v>
      </c>
    </row>
    <row r="111" spans="1:6" ht="18">
      <c r="A111" s="2">
        <v>14</v>
      </c>
      <c r="B111" s="13" t="s">
        <v>18</v>
      </c>
      <c r="C111" s="5" t="s">
        <v>10</v>
      </c>
      <c r="D111" s="5">
        <v>2</v>
      </c>
      <c r="E111" s="6">
        <v>3800</v>
      </c>
      <c r="F111" s="6">
        <f t="shared" si="4"/>
        <v>7600</v>
      </c>
    </row>
    <row r="112" spans="1:6" ht="18">
      <c r="A112" s="2">
        <v>15</v>
      </c>
      <c r="B112" s="13" t="s">
        <v>52</v>
      </c>
      <c r="C112" s="5" t="s">
        <v>113</v>
      </c>
      <c r="D112" s="5">
        <v>8</v>
      </c>
      <c r="E112" s="16">
        <v>35000</v>
      </c>
      <c r="F112" s="6">
        <f t="shared" si="4"/>
        <v>280000</v>
      </c>
    </row>
    <row r="113" spans="1:6" ht="18">
      <c r="A113" s="2">
        <v>16</v>
      </c>
      <c r="B113" s="13" t="s">
        <v>65</v>
      </c>
      <c r="C113" s="5" t="s">
        <v>16</v>
      </c>
      <c r="D113" s="5">
        <v>18</v>
      </c>
      <c r="E113" s="6">
        <v>35000</v>
      </c>
      <c r="F113" s="6">
        <f>D113*E113</f>
        <v>630000</v>
      </c>
    </row>
    <row r="114" spans="1:6" ht="18">
      <c r="A114" s="2">
        <v>17</v>
      </c>
      <c r="B114" s="13" t="s">
        <v>15</v>
      </c>
      <c r="C114" s="5" t="s">
        <v>13</v>
      </c>
      <c r="D114" s="138">
        <v>60</v>
      </c>
      <c r="E114" s="6">
        <v>19000</v>
      </c>
      <c r="F114" s="6">
        <f>D114*E114</f>
        <v>1140000</v>
      </c>
    </row>
    <row r="115" spans="1:6" ht="18">
      <c r="A115" s="2">
        <v>18</v>
      </c>
      <c r="B115" s="13" t="s">
        <v>14</v>
      </c>
      <c r="C115" s="5" t="s">
        <v>16</v>
      </c>
      <c r="D115" s="5">
        <v>9</v>
      </c>
      <c r="E115" s="6">
        <v>65000</v>
      </c>
      <c r="F115" s="6">
        <f>D115*E115</f>
        <v>585000</v>
      </c>
    </row>
    <row r="116" spans="1:6" ht="18">
      <c r="A116" s="2">
        <v>19</v>
      </c>
      <c r="B116" s="13" t="s">
        <v>55</v>
      </c>
      <c r="C116" s="5" t="s">
        <v>5</v>
      </c>
      <c r="D116" s="5">
        <v>6</v>
      </c>
      <c r="E116" s="6">
        <v>68000</v>
      </c>
      <c r="F116" s="6">
        <f>D116*E116</f>
        <v>408000</v>
      </c>
    </row>
    <row r="117" spans="1:6" ht="18">
      <c r="A117" s="2">
        <v>20</v>
      </c>
      <c r="B117" s="13" t="s">
        <v>50</v>
      </c>
      <c r="C117" s="5" t="s">
        <v>5</v>
      </c>
      <c r="D117" s="5">
        <v>12</v>
      </c>
      <c r="E117" s="6">
        <v>70000</v>
      </c>
      <c r="F117" s="6">
        <f aca="true" t="shared" si="5" ref="F117:F123">D117*E117</f>
        <v>840000</v>
      </c>
    </row>
    <row r="118" spans="1:6" ht="18">
      <c r="A118" s="2">
        <v>21</v>
      </c>
      <c r="B118" s="13" t="s">
        <v>51</v>
      </c>
      <c r="C118" s="5" t="s">
        <v>5</v>
      </c>
      <c r="D118" s="5">
        <v>8</v>
      </c>
      <c r="E118" s="6">
        <v>60000</v>
      </c>
      <c r="F118" s="6">
        <f t="shared" si="5"/>
        <v>480000</v>
      </c>
    </row>
    <row r="119" spans="1:6" ht="18">
      <c r="A119" s="2">
        <v>22</v>
      </c>
      <c r="B119" s="13" t="s">
        <v>53</v>
      </c>
      <c r="C119" s="5" t="s">
        <v>5</v>
      </c>
      <c r="D119" s="5">
        <v>20</v>
      </c>
      <c r="E119" s="6">
        <v>10000</v>
      </c>
      <c r="F119" s="6">
        <f t="shared" si="5"/>
        <v>200000</v>
      </c>
    </row>
    <row r="120" spans="1:7" ht="18">
      <c r="A120" s="2">
        <v>23</v>
      </c>
      <c r="B120" s="13" t="s">
        <v>93</v>
      </c>
      <c r="C120" s="5" t="s">
        <v>7</v>
      </c>
      <c r="D120" s="5">
        <v>34</v>
      </c>
      <c r="E120" s="6">
        <v>55000</v>
      </c>
      <c r="F120" s="6">
        <f t="shared" si="5"/>
        <v>1870000</v>
      </c>
      <c r="G120" s="1" t="s">
        <v>91</v>
      </c>
    </row>
    <row r="121" spans="1:7" ht="18">
      <c r="A121" s="2">
        <v>24</v>
      </c>
      <c r="B121" s="13" t="s">
        <v>92</v>
      </c>
      <c r="C121" s="5" t="s">
        <v>7</v>
      </c>
      <c r="D121" s="5">
        <v>22</v>
      </c>
      <c r="E121" s="6">
        <v>25000</v>
      </c>
      <c r="F121" s="6">
        <f t="shared" si="5"/>
        <v>550000</v>
      </c>
      <c r="G121" s="1" t="s">
        <v>91</v>
      </c>
    </row>
    <row r="122" spans="1:6" ht="18">
      <c r="A122" s="2">
        <v>25</v>
      </c>
      <c r="B122" s="13" t="s">
        <v>54</v>
      </c>
      <c r="C122" s="5" t="s">
        <v>5</v>
      </c>
      <c r="D122" s="5">
        <v>3</v>
      </c>
      <c r="E122" s="6">
        <v>15000</v>
      </c>
      <c r="F122" s="6">
        <f t="shared" si="5"/>
        <v>45000</v>
      </c>
    </row>
    <row r="123" spans="1:6" ht="18.75" thickBot="1">
      <c r="A123" s="2">
        <v>26</v>
      </c>
      <c r="B123" s="13" t="s">
        <v>187</v>
      </c>
      <c r="C123" s="5" t="s">
        <v>5</v>
      </c>
      <c r="D123" s="5">
        <v>2</v>
      </c>
      <c r="E123" s="6">
        <f>350000+15000</f>
        <v>365000</v>
      </c>
      <c r="F123" s="6">
        <f t="shared" si="5"/>
        <v>730000</v>
      </c>
    </row>
    <row r="124" spans="1:6" ht="18.75" thickBot="1">
      <c r="A124" s="12"/>
      <c r="B124" s="7" t="s">
        <v>8</v>
      </c>
      <c r="C124" s="8"/>
      <c r="D124" s="8"/>
      <c r="E124" s="30"/>
      <c r="F124" s="33">
        <f>SUM(F98:F123)</f>
        <v>12901000</v>
      </c>
    </row>
    <row r="126" spans="1:6" ht="16.5">
      <c r="A126" s="124" t="s">
        <v>82</v>
      </c>
      <c r="B126" s="125"/>
      <c r="C126" s="125"/>
      <c r="D126" s="125"/>
      <c r="E126" s="125"/>
      <c r="F126" s="126"/>
    </row>
    <row r="127" spans="1:6" ht="16.5">
      <c r="A127" s="3" t="s">
        <v>4</v>
      </c>
      <c r="B127" s="4" t="s">
        <v>45</v>
      </c>
      <c r="C127" s="4" t="s">
        <v>0</v>
      </c>
      <c r="D127" s="4" t="s">
        <v>3</v>
      </c>
      <c r="E127" s="4" t="s">
        <v>1</v>
      </c>
      <c r="F127" s="4" t="s">
        <v>2</v>
      </c>
    </row>
    <row r="128" spans="1:6" ht="18">
      <c r="A128" s="10">
        <v>1</v>
      </c>
      <c r="B128" s="13" t="s">
        <v>37</v>
      </c>
      <c r="C128" s="11" t="s">
        <v>5</v>
      </c>
      <c r="D128" s="11">
        <v>18</v>
      </c>
      <c r="E128" s="6">
        <v>12000</v>
      </c>
      <c r="F128" s="6">
        <f>D128*E128</f>
        <v>216000</v>
      </c>
    </row>
    <row r="129" spans="1:6" ht="18">
      <c r="A129" s="2">
        <v>2</v>
      </c>
      <c r="B129" s="13" t="s">
        <v>38</v>
      </c>
      <c r="C129" s="5" t="s">
        <v>10</v>
      </c>
      <c r="D129" s="5">
        <v>1</v>
      </c>
      <c r="E129" s="6">
        <v>3500</v>
      </c>
      <c r="F129" s="6">
        <f aca="true" t="shared" si="6" ref="F129:F142">D129*E129</f>
        <v>3500</v>
      </c>
    </row>
    <row r="130" spans="1:6" ht="18">
      <c r="A130" s="2">
        <v>3</v>
      </c>
      <c r="B130" s="13" t="s">
        <v>32</v>
      </c>
      <c r="C130" s="5" t="s">
        <v>5</v>
      </c>
      <c r="D130" s="5">
        <v>3</v>
      </c>
      <c r="E130" s="6">
        <v>25000</v>
      </c>
      <c r="F130" s="6">
        <f t="shared" si="6"/>
        <v>75000</v>
      </c>
    </row>
    <row r="131" spans="1:6" ht="18">
      <c r="A131" s="2">
        <v>4</v>
      </c>
      <c r="B131" s="13" t="s">
        <v>33</v>
      </c>
      <c r="C131" s="5" t="s">
        <v>5</v>
      </c>
      <c r="D131" s="5">
        <v>3</v>
      </c>
      <c r="E131" s="6">
        <v>20000</v>
      </c>
      <c r="F131" s="6">
        <f t="shared" si="6"/>
        <v>60000</v>
      </c>
    </row>
    <row r="132" spans="1:6" ht="18">
      <c r="A132" s="2">
        <v>5</v>
      </c>
      <c r="B132" s="13" t="s">
        <v>35</v>
      </c>
      <c r="C132" s="5" t="s">
        <v>5</v>
      </c>
      <c r="D132" s="5">
        <v>5</v>
      </c>
      <c r="E132" s="6">
        <v>20000</v>
      </c>
      <c r="F132" s="6">
        <f t="shared" si="6"/>
        <v>100000</v>
      </c>
    </row>
    <row r="133" spans="1:6" ht="18">
      <c r="A133" s="2">
        <v>6</v>
      </c>
      <c r="B133" s="13" t="s">
        <v>36</v>
      </c>
      <c r="C133" s="5" t="s">
        <v>5</v>
      </c>
      <c r="D133" s="5">
        <v>8</v>
      </c>
      <c r="E133" s="6">
        <v>15000</v>
      </c>
      <c r="F133" s="6">
        <f t="shared" si="6"/>
        <v>120000</v>
      </c>
    </row>
    <row r="134" spans="1:6" ht="18">
      <c r="A134" s="2">
        <v>7</v>
      </c>
      <c r="B134" s="13" t="s">
        <v>34</v>
      </c>
      <c r="C134" s="5" t="s">
        <v>5</v>
      </c>
      <c r="D134" s="5">
        <v>6</v>
      </c>
      <c r="E134" s="6">
        <v>8000</v>
      </c>
      <c r="F134" s="6">
        <f t="shared" si="6"/>
        <v>48000</v>
      </c>
    </row>
    <row r="135" spans="1:6" ht="18">
      <c r="A135" s="2">
        <v>8</v>
      </c>
      <c r="B135" s="13" t="s">
        <v>117</v>
      </c>
      <c r="C135" s="5" t="s">
        <v>116</v>
      </c>
      <c r="D135" s="5">
        <v>2</v>
      </c>
      <c r="E135" s="6">
        <v>40000</v>
      </c>
      <c r="F135" s="6">
        <f t="shared" si="6"/>
        <v>80000</v>
      </c>
    </row>
    <row r="136" spans="1:6" ht="18">
      <c r="A136" s="2">
        <v>8</v>
      </c>
      <c r="B136" s="13" t="s">
        <v>43</v>
      </c>
      <c r="C136" s="5" t="s">
        <v>6</v>
      </c>
      <c r="D136" s="5">
        <v>12</v>
      </c>
      <c r="E136" s="6">
        <v>2000</v>
      </c>
      <c r="F136" s="6">
        <f t="shared" si="6"/>
        <v>24000</v>
      </c>
    </row>
    <row r="137" spans="1:6" ht="18">
      <c r="A137" s="2">
        <v>9</v>
      </c>
      <c r="B137" s="13" t="s">
        <v>11</v>
      </c>
      <c r="C137" s="5" t="s">
        <v>10</v>
      </c>
      <c r="D137" s="5">
        <v>1</v>
      </c>
      <c r="E137" s="6">
        <v>3500</v>
      </c>
      <c r="F137" s="6">
        <f t="shared" si="6"/>
        <v>3500</v>
      </c>
    </row>
    <row r="138" spans="1:6" ht="18">
      <c r="A138" s="2">
        <v>10</v>
      </c>
      <c r="B138" s="13" t="s">
        <v>42</v>
      </c>
      <c r="C138" s="5" t="s">
        <v>12</v>
      </c>
      <c r="D138" s="5">
        <v>1</v>
      </c>
      <c r="E138" s="6">
        <v>2000</v>
      </c>
      <c r="F138" s="6">
        <f t="shared" si="6"/>
        <v>2000</v>
      </c>
    </row>
    <row r="139" spans="1:6" ht="18">
      <c r="A139" s="2">
        <v>11</v>
      </c>
      <c r="B139" s="13" t="s">
        <v>41</v>
      </c>
      <c r="C139" s="5" t="s">
        <v>12</v>
      </c>
      <c r="D139" s="5">
        <v>1</v>
      </c>
      <c r="E139" s="6">
        <v>2000</v>
      </c>
      <c r="F139" s="6">
        <f t="shared" si="6"/>
        <v>2000</v>
      </c>
    </row>
    <row r="140" spans="1:6" ht="18">
      <c r="A140" s="2">
        <v>12</v>
      </c>
      <c r="B140" s="13" t="s">
        <v>18</v>
      </c>
      <c r="C140" s="5" t="s">
        <v>10</v>
      </c>
      <c r="D140" s="5">
        <v>1</v>
      </c>
      <c r="E140" s="6">
        <v>3800</v>
      </c>
      <c r="F140" s="6">
        <f t="shared" si="6"/>
        <v>3800</v>
      </c>
    </row>
    <row r="141" spans="1:6" ht="18">
      <c r="A141" s="2">
        <v>13</v>
      </c>
      <c r="B141" s="13" t="s">
        <v>73</v>
      </c>
      <c r="C141" s="5" t="s">
        <v>113</v>
      </c>
      <c r="D141" s="5">
        <v>2</v>
      </c>
      <c r="E141" s="16">
        <v>35000</v>
      </c>
      <c r="F141" s="6">
        <f t="shared" si="6"/>
        <v>70000</v>
      </c>
    </row>
    <row r="142" spans="1:6" ht="18.75" thickBot="1">
      <c r="A142" s="2">
        <v>14</v>
      </c>
      <c r="B142" s="13" t="s">
        <v>65</v>
      </c>
      <c r="C142" s="5" t="s">
        <v>16</v>
      </c>
      <c r="D142" s="5">
        <v>6</v>
      </c>
      <c r="E142" s="6">
        <v>37000</v>
      </c>
      <c r="F142" s="6">
        <f t="shared" si="6"/>
        <v>222000</v>
      </c>
    </row>
    <row r="143" spans="1:6" ht="18.75" thickBot="1">
      <c r="A143" s="12"/>
      <c r="B143" s="7" t="s">
        <v>8</v>
      </c>
      <c r="C143" s="8"/>
      <c r="D143" s="8"/>
      <c r="E143" s="30"/>
      <c r="F143" s="33">
        <f>SUM(F128:F142)</f>
        <v>1029800</v>
      </c>
    </row>
    <row r="145" spans="1:6" ht="16.5">
      <c r="A145" s="124" t="s">
        <v>94</v>
      </c>
      <c r="B145" s="125"/>
      <c r="C145" s="125"/>
      <c r="D145" s="125"/>
      <c r="E145" s="125"/>
      <c r="F145" s="126"/>
    </row>
    <row r="146" spans="1:6" ht="16.5">
      <c r="A146" s="3" t="s">
        <v>4</v>
      </c>
      <c r="B146" s="4" t="s">
        <v>56</v>
      </c>
      <c r="C146" s="4" t="s">
        <v>0</v>
      </c>
      <c r="D146" s="4" t="s">
        <v>3</v>
      </c>
      <c r="E146" s="4" t="s">
        <v>1</v>
      </c>
      <c r="F146" s="4" t="s">
        <v>2</v>
      </c>
    </row>
    <row r="147" spans="1:6" ht="16.5">
      <c r="A147" s="10"/>
      <c r="B147" s="19" t="s">
        <v>26</v>
      </c>
      <c r="C147" s="20" t="s">
        <v>17</v>
      </c>
      <c r="D147" s="20">
        <v>300</v>
      </c>
      <c r="E147" s="21">
        <v>3000</v>
      </c>
      <c r="F147" s="22">
        <f>D147*E147</f>
        <v>900000</v>
      </c>
    </row>
    <row r="148" spans="1:6" ht="16.5">
      <c r="A148" s="2"/>
      <c r="B148" s="23" t="s">
        <v>27</v>
      </c>
      <c r="C148" s="24" t="s">
        <v>17</v>
      </c>
      <c r="D148" s="24">
        <v>120</v>
      </c>
      <c r="E148" s="25">
        <f>0.05*68000+4000</f>
        <v>7400</v>
      </c>
      <c r="F148" s="26">
        <f>D148*E148</f>
        <v>888000</v>
      </c>
    </row>
    <row r="149" spans="1:6" ht="16.5">
      <c r="A149" s="2"/>
      <c r="B149" s="23" t="s">
        <v>60</v>
      </c>
      <c r="C149" s="24" t="s">
        <v>17</v>
      </c>
      <c r="D149" s="24">
        <v>260</v>
      </c>
      <c r="E149" s="25">
        <v>5000</v>
      </c>
      <c r="F149" s="26">
        <f>D149*E149</f>
        <v>1300000</v>
      </c>
    </row>
    <row r="150" spans="1:7" ht="45.75" customHeight="1">
      <c r="A150" s="2"/>
      <c r="B150" s="56" t="s">
        <v>188</v>
      </c>
      <c r="C150" s="24" t="s">
        <v>5</v>
      </c>
      <c r="D150" s="24">
        <v>1</v>
      </c>
      <c r="E150" s="25">
        <v>2100000</v>
      </c>
      <c r="F150" s="26">
        <f>D150*E150</f>
        <v>2100000</v>
      </c>
      <c r="G150" s="1" t="s">
        <v>66</v>
      </c>
    </row>
    <row r="151" spans="1:6" ht="51" customHeight="1">
      <c r="A151" s="2"/>
      <c r="B151" s="56" t="s">
        <v>189</v>
      </c>
      <c r="C151" s="24" t="s">
        <v>186</v>
      </c>
      <c r="D151" s="24">
        <v>1</v>
      </c>
      <c r="E151" s="25">
        <f>365000*2+24*15000+6*12000+50000</f>
        <v>1212000</v>
      </c>
      <c r="F151" s="26">
        <f>E151</f>
        <v>1212000</v>
      </c>
    </row>
    <row r="152" spans="1:6" ht="16.5">
      <c r="A152" s="2"/>
      <c r="B152" s="23" t="s">
        <v>28</v>
      </c>
      <c r="C152" s="24" t="s">
        <v>5</v>
      </c>
      <c r="D152" s="24">
        <v>12</v>
      </c>
      <c r="E152" s="25">
        <v>95000</v>
      </c>
      <c r="F152" s="26">
        <f>D152*E152</f>
        <v>1140000</v>
      </c>
    </row>
    <row r="153" spans="1:7" ht="32.25" customHeight="1" thickBot="1">
      <c r="A153" s="41" t="s">
        <v>95</v>
      </c>
      <c r="B153" s="70" t="s">
        <v>175</v>
      </c>
      <c r="C153" s="24"/>
      <c r="D153" s="24"/>
      <c r="E153" s="25"/>
      <c r="F153" s="26">
        <v>5000000</v>
      </c>
      <c r="G153" s="1" t="s">
        <v>66</v>
      </c>
    </row>
    <row r="154" spans="1:6" ht="18.75" thickBot="1">
      <c r="A154" s="12"/>
      <c r="B154" s="7"/>
      <c r="C154" s="8"/>
      <c r="D154" s="8"/>
      <c r="E154" s="9"/>
      <c r="F154" s="33">
        <f>SUM(F147:F153)</f>
        <v>12540000</v>
      </c>
    </row>
    <row r="155" ht="16.5">
      <c r="F155" s="17"/>
    </row>
    <row r="156" spans="1:6" ht="16.5">
      <c r="A156" s="3" t="s">
        <v>4</v>
      </c>
      <c r="B156" s="4" t="s">
        <v>83</v>
      </c>
      <c r="C156" s="4"/>
      <c r="D156" s="4" t="s">
        <v>3</v>
      </c>
      <c r="E156" s="4" t="s">
        <v>1</v>
      </c>
      <c r="F156" s="4" t="s">
        <v>2</v>
      </c>
    </row>
    <row r="157" spans="1:6" ht="18">
      <c r="A157" s="13"/>
      <c r="B157" s="13" t="s">
        <v>23</v>
      </c>
      <c r="C157" s="13"/>
      <c r="D157" s="5">
        <v>6</v>
      </c>
      <c r="E157" s="16">
        <v>18000</v>
      </c>
      <c r="F157" s="34">
        <f>D157*E157</f>
        <v>108000</v>
      </c>
    </row>
    <row r="158" spans="1:6" ht="18">
      <c r="A158" s="13"/>
      <c r="B158" s="13" t="s">
        <v>24</v>
      </c>
      <c r="C158" s="13"/>
      <c r="D158" s="5">
        <v>3</v>
      </c>
      <c r="E158" s="16">
        <v>15000</v>
      </c>
      <c r="F158" s="34">
        <f aca="true" t="shared" si="7" ref="F158:F167">D158*E158</f>
        <v>45000</v>
      </c>
    </row>
    <row r="159" spans="1:6" ht="18">
      <c r="A159" s="13"/>
      <c r="B159" s="13" t="s">
        <v>20</v>
      </c>
      <c r="C159" s="13"/>
      <c r="D159" s="5">
        <v>4</v>
      </c>
      <c r="E159" s="16">
        <v>35000</v>
      </c>
      <c r="F159" s="34">
        <f t="shared" si="7"/>
        <v>140000</v>
      </c>
    </row>
    <row r="160" spans="1:6" ht="18">
      <c r="A160" s="13"/>
      <c r="B160" s="13" t="s">
        <v>21</v>
      </c>
      <c r="C160" s="13"/>
      <c r="D160" s="5">
        <v>2</v>
      </c>
      <c r="E160" s="16">
        <v>30000</v>
      </c>
      <c r="F160" s="34">
        <f t="shared" si="7"/>
        <v>60000</v>
      </c>
    </row>
    <row r="161" spans="1:6" ht="18">
      <c r="A161" s="13"/>
      <c r="B161" s="13" t="s">
        <v>25</v>
      </c>
      <c r="C161" s="13"/>
      <c r="D161" s="5">
        <v>6</v>
      </c>
      <c r="E161" s="16">
        <v>20000</v>
      </c>
      <c r="F161" s="34">
        <f t="shared" si="7"/>
        <v>120000</v>
      </c>
    </row>
    <row r="162" spans="1:6" ht="18">
      <c r="A162" s="13"/>
      <c r="B162" s="13" t="s">
        <v>61</v>
      </c>
      <c r="C162" s="13"/>
      <c r="D162" s="5">
        <v>3</v>
      </c>
      <c r="E162" s="16">
        <v>45000</v>
      </c>
      <c r="F162" s="34">
        <f t="shared" si="7"/>
        <v>135000</v>
      </c>
    </row>
    <row r="163" spans="1:6" ht="18">
      <c r="A163" s="13"/>
      <c r="B163" s="13" t="s">
        <v>63</v>
      </c>
      <c r="C163" s="13"/>
      <c r="D163" s="5">
        <v>3</v>
      </c>
      <c r="E163" s="16">
        <v>18000</v>
      </c>
      <c r="F163" s="34">
        <f t="shared" si="7"/>
        <v>54000</v>
      </c>
    </row>
    <row r="164" spans="1:6" ht="18">
      <c r="A164" s="13"/>
      <c r="B164" s="13" t="s">
        <v>22</v>
      </c>
      <c r="C164" s="13"/>
      <c r="D164" s="5">
        <v>6</v>
      </c>
      <c r="E164" s="16">
        <v>45000</v>
      </c>
      <c r="F164" s="34">
        <f t="shared" si="7"/>
        <v>270000</v>
      </c>
    </row>
    <row r="165" spans="1:6" ht="18">
      <c r="A165" s="18"/>
      <c r="B165" s="13" t="s">
        <v>29</v>
      </c>
      <c r="C165" s="13"/>
      <c r="D165" s="5">
        <v>2</v>
      </c>
      <c r="E165" s="16">
        <v>100000</v>
      </c>
      <c r="F165" s="34">
        <f t="shared" si="7"/>
        <v>200000</v>
      </c>
    </row>
    <row r="166" spans="1:6" ht="18">
      <c r="A166" s="18"/>
      <c r="B166" s="13" t="s">
        <v>119</v>
      </c>
      <c r="C166" s="13"/>
      <c r="D166" s="5">
        <v>3</v>
      </c>
      <c r="E166" s="16">
        <v>6000</v>
      </c>
      <c r="F166" s="34">
        <f t="shared" si="7"/>
        <v>18000</v>
      </c>
    </row>
    <row r="167" spans="1:6" ht="18.75" thickBot="1">
      <c r="A167" s="18"/>
      <c r="B167" s="13" t="s">
        <v>120</v>
      </c>
      <c r="C167" s="5" t="s">
        <v>121</v>
      </c>
      <c r="D167" s="5">
        <v>10</v>
      </c>
      <c r="E167" s="16">
        <v>2000</v>
      </c>
      <c r="F167" s="34">
        <f t="shared" si="7"/>
        <v>20000</v>
      </c>
    </row>
    <row r="168" spans="1:6" ht="18.75" thickBot="1">
      <c r="A168" s="12"/>
      <c r="B168" s="7" t="s">
        <v>8</v>
      </c>
      <c r="C168" s="8"/>
      <c r="D168" s="8"/>
      <c r="E168" s="9"/>
      <c r="F168" s="33">
        <f>SUM(F157:F167)</f>
        <v>1170000</v>
      </c>
    </row>
    <row r="169" ht="24" customHeight="1" thickBot="1"/>
    <row r="170" spans="1:9" ht="19.5" thickBot="1">
      <c r="A170" s="35" t="s">
        <v>197</v>
      </c>
      <c r="B170" s="27"/>
      <c r="C170" s="27"/>
      <c r="D170" s="27"/>
      <c r="E170" s="27"/>
      <c r="F170" s="28">
        <f>F26+F49+F70+F94+F124+F143+F154+F168</f>
        <v>93538600</v>
      </c>
      <c r="G170" s="17"/>
      <c r="H170" s="17"/>
      <c r="I170" s="17"/>
    </row>
    <row r="171" ht="17.25" thickBot="1">
      <c r="A171" s="139" t="s">
        <v>167</v>
      </c>
    </row>
    <row r="172" spans="1:9" ht="19.5" thickBot="1">
      <c r="A172" s="140" t="s">
        <v>96</v>
      </c>
      <c r="B172" s="141"/>
      <c r="C172" s="141" t="s">
        <v>198</v>
      </c>
      <c r="D172" s="141"/>
      <c r="E172" s="141"/>
      <c r="F172" s="142">
        <f>F170/2</f>
        <v>46769300</v>
      </c>
      <c r="G172" s="143" t="s">
        <v>167</v>
      </c>
      <c r="H172" s="17"/>
      <c r="I172" s="17"/>
    </row>
    <row r="173" ht="17.25" thickBot="1">
      <c r="A173" s="139" t="s">
        <v>167</v>
      </c>
    </row>
    <row r="174" spans="1:9" ht="19.5" thickBot="1">
      <c r="A174" s="140" t="s">
        <v>97</v>
      </c>
      <c r="B174" s="141"/>
      <c r="C174" s="141" t="s">
        <v>199</v>
      </c>
      <c r="D174" s="141"/>
      <c r="E174" s="141"/>
      <c r="F174" s="142">
        <f>F170*2</f>
        <v>187077200</v>
      </c>
      <c r="G174" s="143" t="s">
        <v>167</v>
      </c>
      <c r="H174" s="17"/>
      <c r="I174" s="17"/>
    </row>
    <row r="175" spans="1:2" ht="16.5">
      <c r="A175" s="1" t="s">
        <v>168</v>
      </c>
      <c r="B175" s="1" t="s">
        <v>98</v>
      </c>
    </row>
    <row r="176" ht="17.25" thickBot="1"/>
    <row r="177" spans="1:6" ht="19.5" thickBot="1">
      <c r="A177" s="35" t="s">
        <v>192</v>
      </c>
      <c r="B177" s="27"/>
      <c r="C177" s="27"/>
      <c r="D177" s="27"/>
      <c r="E177" s="27"/>
      <c r="F177" s="28">
        <f>F170/40</f>
        <v>2338465</v>
      </c>
    </row>
    <row r="178" ht="16.5">
      <c r="F178" s="17"/>
    </row>
    <row r="179" ht="17.25" customHeight="1"/>
    <row r="180" ht="16.5">
      <c r="B180" s="1" t="s">
        <v>9</v>
      </c>
    </row>
    <row r="181" ht="16.5">
      <c r="B181" s="1" t="s">
        <v>69</v>
      </c>
    </row>
    <row r="182" ht="16.5">
      <c r="B182" s="1" t="s">
        <v>182</v>
      </c>
    </row>
    <row r="183" ht="16.5">
      <c r="B183" s="1" t="s">
        <v>64</v>
      </c>
    </row>
  </sheetData>
  <sheetProtection/>
  <mergeCells count="10">
    <mergeCell ref="A1:F1"/>
    <mergeCell ref="A3:F3"/>
    <mergeCell ref="A72:F72"/>
    <mergeCell ref="A96:F96"/>
    <mergeCell ref="A145:F145"/>
    <mergeCell ref="B2:F2"/>
    <mergeCell ref="A28:F28"/>
    <mergeCell ref="A5:F5"/>
    <mergeCell ref="A51:F51"/>
    <mergeCell ref="A126:F126"/>
  </mergeCell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F32"/>
  <sheetViews>
    <sheetView zoomScalePageLayoutView="0" workbookViewId="0" topLeftCell="A1">
      <selection activeCell="B24" sqref="B24"/>
    </sheetView>
  </sheetViews>
  <sheetFormatPr defaultColWidth="11.421875" defaultRowHeight="15"/>
  <cols>
    <col min="1" max="1" width="4.140625" style="1" customWidth="1"/>
    <col min="2" max="2" width="56.140625" style="1" customWidth="1"/>
    <col min="3" max="3" width="11.421875" style="1" customWidth="1"/>
    <col min="4" max="4" width="12.421875" style="1" bestFit="1" customWidth="1"/>
    <col min="5" max="5" width="15.28125" style="1" customWidth="1"/>
    <col min="6" max="6" width="19.421875" style="1" customWidth="1"/>
    <col min="7" max="7" width="20.421875" style="1" customWidth="1"/>
    <col min="8" max="8" width="11.57421875" style="1" customWidth="1"/>
    <col min="9" max="9" width="5.7109375" style="1" customWidth="1"/>
    <col min="10" max="10" width="10.140625" style="1" customWidth="1"/>
    <col min="11" max="16384" width="11.421875" style="1" customWidth="1"/>
  </cols>
  <sheetData>
    <row r="1" spans="1:6" ht="24" customHeight="1" thickBot="1" thickTop="1">
      <c r="A1" s="120" t="s">
        <v>140</v>
      </c>
      <c r="B1" s="121"/>
      <c r="C1" s="121"/>
      <c r="D1" s="121"/>
      <c r="E1" s="121"/>
      <c r="F1" s="122"/>
    </row>
    <row r="2" spans="1:6" ht="35.25" customHeight="1" thickBot="1" thickTop="1">
      <c r="A2" s="36"/>
      <c r="B2" s="133" t="s">
        <v>169</v>
      </c>
      <c r="C2" s="134"/>
      <c r="D2" s="134"/>
      <c r="E2" s="134"/>
      <c r="F2" s="135"/>
    </row>
    <row r="3" spans="1:6" ht="17.25" thickTop="1">
      <c r="A3" s="123"/>
      <c r="B3" s="123"/>
      <c r="C3" s="123"/>
      <c r="D3" s="123"/>
      <c r="E3" s="123"/>
      <c r="F3" s="123"/>
    </row>
    <row r="4" spans="1:2" ht="15.75" customHeight="1">
      <c r="A4" s="14" t="s">
        <v>95</v>
      </c>
      <c r="B4" s="52" t="s">
        <v>114</v>
      </c>
    </row>
    <row r="5" spans="1:6" ht="18.75" customHeight="1">
      <c r="A5" s="131" t="s">
        <v>139</v>
      </c>
      <c r="B5" s="131"/>
      <c r="C5" s="131"/>
      <c r="D5" s="131"/>
      <c r="E5" s="131"/>
      <c r="F5" s="131"/>
    </row>
    <row r="6" spans="1:6" ht="16.5">
      <c r="A6" s="3" t="s">
        <v>4</v>
      </c>
      <c r="B6" s="4" t="s">
        <v>44</v>
      </c>
      <c r="C6" s="4" t="s">
        <v>0</v>
      </c>
      <c r="D6" s="4" t="s">
        <v>3</v>
      </c>
      <c r="E6" s="4" t="s">
        <v>1</v>
      </c>
      <c r="F6" s="4" t="s">
        <v>2</v>
      </c>
    </row>
    <row r="7" spans="1:6" ht="18">
      <c r="A7" s="10">
        <v>1</v>
      </c>
      <c r="B7" s="13" t="s">
        <v>37</v>
      </c>
      <c r="C7" s="11" t="s">
        <v>5</v>
      </c>
      <c r="D7" s="11">
        <v>18</v>
      </c>
      <c r="E7" s="6">
        <v>12000</v>
      </c>
      <c r="F7" s="6">
        <f>D7*E7</f>
        <v>216000</v>
      </c>
    </row>
    <row r="8" spans="1:6" ht="18">
      <c r="A8" s="2">
        <v>2</v>
      </c>
      <c r="B8" s="13" t="s">
        <v>32</v>
      </c>
      <c r="C8" s="5" t="s">
        <v>5</v>
      </c>
      <c r="D8" s="5">
        <v>3</v>
      </c>
      <c r="E8" s="6">
        <v>25000</v>
      </c>
      <c r="F8" s="6">
        <f aca="true" t="shared" si="0" ref="F8:F22">D8*E8</f>
        <v>75000</v>
      </c>
    </row>
    <row r="9" spans="1:6" ht="18">
      <c r="A9" s="2">
        <v>3</v>
      </c>
      <c r="B9" s="13" t="s">
        <v>33</v>
      </c>
      <c r="C9" s="5" t="s">
        <v>5</v>
      </c>
      <c r="D9" s="5">
        <v>3</v>
      </c>
      <c r="E9" s="6">
        <v>20000</v>
      </c>
      <c r="F9" s="6">
        <f t="shared" si="0"/>
        <v>60000</v>
      </c>
    </row>
    <row r="10" spans="1:6" ht="18">
      <c r="A10" s="2">
        <v>4</v>
      </c>
      <c r="B10" s="13" t="s">
        <v>35</v>
      </c>
      <c r="C10" s="5" t="s">
        <v>5</v>
      </c>
      <c r="D10" s="5">
        <v>5</v>
      </c>
      <c r="E10" s="6">
        <v>20000</v>
      </c>
      <c r="F10" s="6">
        <f t="shared" si="0"/>
        <v>100000</v>
      </c>
    </row>
    <row r="11" spans="1:6" ht="18">
      <c r="A11" s="2">
        <v>5</v>
      </c>
      <c r="B11" s="13" t="s">
        <v>36</v>
      </c>
      <c r="C11" s="5" t="s">
        <v>5</v>
      </c>
      <c r="D11" s="5">
        <v>19</v>
      </c>
      <c r="E11" s="6">
        <v>15000</v>
      </c>
      <c r="F11" s="6">
        <f t="shared" si="0"/>
        <v>285000</v>
      </c>
    </row>
    <row r="12" spans="1:6" ht="18">
      <c r="A12" s="2">
        <v>6</v>
      </c>
      <c r="B12" s="13" t="s">
        <v>34</v>
      </c>
      <c r="C12" s="5" t="s">
        <v>5</v>
      </c>
      <c r="D12" s="5">
        <v>6</v>
      </c>
      <c r="E12" s="6">
        <v>8000</v>
      </c>
      <c r="F12" s="6">
        <f t="shared" si="0"/>
        <v>48000</v>
      </c>
    </row>
    <row r="13" spans="1:6" ht="18">
      <c r="A13" s="2">
        <v>7</v>
      </c>
      <c r="B13" s="15" t="s">
        <v>117</v>
      </c>
      <c r="C13" s="5" t="s">
        <v>116</v>
      </c>
      <c r="D13" s="5">
        <v>2</v>
      </c>
      <c r="E13" s="6">
        <v>40000</v>
      </c>
      <c r="F13" s="6">
        <f t="shared" si="0"/>
        <v>80000</v>
      </c>
    </row>
    <row r="14" spans="1:6" ht="18">
      <c r="A14" s="2">
        <v>8</v>
      </c>
      <c r="B14" s="13" t="s">
        <v>31</v>
      </c>
      <c r="C14" s="5" t="s">
        <v>17</v>
      </c>
      <c r="D14" s="5">
        <v>10</v>
      </c>
      <c r="E14" s="6">
        <v>2700</v>
      </c>
      <c r="F14" s="6">
        <f t="shared" si="0"/>
        <v>27000</v>
      </c>
    </row>
    <row r="15" spans="1:6" ht="18">
      <c r="A15" s="2">
        <v>9</v>
      </c>
      <c r="B15" s="13" t="s">
        <v>57</v>
      </c>
      <c r="C15" s="5" t="s">
        <v>17</v>
      </c>
      <c r="D15" s="5">
        <v>22</v>
      </c>
      <c r="E15" s="6">
        <v>1800</v>
      </c>
      <c r="F15" s="6">
        <f t="shared" si="0"/>
        <v>39600</v>
      </c>
    </row>
    <row r="16" spans="1:6" ht="18">
      <c r="A16" s="2">
        <v>10</v>
      </c>
      <c r="B16" s="13" t="s">
        <v>43</v>
      </c>
      <c r="C16" s="5" t="s">
        <v>6</v>
      </c>
      <c r="D16" s="5">
        <v>10</v>
      </c>
      <c r="E16" s="6">
        <v>2000</v>
      </c>
      <c r="F16" s="6">
        <f t="shared" si="0"/>
        <v>20000</v>
      </c>
    </row>
    <row r="17" spans="1:6" ht="18">
      <c r="A17" s="2">
        <v>11</v>
      </c>
      <c r="B17" s="13" t="s">
        <v>11</v>
      </c>
      <c r="C17" s="5" t="s">
        <v>10</v>
      </c>
      <c r="D17" s="5">
        <v>0.5</v>
      </c>
      <c r="E17" s="6">
        <v>3500</v>
      </c>
      <c r="F17" s="6">
        <f t="shared" si="0"/>
        <v>1750</v>
      </c>
    </row>
    <row r="18" spans="1:6" ht="18">
      <c r="A18" s="2">
        <v>12</v>
      </c>
      <c r="B18" s="13" t="s">
        <v>42</v>
      </c>
      <c r="C18" s="5" t="s">
        <v>12</v>
      </c>
      <c r="D18" s="5">
        <v>0.5</v>
      </c>
      <c r="E18" s="6">
        <v>2000</v>
      </c>
      <c r="F18" s="6">
        <f t="shared" si="0"/>
        <v>1000</v>
      </c>
    </row>
    <row r="19" spans="1:6" ht="18">
      <c r="A19" s="2">
        <v>13</v>
      </c>
      <c r="B19" s="13" t="s">
        <v>41</v>
      </c>
      <c r="C19" s="5" t="s">
        <v>12</v>
      </c>
      <c r="D19" s="5">
        <v>0.5</v>
      </c>
      <c r="E19" s="6">
        <v>2000</v>
      </c>
      <c r="F19" s="6">
        <f t="shared" si="0"/>
        <v>1000</v>
      </c>
    </row>
    <row r="20" spans="1:6" ht="18">
      <c r="A20" s="2">
        <v>14</v>
      </c>
      <c r="B20" s="13" t="s">
        <v>18</v>
      </c>
      <c r="C20" s="5" t="s">
        <v>10</v>
      </c>
      <c r="D20" s="5">
        <v>1</v>
      </c>
      <c r="E20" s="6">
        <v>3800</v>
      </c>
      <c r="F20" s="6">
        <f t="shared" si="0"/>
        <v>3800</v>
      </c>
    </row>
    <row r="21" spans="1:6" ht="18">
      <c r="A21" s="2">
        <v>15</v>
      </c>
      <c r="B21" s="15" t="s">
        <v>73</v>
      </c>
      <c r="C21" s="5" t="s">
        <v>113</v>
      </c>
      <c r="D21" s="5">
        <v>2</v>
      </c>
      <c r="E21" s="16">
        <v>35000</v>
      </c>
      <c r="F21" s="57">
        <f t="shared" si="0"/>
        <v>70000</v>
      </c>
    </row>
    <row r="22" spans="1:6" ht="18.75" thickBot="1">
      <c r="A22" s="41">
        <v>16</v>
      </c>
      <c r="B22" s="13" t="s">
        <v>65</v>
      </c>
      <c r="C22" s="5" t="s">
        <v>16</v>
      </c>
      <c r="D22" s="5">
        <v>5</v>
      </c>
      <c r="E22" s="6">
        <v>37000</v>
      </c>
      <c r="F22" s="57">
        <f t="shared" si="0"/>
        <v>185000</v>
      </c>
    </row>
    <row r="23" spans="1:6" ht="18.75" thickBot="1">
      <c r="A23" s="12"/>
      <c r="B23" s="7" t="s">
        <v>202</v>
      </c>
      <c r="C23" s="8"/>
      <c r="D23" s="8"/>
      <c r="E23" s="30"/>
      <c r="F23" s="32">
        <f>SUM(F7:F22)</f>
        <v>1213150</v>
      </c>
    </row>
    <row r="25" spans="2:6" ht="54" customHeight="1">
      <c r="B25" s="132" t="s">
        <v>141</v>
      </c>
      <c r="C25" s="132"/>
      <c r="D25" s="132"/>
      <c r="E25" s="132"/>
      <c r="F25" s="132"/>
    </row>
    <row r="26" spans="2:6" ht="18.75" customHeight="1">
      <c r="B26" s="38"/>
      <c r="C26" s="38"/>
      <c r="D26" s="38"/>
      <c r="E26" s="38"/>
      <c r="F26" s="38"/>
    </row>
    <row r="29" ht="16.5">
      <c r="B29" s="1" t="s">
        <v>9</v>
      </c>
    </row>
    <row r="30" ht="16.5">
      <c r="B30" s="1" t="s">
        <v>69</v>
      </c>
    </row>
    <row r="31" ht="16.5">
      <c r="B31" s="1" t="s">
        <v>182</v>
      </c>
    </row>
    <row r="32" ht="16.5">
      <c r="B32" s="1" t="s">
        <v>64</v>
      </c>
    </row>
  </sheetData>
  <sheetProtection/>
  <mergeCells count="5">
    <mergeCell ref="B25:F25"/>
    <mergeCell ref="A1:F1"/>
    <mergeCell ref="B2:F2"/>
    <mergeCell ref="A3:F3"/>
    <mergeCell ref="A5:F5"/>
  </mergeCells>
  <printOptions/>
  <pageMargins left="0.7" right="0.7" top="0.75" bottom="0.75" header="0.3" footer="0.3"/>
  <pageSetup orientation="portrait" r:id="rId2"/>
  <drawing r:id="rId1"/>
</worksheet>
</file>

<file path=xl/worksheets/sheet5.xml><?xml version="1.0" encoding="utf-8"?>
<worksheet xmlns="http://schemas.openxmlformats.org/spreadsheetml/2006/main" xmlns:r="http://schemas.openxmlformats.org/officeDocument/2006/relationships">
  <sheetPr>
    <tabColor rgb="FFFF0000"/>
  </sheetPr>
  <dimension ref="A2:H28"/>
  <sheetViews>
    <sheetView tabSelected="1" zoomScalePageLayoutView="0" workbookViewId="0" topLeftCell="A1">
      <selection activeCell="A6" sqref="A6"/>
    </sheetView>
  </sheetViews>
  <sheetFormatPr defaultColWidth="11.421875" defaultRowHeight="15"/>
  <cols>
    <col min="1" max="1" width="61.00390625" style="0" customWidth="1"/>
    <col min="2" max="2" width="17.00390625" style="0" customWidth="1"/>
    <col min="3" max="3" width="21.140625" style="0" customWidth="1"/>
    <col min="4" max="4" width="22.7109375" style="0" customWidth="1"/>
  </cols>
  <sheetData>
    <row r="2" spans="1:6" ht="21">
      <c r="A2" s="136" t="s">
        <v>142</v>
      </c>
      <c r="B2" s="136"/>
      <c r="C2" s="136"/>
      <c r="D2" s="59"/>
      <c r="E2" s="59"/>
      <c r="F2" s="59"/>
    </row>
    <row r="4" spans="1:8" ht="38.25">
      <c r="A4" s="65" t="s">
        <v>153</v>
      </c>
      <c r="B4" s="61"/>
      <c r="C4" s="64" t="s">
        <v>143</v>
      </c>
      <c r="D4" s="13"/>
      <c r="E4" s="13"/>
      <c r="F4" s="13"/>
      <c r="G4" s="13"/>
      <c r="H4" s="13"/>
    </row>
    <row r="5" spans="1:8" ht="19.5" customHeight="1">
      <c r="A5" s="13" t="s">
        <v>203</v>
      </c>
      <c r="B5" s="60">
        <f>'Albergue x 200 personas'!F24</f>
        <v>4687000</v>
      </c>
      <c r="C5" s="60">
        <f>B5*10</f>
        <v>46870000</v>
      </c>
      <c r="D5" s="60"/>
      <c r="E5" s="60"/>
      <c r="F5" s="13"/>
      <c r="G5" s="13"/>
      <c r="H5" s="13"/>
    </row>
    <row r="6" spans="1:8" ht="19.5" customHeight="1">
      <c r="A6" s="13" t="s">
        <v>145</v>
      </c>
      <c r="B6" s="60"/>
      <c r="C6" s="60">
        <f>'Albergue x 200 personas'!F49</f>
        <v>6207600</v>
      </c>
      <c r="D6" s="60"/>
      <c r="E6" s="60"/>
      <c r="F6" s="13"/>
      <c r="G6" s="13"/>
      <c r="H6" s="13"/>
    </row>
    <row r="7" spans="1:8" ht="19.5" customHeight="1">
      <c r="A7" s="13" t="s">
        <v>146</v>
      </c>
      <c r="B7" s="60"/>
      <c r="C7" s="60">
        <f>'Albergue x 200 personas'!F70</f>
        <v>5858600</v>
      </c>
      <c r="D7" s="60"/>
      <c r="E7" s="60"/>
      <c r="F7" s="13"/>
      <c r="G7" s="13"/>
      <c r="H7" s="13"/>
    </row>
    <row r="8" spans="1:8" ht="19.5" customHeight="1">
      <c r="A8" s="13" t="s">
        <v>147</v>
      </c>
      <c r="B8" s="60"/>
      <c r="C8" s="60">
        <f>'Albergue x 200 personas'!F94</f>
        <v>6961600</v>
      </c>
      <c r="D8" s="60"/>
      <c r="E8" s="60"/>
      <c r="F8" s="13"/>
      <c r="G8" s="13"/>
      <c r="H8" s="13"/>
    </row>
    <row r="9" spans="1:8" ht="19.5" customHeight="1">
      <c r="A9" s="13" t="s">
        <v>148</v>
      </c>
      <c r="B9" s="60"/>
      <c r="C9" s="60">
        <f>'Albergue x 200 personas'!F124</f>
        <v>12901000</v>
      </c>
      <c r="D9" s="60"/>
      <c r="E9" s="60"/>
      <c r="F9" s="13"/>
      <c r="G9" s="13"/>
      <c r="H9" s="13"/>
    </row>
    <row r="10" spans="1:8" s="37" customFormat="1" ht="19.5" customHeight="1">
      <c r="A10" s="13" t="s">
        <v>149</v>
      </c>
      <c r="B10" s="60"/>
      <c r="C10" s="60">
        <f>'Albergue x 200 personas'!F143</f>
        <v>1029800</v>
      </c>
      <c r="D10" s="60"/>
      <c r="E10" s="60"/>
      <c r="F10" s="13"/>
      <c r="G10" s="13"/>
      <c r="H10" s="13"/>
    </row>
    <row r="11" spans="1:8" s="37" customFormat="1" ht="19.5" customHeight="1">
      <c r="A11" s="13" t="s">
        <v>150</v>
      </c>
      <c r="B11" s="60"/>
      <c r="C11" s="60">
        <f>'Albergue x 200 personas'!F154</f>
        <v>12540000</v>
      </c>
      <c r="D11" s="60"/>
      <c r="E11" s="60"/>
      <c r="F11" s="13"/>
      <c r="G11" s="13"/>
      <c r="H11" s="13"/>
    </row>
    <row r="12" spans="1:8" s="37" customFormat="1" ht="19.5" customHeight="1">
      <c r="A12" s="13" t="s">
        <v>151</v>
      </c>
      <c r="B12" s="60"/>
      <c r="C12" s="60">
        <f>'Albergue x 200 personas'!F168</f>
        <v>1170000</v>
      </c>
      <c r="D12" s="60"/>
      <c r="E12" s="60"/>
      <c r="F12" s="13"/>
      <c r="G12" s="13"/>
      <c r="H12" s="13"/>
    </row>
    <row r="13" spans="1:8" ht="19.5" customHeight="1" thickBot="1">
      <c r="A13" s="62" t="s">
        <v>144</v>
      </c>
      <c r="B13" s="63"/>
      <c r="C13" s="63">
        <f>SUM(C5:C12)</f>
        <v>93538600</v>
      </c>
      <c r="D13" s="60"/>
      <c r="E13" s="60"/>
      <c r="F13" s="13"/>
      <c r="G13" s="13"/>
      <c r="H13" s="13"/>
    </row>
    <row r="14" spans="1:8" s="37" customFormat="1" ht="19.5" customHeight="1" thickBot="1">
      <c r="A14" s="62" t="s">
        <v>152</v>
      </c>
      <c r="B14" s="63"/>
      <c r="C14" s="32">
        <f>C13/40</f>
        <v>2338465</v>
      </c>
      <c r="D14" s="60"/>
      <c r="E14" s="60"/>
      <c r="F14" s="13"/>
      <c r="G14" s="13"/>
      <c r="H14" s="13"/>
    </row>
    <row r="15" spans="1:8" ht="19.5" customHeight="1">
      <c r="A15" s="13"/>
      <c r="B15" s="60"/>
      <c r="C15" s="60"/>
      <c r="D15" s="60"/>
      <c r="E15" s="60"/>
      <c r="F15" s="13"/>
      <c r="G15" s="13"/>
      <c r="H15" s="13"/>
    </row>
    <row r="16" spans="1:8" s="37" customFormat="1" ht="38.25">
      <c r="A16" s="65" t="s">
        <v>154</v>
      </c>
      <c r="B16" s="61"/>
      <c r="C16" s="64" t="s">
        <v>143</v>
      </c>
      <c r="D16" s="13"/>
      <c r="E16" s="13"/>
      <c r="F16" s="13"/>
      <c r="G16" s="13"/>
      <c r="H16" s="13"/>
    </row>
    <row r="17" spans="1:8" ht="19.5" customHeight="1">
      <c r="A17" s="13" t="s">
        <v>194</v>
      </c>
      <c r="B17" s="60">
        <f>'Albergue individual'!F23</f>
        <v>1213150</v>
      </c>
      <c r="C17" s="60">
        <f>'Albergue individual'!F23*40</f>
        <v>48526000</v>
      </c>
      <c r="D17" s="60"/>
      <c r="E17" s="60"/>
      <c r="F17" s="13"/>
      <c r="G17" s="13"/>
      <c r="H17" s="13"/>
    </row>
    <row r="18" spans="1:8" ht="19.5" customHeight="1">
      <c r="A18" s="13" t="s">
        <v>193</v>
      </c>
      <c r="B18" s="60"/>
      <c r="C18" s="60">
        <f>SUM(C6:C12)</f>
        <v>46668600</v>
      </c>
      <c r="D18" s="60"/>
      <c r="E18" s="60"/>
      <c r="F18" s="13"/>
      <c r="G18" s="13"/>
      <c r="H18" s="13"/>
    </row>
    <row r="19" spans="1:8" ht="19.5" customHeight="1" thickBot="1">
      <c r="A19" s="62" t="s">
        <v>144</v>
      </c>
      <c r="B19" s="63"/>
      <c r="C19" s="63">
        <f>SUM(C17:C18)</f>
        <v>95194600</v>
      </c>
      <c r="D19" s="60"/>
      <c r="E19" s="60"/>
      <c r="F19" s="13"/>
      <c r="G19" s="13"/>
      <c r="H19" s="13"/>
    </row>
    <row r="20" spans="1:8" ht="19.5" customHeight="1" thickBot="1">
      <c r="A20" s="62" t="s">
        <v>152</v>
      </c>
      <c r="B20" s="63"/>
      <c r="C20" s="32">
        <f>C19/40</f>
        <v>2379865</v>
      </c>
      <c r="D20" s="60"/>
      <c r="E20" s="71"/>
      <c r="F20" s="13"/>
      <c r="G20" s="13"/>
      <c r="H20" s="13"/>
    </row>
    <row r="21" spans="1:8" ht="19.5" customHeight="1">
      <c r="A21" s="13"/>
      <c r="B21" s="60"/>
      <c r="C21" s="60"/>
      <c r="D21" s="71"/>
      <c r="E21" s="60"/>
      <c r="F21" s="13"/>
      <c r="G21" s="13"/>
      <c r="H21" s="13"/>
    </row>
    <row r="22" spans="1:3" ht="31.5" customHeight="1">
      <c r="A22" s="137" t="s">
        <v>181</v>
      </c>
      <c r="B22" s="137"/>
      <c r="C22" s="137"/>
    </row>
    <row r="23" spans="1:3" s="37" customFormat="1" ht="19.5" customHeight="1">
      <c r="A23" s="72"/>
      <c r="B23" s="72"/>
      <c r="C23" s="72"/>
    </row>
    <row r="25" ht="16.5">
      <c r="A25" s="1" t="s">
        <v>9</v>
      </c>
    </row>
    <row r="26" ht="16.5">
      <c r="A26" s="1" t="s">
        <v>69</v>
      </c>
    </row>
    <row r="27" ht="16.5">
      <c r="A27" s="1" t="s">
        <v>182</v>
      </c>
    </row>
    <row r="28" ht="16.5">
      <c r="A28" s="1" t="s">
        <v>64</v>
      </c>
    </row>
  </sheetData>
  <sheetProtection/>
  <mergeCells count="2">
    <mergeCell ref="A2:C2"/>
    <mergeCell ref="A22:C22"/>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rgb="FFFFC000"/>
  </sheetPr>
  <dimension ref="A1:G19"/>
  <sheetViews>
    <sheetView zoomScalePageLayoutView="0" workbookViewId="0" topLeftCell="A1">
      <selection activeCell="F32" sqref="F32"/>
    </sheetView>
  </sheetViews>
  <sheetFormatPr defaultColWidth="11.421875" defaultRowHeight="15"/>
  <cols>
    <col min="1" max="1" width="5.140625" style="37" customWidth="1"/>
    <col min="2" max="2" width="40.421875" style="0" customWidth="1"/>
    <col min="3" max="3" width="6.57421875" style="37" customWidth="1"/>
    <col min="4" max="4" width="41.00390625" style="0" customWidth="1"/>
    <col min="5" max="5" width="6.28125" style="0" customWidth="1"/>
    <col min="6" max="6" width="41.421875" style="0" customWidth="1"/>
    <col min="7" max="7" width="6.7109375" style="0" customWidth="1"/>
  </cols>
  <sheetData>
    <row r="1" ht="15">
      <c r="D1" s="37" t="s">
        <v>125</v>
      </c>
    </row>
    <row r="2" spans="2:6" ht="18.75">
      <c r="B2" s="77" t="s">
        <v>87</v>
      </c>
      <c r="C2" s="77"/>
      <c r="D2" s="77"/>
      <c r="E2" s="77"/>
      <c r="F2" s="77"/>
    </row>
    <row r="3" s="37" customFormat="1" ht="15"/>
    <row r="4" spans="2:6" ht="15">
      <c r="B4" s="51" t="s">
        <v>123</v>
      </c>
      <c r="C4" s="39"/>
      <c r="D4" s="50" t="s">
        <v>89</v>
      </c>
      <c r="F4" s="51" t="s">
        <v>124</v>
      </c>
    </row>
    <row r="5" ht="15">
      <c r="D5" s="37"/>
    </row>
    <row r="6" spans="1:7" ht="21">
      <c r="A6" s="37">
        <v>1</v>
      </c>
      <c r="B6" s="37" t="s">
        <v>90</v>
      </c>
      <c r="C6" s="49" t="s">
        <v>110</v>
      </c>
      <c r="D6" s="37" t="s">
        <v>122</v>
      </c>
      <c r="E6" s="49" t="s">
        <v>111</v>
      </c>
      <c r="F6" s="37" t="s">
        <v>90</v>
      </c>
      <c r="G6" s="49" t="s">
        <v>110</v>
      </c>
    </row>
    <row r="7" spans="1:7" ht="15">
      <c r="A7" s="37">
        <v>2</v>
      </c>
      <c r="B7" s="37" t="s">
        <v>100</v>
      </c>
      <c r="C7" s="50"/>
      <c r="D7" s="37" t="s">
        <v>101</v>
      </c>
      <c r="E7" s="50"/>
      <c r="F7" s="37" t="s">
        <v>101</v>
      </c>
      <c r="G7" s="50"/>
    </row>
    <row r="8" spans="1:7" ht="21">
      <c r="A8" s="37">
        <v>3</v>
      </c>
      <c r="B8" s="37" t="s">
        <v>102</v>
      </c>
      <c r="C8" s="49" t="s">
        <v>110</v>
      </c>
      <c r="D8" s="37" t="s">
        <v>103</v>
      </c>
      <c r="E8" s="49" t="s">
        <v>111</v>
      </c>
      <c r="F8" s="37" t="s">
        <v>103</v>
      </c>
      <c r="G8" s="49" t="s">
        <v>111</v>
      </c>
    </row>
    <row r="9" spans="1:7" ht="21">
      <c r="A9" s="37">
        <v>4</v>
      </c>
      <c r="B9" s="37" t="s">
        <v>106</v>
      </c>
      <c r="C9" s="49" t="s">
        <v>111</v>
      </c>
      <c r="D9" s="37" t="s">
        <v>107</v>
      </c>
      <c r="E9" s="49" t="s">
        <v>110</v>
      </c>
      <c r="F9" s="37" t="s">
        <v>107</v>
      </c>
      <c r="G9" s="49" t="s">
        <v>110</v>
      </c>
    </row>
    <row r="10" spans="1:7" s="37" customFormat="1" ht="30">
      <c r="A10" s="37">
        <v>5</v>
      </c>
      <c r="B10" s="55" t="s">
        <v>126</v>
      </c>
      <c r="C10" s="50"/>
      <c r="D10" s="55" t="s">
        <v>171</v>
      </c>
      <c r="E10" s="50"/>
      <c r="F10" s="55" t="s">
        <v>171</v>
      </c>
      <c r="G10" s="50"/>
    </row>
    <row r="11" spans="1:7" ht="31.5">
      <c r="A11" s="37">
        <v>6</v>
      </c>
      <c r="B11" s="37" t="s">
        <v>108</v>
      </c>
      <c r="C11" s="49" t="s">
        <v>110</v>
      </c>
      <c r="D11" s="55" t="s">
        <v>138</v>
      </c>
      <c r="E11" s="49" t="s">
        <v>111</v>
      </c>
      <c r="F11" s="37" t="s">
        <v>130</v>
      </c>
      <c r="G11" s="49" t="s">
        <v>110</v>
      </c>
    </row>
    <row r="12" spans="1:7" ht="21">
      <c r="A12" s="37">
        <v>7</v>
      </c>
      <c r="B12" s="37" t="s">
        <v>112</v>
      </c>
      <c r="C12" s="49" t="s">
        <v>110</v>
      </c>
      <c r="D12" s="37" t="s">
        <v>109</v>
      </c>
      <c r="E12" s="49" t="s">
        <v>111</v>
      </c>
      <c r="F12" s="37" t="s">
        <v>112</v>
      </c>
      <c r="G12" s="49" t="s">
        <v>110</v>
      </c>
    </row>
    <row r="13" spans="1:7" ht="31.5">
      <c r="A13" s="37">
        <v>8</v>
      </c>
      <c r="B13" s="55" t="s">
        <v>134</v>
      </c>
      <c r="C13" s="49" t="s">
        <v>111</v>
      </c>
      <c r="D13" s="55" t="s">
        <v>135</v>
      </c>
      <c r="E13" s="49" t="s">
        <v>110</v>
      </c>
      <c r="F13" s="55" t="s">
        <v>135</v>
      </c>
      <c r="G13" s="49" t="s">
        <v>110</v>
      </c>
    </row>
    <row r="14" spans="1:7" ht="21">
      <c r="A14" s="37">
        <v>9</v>
      </c>
      <c r="B14" s="37" t="s">
        <v>131</v>
      </c>
      <c r="C14" s="49" t="s">
        <v>110</v>
      </c>
      <c r="D14" s="37" t="s">
        <v>132</v>
      </c>
      <c r="E14" s="49" t="s">
        <v>111</v>
      </c>
      <c r="F14" s="37" t="s">
        <v>133</v>
      </c>
      <c r="G14" s="49" t="s">
        <v>110</v>
      </c>
    </row>
    <row r="15" ht="15">
      <c r="B15" s="37"/>
    </row>
    <row r="17" spans="2:7" ht="21">
      <c r="B17" s="73" t="s">
        <v>127</v>
      </c>
      <c r="C17" s="49" t="s">
        <v>110</v>
      </c>
      <c r="D17" s="73" t="s">
        <v>128</v>
      </c>
      <c r="E17" s="49" t="s">
        <v>111</v>
      </c>
      <c r="F17" s="73" t="s">
        <v>129</v>
      </c>
      <c r="G17" s="50"/>
    </row>
    <row r="19" ht="18.75">
      <c r="A19" s="58"/>
    </row>
  </sheetData>
  <sheetProtection/>
  <mergeCells count="1">
    <mergeCell ref="B2:F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Moreno</dc:creator>
  <cp:keywords/>
  <dc:description/>
  <cp:lastModifiedBy>Manuel Moreno</cp:lastModifiedBy>
  <dcterms:created xsi:type="dcterms:W3CDTF">2010-12-30T19:02:51Z</dcterms:created>
  <dcterms:modified xsi:type="dcterms:W3CDTF">2011-01-20T03:04:14Z</dcterms:modified>
  <cp:category/>
  <cp:version/>
  <cp:contentType/>
  <cp:contentStatus/>
</cp:coreProperties>
</file>