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" sheetId="1" r:id="rId1"/>
    <sheet name="VP table" sheetId="2" state="hidden" r:id="rId2"/>
    <sheet name="tour1" sheetId="3" r:id="rId3"/>
  </sheets>
  <definedNames>
    <definedName name="brd_index">'бар'!$M$5</definedName>
    <definedName name="page_name">'бар'!$M$4</definedName>
    <definedName name="Plr2">'бар'!$B$9:$D$20</definedName>
    <definedName name="ScBase">'бар'!$E$7</definedName>
  </definedNames>
  <calcPr fullCalcOnLoad="1"/>
</workbook>
</file>

<file path=xl/sharedStrings.xml><?xml version="1.0" encoding="utf-8"?>
<sst xmlns="http://schemas.openxmlformats.org/spreadsheetml/2006/main" count="422" uniqueCount="225">
  <si>
    <t>сумма</t>
  </si>
  <si>
    <t>total</t>
  </si>
  <si>
    <t>СТОЙКА БАРОМЕТРА</t>
  </si>
  <si>
    <t>IMP</t>
  </si>
  <si>
    <t>delta</t>
  </si>
  <si>
    <t>NS</t>
  </si>
  <si>
    <t>EW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</si>
  <si>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</si>
  <si>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</si>
  <si>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</si>
  <si>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</si>
  <si>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</si>
  <si>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</si>
  <si>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</si>
  <si>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</si>
  <si>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</si>
  <si>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</si>
  <si>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</si>
  <si>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</si>
  <si>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</si>
  <si>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</si>
  <si>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</si>
  <si>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</si>
  <si>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</si>
  <si>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</si>
  <si>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</si>
  <si>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</si>
  <si>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</si>
  <si>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</si>
  <si>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</si>
  <si>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</si>
  <si>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</si>
  <si>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</si>
  <si>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</si>
  <si>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</si>
  <si>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</si>
  <si>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</si>
  <si>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</si>
  <si>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</si>
  <si>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</si>
  <si>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</si>
  <si>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</si>
  <si>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</si>
  <si>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</si>
  <si>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</si>
  <si>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</si>
  <si>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</si>
  <si>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</si>
  <si>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</si>
  <si>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</si>
  <si>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</si>
  <si>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</si>
  <si>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</si>
  <si>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</si>
  <si>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</si>
  <si>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</si>
  <si>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</si>
  <si>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</si>
  <si>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</si>
  <si>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</si>
  <si>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</si>
  <si>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</si>
  <si>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</si>
  <si>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</si>
  <si>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</si>
  <si>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</si>
  <si>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</si>
  <si>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</si>
  <si>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</si>
  <si>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</si>
  <si>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</si>
  <si>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</si>
  <si>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</si>
  <si>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</si>
  <si>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</si>
  <si>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</si>
  <si>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</si>
  <si>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</si>
  <si>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</si>
  <si>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</si>
  <si>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</si>
  <si>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</si>
  <si>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</si>
  <si>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</si>
  <si>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</si>
  <si>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</si>
  <si>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</si>
  <si>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</si>
  <si>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</si>
  <si>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</si>
  <si>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</si>
  <si>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</si>
  <si>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</si>
  <si>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</si>
  <si>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</si>
  <si>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</si>
  <si>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</si>
  <si>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</si>
  <si>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</si>
  <si>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</si>
  <si>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</si>
  <si>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</si>
  <si>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</si>
  <si>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</si>
  <si>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</si>
  <si>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</si>
  <si>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</si>
  <si>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</si>
  <si>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</si>
  <si>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</si>
  <si>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</si>
  <si>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</si>
  <si>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</si>
  <si>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</si>
  <si>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</si>
  <si>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</si>
  <si>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</si>
  <si>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</si>
  <si>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</si>
  <si>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</si>
  <si>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</si>
  <si>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</si>
  <si>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</si>
  <si>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</si>
  <si>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</si>
  <si>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</si>
  <si>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</si>
  <si>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</si>
  <si>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</si>
  <si>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</si>
  <si>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</si>
  <si>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</si>
  <si>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</si>
  <si>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</si>
  <si>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</si>
  <si>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</si>
  <si>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</si>
  <si>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</si>
  <si>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</si>
  <si>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</si>
  <si>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</si>
  <si>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</si>
  <si>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</si>
  <si>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</si>
  <si>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</si>
  <si>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</si>
  <si>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</si>
  <si>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</si>
  <si>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</si>
  <si>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</si>
  <si>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</si>
  <si>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</si>
  <si>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</si>
  <si>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</si>
  <si>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</si>
  <si>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</si>
  <si>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</si>
  <si>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</si>
  <si>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</si>
  <si>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</si>
  <si>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</si>
  <si>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</si>
  <si>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</si>
  <si>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</si>
  <si>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</si>
  <si>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</si>
  <si>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</si>
  <si>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</si>
  <si>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</si>
  <si>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</si>
  <si>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</si>
  <si>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</si>
  <si>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</si>
  <si>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</si>
  <si>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</si>
  <si>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</si>
  <si>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</si>
  <si>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</si>
  <si>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</si>
  <si>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</si>
  <si>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</si>
  <si>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</si>
  <si>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</si>
  <si>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</si>
  <si>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</si>
  <si>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</si>
  <si>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</si>
  <si>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</si>
  <si>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</si>
  <si>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</si>
  <si>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</si>
  <si>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</si>
  <si>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---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</si>
  <si>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</si>
  <si>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</si>
  <si>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</si>
  <si>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</si>
  <si>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</si>
  <si>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</si>
  <si>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</si>
  <si>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</si>
  <si>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</si>
  <si>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</si>
  <si>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</si>
  <si>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</si>
  <si>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пять столов</t>
  </si>
  <si>
    <t>Парный турнир на макс</t>
  </si>
  <si>
    <t>match-points(NS)</t>
  </si>
  <si>
    <t>sum</t>
  </si>
  <si>
    <t>count</t>
  </si>
  <si>
    <t>Барометр на МАКС - 4 стола</t>
  </si>
  <si>
    <t>MP(NS)</t>
  </si>
  <si>
    <t>MP</t>
  </si>
  <si>
    <t>штр.</t>
  </si>
  <si>
    <t>сумма MP в туре:</t>
  </si>
  <si>
    <t>%</t>
  </si>
  <si>
    <t>28 сентября 2022 года</t>
  </si>
  <si>
    <t>Е.Бабенко - Е.Байдин</t>
  </si>
  <si>
    <t>С.Иванова - А.Порай-Кошиц</t>
  </si>
  <si>
    <t>А.Алексеев - И.Ковальков</t>
  </si>
  <si>
    <t>И.Багдасарян - В.Трушников</t>
  </si>
  <si>
    <t>Ж.Петрова - А.Лудинов</t>
  </si>
  <si>
    <t>О.Масликова - В.Плешков</t>
  </si>
  <si>
    <t>Т.Орлова - А.Радчинский</t>
  </si>
  <si>
    <t>Н.Лев - В.Гусев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</si>
</sst>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0" fontId="0" fillId="0" borderId="28" xfId="0" applyNumberForma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0" fontId="0" fillId="0" borderId="4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9" xfId="0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0" xfId="0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6" xfId="0" applyBorder="1" applyAlignment="1">
      <alignment vertical="center"/>
    </xf>
    <xf numFmtId="180" fontId="0" fillId="0" borderId="37" xfId="0" applyNumberFormat="1" applyBorder="1" applyAlignment="1">
      <alignment horizontal="center" vertical="center"/>
    </xf>
    <xf numFmtId="180" fontId="0" fillId="0" borderId="39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6" xfId="0" applyBorder="1" applyAlignment="1">
      <alignment/>
    </xf>
    <xf numFmtId="0" fontId="0" fillId="0" borderId="57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righ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80" fontId="0" fillId="0" borderId="62" xfId="0" applyNumberFormat="1" applyFont="1" applyBorder="1" applyAlignment="1">
      <alignment horizontal="center" vertical="center"/>
    </xf>
    <xf numFmtId="180" fontId="0" fillId="0" borderId="63" xfId="0" applyNumberFormat="1" applyFont="1" applyBorder="1" applyAlignment="1">
      <alignment horizontal="center" vertical="center"/>
    </xf>
    <xf numFmtId="180" fontId="0" fillId="0" borderId="64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68" xfId="0" applyFill="1" applyBorder="1" applyAlignment="1">
      <alignment horizontal="center"/>
    </xf>
    <xf numFmtId="0" fontId="0" fillId="0" borderId="49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180" fontId="0" fillId="0" borderId="70" xfId="0" applyNumberFormat="1" applyBorder="1" applyAlignment="1">
      <alignment horizontal="center" vertical="center"/>
    </xf>
    <xf numFmtId="180" fontId="0" fillId="0" borderId="7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3" xfId="0" applyFill="1" applyBorder="1" applyAlignment="1" quotePrefix="1">
      <alignment/>
    </xf>
    <xf numFmtId="0" fontId="0" fillId="0" borderId="63" xfId="0" applyBorder="1" applyAlignment="1" quotePrefix="1">
      <alignment/>
    </xf>
    <xf numFmtId="0" fontId="0" fillId="0" borderId="64" xfId="0" applyFill="1" applyBorder="1" applyAlignment="1" quotePrefix="1">
      <alignment/>
    </xf>
    <xf numFmtId="0" fontId="0" fillId="0" borderId="62" xfId="0" applyBorder="1" applyAlignment="1" quotePrefix="1">
      <alignment/>
    </xf>
    <xf numFmtId="0" fontId="1" fillId="0" borderId="4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180" fontId="1" fillId="0" borderId="38" xfId="0" applyNumberFormat="1" applyFont="1" applyBorder="1" applyAlignment="1">
      <alignment horizontal="center" vertical="center"/>
    </xf>
    <xf numFmtId="180" fontId="1" fillId="0" borderId="72" xfId="0" applyNumberFormat="1" applyFont="1" applyBorder="1" applyAlignment="1">
      <alignment horizontal="center" vertical="center"/>
    </xf>
    <xf numFmtId="180" fontId="1" fillId="0" borderId="71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0" fontId="1" fillId="0" borderId="69" xfId="0" applyNumberFormat="1" applyFont="1" applyBorder="1" applyAlignment="1">
      <alignment horizontal="center" vertical="center"/>
    </xf>
    <xf numFmtId="180" fontId="1" fillId="0" borderId="78" xfId="0" applyNumberFormat="1" applyFont="1" applyBorder="1" applyAlignment="1">
      <alignment horizontal="center" vertical="center"/>
    </xf>
    <xf numFmtId="180" fontId="1" fillId="0" borderId="52" xfId="0" applyNumberFormat="1" applyFont="1" applyBorder="1" applyAlignment="1">
      <alignment horizontal="center" vertical="center"/>
    </xf>
    <xf numFmtId="180" fontId="1" fillId="0" borderId="54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52" xfId="0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2" xfId="0" applyBorder="1" applyAlignment="1">
      <alignment/>
    </xf>
    <xf numFmtId="0" fontId="0" fillId="0" borderId="5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P56"/>
  <sheetViews>
    <sheetView tabSelected="1" zoomScalePageLayoutView="0" workbookViewId="0" topLeftCell="A10">
      <selection activeCell="AJ22" sqref="AJ22"/>
    </sheetView>
  </sheetViews>
  <sheetFormatPr defaultColWidth="9.140625" defaultRowHeight="12.75"/>
  <cols>
    <col min="1" max="1" width="1.7109375" style="0" customWidth="1"/>
    <col min="2" max="2" width="4.140625" style="0" hidden="1" customWidth="1"/>
    <col min="3" max="3" width="3.57421875" style="0" customWidth="1"/>
    <col min="4" max="4" width="25.57421875" style="0" customWidth="1"/>
    <col min="5" max="5" width="7.140625" style="0" customWidth="1"/>
    <col min="6" max="36" width="5.8515625" style="0" customWidth="1"/>
    <col min="37" max="37" width="8.8515625" style="0" customWidth="1"/>
    <col min="38" max="38" width="5.8515625" style="0" customWidth="1"/>
    <col min="39" max="39" width="7.28125" style="0" customWidth="1"/>
    <col min="41" max="41" width="6.00390625" style="0" customWidth="1"/>
  </cols>
  <sheetData>
    <row r="1" ht="4.5" customHeight="1"/>
    <row r="2" spans="4:20" ht="27.75" customHeight="1">
      <c r="D2" s="194" t="s">
        <v>210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6"/>
      <c r="T2" s="88"/>
    </row>
    <row r="3" ht="12.75" customHeight="1"/>
    <row r="4" spans="4:14" ht="12.75">
      <c r="D4" t="s">
        <v>206</v>
      </c>
      <c r="K4" s="157" t="s">
        <v>204</v>
      </c>
      <c r="L4" s="158"/>
      <c r="M4" s="77" t="s">
        <v>202</v>
      </c>
      <c r="N4" s="78">
        <v>1</v>
      </c>
    </row>
    <row r="5" spans="4:14" ht="12.75">
      <c r="D5" s="36" t="s">
        <v>216</v>
      </c>
      <c r="K5" s="157" t="s">
        <v>203</v>
      </c>
      <c r="L5" s="157"/>
      <c r="M5" s="159">
        <v>22</v>
      </c>
      <c r="N5" s="159"/>
    </row>
    <row r="6" ht="13.5" thickBot="1"/>
    <row r="7" spans="5:38" ht="13.5" thickBot="1">
      <c r="E7" s="31" t="s">
        <v>0</v>
      </c>
      <c r="F7" s="30">
        <v>1</v>
      </c>
      <c r="G7" s="30">
        <f aca="true" t="shared" si="0" ref="G7:O7">F7+1</f>
        <v>2</v>
      </c>
      <c r="H7" s="30">
        <f t="shared" si="0"/>
        <v>3</v>
      </c>
      <c r="I7" s="30">
        <f t="shared" si="0"/>
        <v>4</v>
      </c>
      <c r="J7" s="30">
        <f t="shared" si="0"/>
        <v>5</v>
      </c>
      <c r="K7" s="30">
        <f t="shared" si="0"/>
        <v>6</v>
      </c>
      <c r="L7" s="30">
        <f t="shared" si="0"/>
        <v>7</v>
      </c>
      <c r="M7" s="30">
        <f t="shared" si="0"/>
        <v>8</v>
      </c>
      <c r="N7" s="30">
        <f t="shared" si="0"/>
        <v>9</v>
      </c>
      <c r="O7" s="30">
        <f t="shared" si="0"/>
        <v>10</v>
      </c>
      <c r="P7" s="30">
        <f aca="true" t="shared" si="1" ref="P7:Y7">O7+1</f>
        <v>11</v>
      </c>
      <c r="Q7" s="30">
        <f t="shared" si="1"/>
        <v>12</v>
      </c>
      <c r="R7" s="30">
        <f t="shared" si="1"/>
        <v>13</v>
      </c>
      <c r="S7" s="30">
        <f t="shared" si="1"/>
        <v>14</v>
      </c>
      <c r="T7" s="30">
        <f t="shared" si="1"/>
        <v>15</v>
      </c>
      <c r="U7" s="30">
        <f>T7+1</f>
        <v>16</v>
      </c>
      <c r="V7" s="30">
        <f>U7+1</f>
        <v>17</v>
      </c>
      <c r="W7" s="30">
        <f t="shared" si="1"/>
        <v>18</v>
      </c>
      <c r="X7" s="30">
        <f t="shared" si="1"/>
        <v>19</v>
      </c>
      <c r="Y7" s="30">
        <f t="shared" si="1"/>
        <v>20</v>
      </c>
      <c r="Z7" s="30">
        <f aca="true" t="shared" si="2" ref="Z7:AI7">Y7+1</f>
        <v>21</v>
      </c>
      <c r="AA7" s="30">
        <f t="shared" si="2"/>
        <v>22</v>
      </c>
      <c r="AB7" s="30">
        <f t="shared" si="2"/>
        <v>23</v>
      </c>
      <c r="AC7" s="30">
        <f t="shared" si="2"/>
        <v>24</v>
      </c>
      <c r="AD7" s="30">
        <f t="shared" si="2"/>
        <v>25</v>
      </c>
      <c r="AE7" s="30">
        <f t="shared" si="2"/>
        <v>26</v>
      </c>
      <c r="AF7" s="30">
        <f t="shared" si="2"/>
        <v>27</v>
      </c>
      <c r="AG7" s="30">
        <f t="shared" si="2"/>
        <v>28</v>
      </c>
      <c r="AH7" s="30">
        <f t="shared" si="2"/>
        <v>29</v>
      </c>
      <c r="AI7" s="30">
        <f t="shared" si="2"/>
        <v>30</v>
      </c>
      <c r="AJ7" s="30" t="s">
        <v>213</v>
      </c>
      <c r="AK7" s="101" t="s">
        <v>193</v>
      </c>
      <c r="AL7" s="102" t="s">
        <v>209</v>
      </c>
    </row>
    <row r="8" spans="5:38" ht="13.5" thickBot="1">
      <c r="E8" s="3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03"/>
      <c r="AL8" s="104"/>
    </row>
    <row r="9" spans="2:38" ht="12.75">
      <c r="B9">
        <f aca="true" t="shared" si="3" ref="B9:B18">RANK(E9,E$9:E$18)</f>
        <v>6</v>
      </c>
      <c r="C9" s="96">
        <v>1</v>
      </c>
      <c r="D9" s="134" t="s">
        <v>217</v>
      </c>
      <c r="E9" s="109">
        <f>SUM(F9:AJ9)-AK9</f>
        <v>57.7</v>
      </c>
      <c r="F9" s="64">
        <v>0</v>
      </c>
      <c r="G9" s="64">
        <v>6</v>
      </c>
      <c r="H9" s="64">
        <v>2</v>
      </c>
      <c r="I9" s="64">
        <v>1</v>
      </c>
      <c r="J9" s="64">
        <v>4</v>
      </c>
      <c r="K9" s="65">
        <v>0</v>
      </c>
      <c r="L9" s="63">
        <v>2</v>
      </c>
      <c r="M9" s="64">
        <v>6</v>
      </c>
      <c r="N9" s="64">
        <v>1</v>
      </c>
      <c r="O9" s="64">
        <v>0</v>
      </c>
      <c r="P9" s="64">
        <v>5</v>
      </c>
      <c r="Q9" s="65">
        <v>2</v>
      </c>
      <c r="R9" s="63">
        <v>0</v>
      </c>
      <c r="S9" s="64">
        <v>3</v>
      </c>
      <c r="T9" s="64">
        <v>4</v>
      </c>
      <c r="U9" s="64">
        <v>1</v>
      </c>
      <c r="V9" s="64">
        <v>6</v>
      </c>
      <c r="W9" s="65">
        <v>4</v>
      </c>
      <c r="X9" s="63">
        <v>4</v>
      </c>
      <c r="Y9" s="64">
        <v>4</v>
      </c>
      <c r="Z9" s="64">
        <v>3</v>
      </c>
      <c r="AA9" s="64"/>
      <c r="AB9" s="64"/>
      <c r="AC9" s="65"/>
      <c r="AD9" s="63"/>
      <c r="AE9" s="64"/>
      <c r="AF9" s="64"/>
      <c r="AG9" s="64"/>
      <c r="AH9" s="64"/>
      <c r="AI9" s="65"/>
      <c r="AJ9" s="64">
        <v>-0.3</v>
      </c>
      <c r="AK9" s="105"/>
      <c r="AL9" s="106">
        <f>COUNT(F9:AI9)</f>
        <v>21</v>
      </c>
    </row>
    <row r="10" spans="2:38" ht="12.75">
      <c r="B10">
        <f t="shared" si="3"/>
        <v>4</v>
      </c>
      <c r="C10" s="96">
        <v>2</v>
      </c>
      <c r="D10" s="132" t="s">
        <v>218</v>
      </c>
      <c r="E10" s="110">
        <f aca="true" t="shared" si="4" ref="E10:E17">SUM(F10:AJ10)-AK10</f>
        <v>60.9998</v>
      </c>
      <c r="F10" s="42">
        <v>6</v>
      </c>
      <c r="G10" s="42">
        <v>0</v>
      </c>
      <c r="H10" s="42">
        <v>4</v>
      </c>
      <c r="I10" s="73">
        <v>1</v>
      </c>
      <c r="J10" s="73">
        <v>2</v>
      </c>
      <c r="K10" s="67">
        <v>2</v>
      </c>
      <c r="L10" s="72">
        <v>4</v>
      </c>
      <c r="M10" s="73">
        <v>4</v>
      </c>
      <c r="N10" s="73">
        <v>6</v>
      </c>
      <c r="O10" s="73">
        <v>0</v>
      </c>
      <c r="P10" s="42">
        <v>4</v>
      </c>
      <c r="Q10" s="74">
        <v>2</v>
      </c>
      <c r="R10" s="66">
        <v>4</v>
      </c>
      <c r="S10" s="73">
        <v>3</v>
      </c>
      <c r="T10" s="73">
        <v>6</v>
      </c>
      <c r="U10" s="73">
        <v>1</v>
      </c>
      <c r="V10" s="73">
        <v>5</v>
      </c>
      <c r="W10" s="74">
        <v>2</v>
      </c>
      <c r="X10" s="66">
        <v>2</v>
      </c>
      <c r="Y10" s="73">
        <v>0</v>
      </c>
      <c r="Z10" s="73">
        <v>3</v>
      </c>
      <c r="AA10" s="73"/>
      <c r="AB10" s="73"/>
      <c r="AC10" s="74"/>
      <c r="AD10" s="66"/>
      <c r="AE10" s="73"/>
      <c r="AF10" s="73"/>
      <c r="AG10" s="73"/>
      <c r="AH10" s="73"/>
      <c r="AI10" s="74"/>
      <c r="AJ10" s="42"/>
      <c r="AK10" s="100">
        <f>AK9+C10*0.0001+AM10</f>
        <v>0.0002</v>
      </c>
      <c r="AL10" s="107">
        <f>COUNT(F10:AI10)</f>
        <v>21</v>
      </c>
    </row>
    <row r="11" spans="2:38" ht="12.75">
      <c r="B11">
        <f t="shared" si="3"/>
        <v>3</v>
      </c>
      <c r="C11" s="96">
        <v>3</v>
      </c>
      <c r="D11" s="131" t="s">
        <v>221</v>
      </c>
      <c r="E11" s="110">
        <f t="shared" si="4"/>
        <v>63.9995</v>
      </c>
      <c r="F11" s="73">
        <v>1</v>
      </c>
      <c r="G11" s="42">
        <v>4</v>
      </c>
      <c r="H11" s="42">
        <v>0</v>
      </c>
      <c r="I11" s="73">
        <v>5</v>
      </c>
      <c r="J11" s="73">
        <v>2</v>
      </c>
      <c r="K11" s="67">
        <v>6</v>
      </c>
      <c r="L11" s="72">
        <v>6</v>
      </c>
      <c r="M11" s="73">
        <v>2</v>
      </c>
      <c r="N11" s="73">
        <v>4</v>
      </c>
      <c r="O11" s="73">
        <v>2</v>
      </c>
      <c r="P11" s="42">
        <v>0</v>
      </c>
      <c r="Q11" s="74">
        <v>0</v>
      </c>
      <c r="R11" s="66">
        <v>2</v>
      </c>
      <c r="S11" s="73">
        <v>3</v>
      </c>
      <c r="T11" s="73">
        <v>0</v>
      </c>
      <c r="U11" s="73">
        <v>5</v>
      </c>
      <c r="V11" s="73">
        <v>4</v>
      </c>
      <c r="W11" s="74">
        <v>0</v>
      </c>
      <c r="X11" s="66">
        <v>6</v>
      </c>
      <c r="Y11" s="73">
        <v>6</v>
      </c>
      <c r="Z11" s="73">
        <v>6</v>
      </c>
      <c r="AA11" s="73"/>
      <c r="AB11" s="73"/>
      <c r="AC11" s="74"/>
      <c r="AD11" s="66"/>
      <c r="AE11" s="73"/>
      <c r="AF11" s="73"/>
      <c r="AG11" s="73"/>
      <c r="AH11" s="73"/>
      <c r="AI11" s="74"/>
      <c r="AJ11" s="42"/>
      <c r="AK11" s="100">
        <f aca="true" t="shared" si="5" ref="AK11:AK18">AK10+C11*0.0001+AM11</f>
        <v>0.0005</v>
      </c>
      <c r="AL11" s="107">
        <f aca="true" t="shared" si="6" ref="AL11:AL20">COUNT(F11:AI11)</f>
        <v>21</v>
      </c>
    </row>
    <row r="12" spans="2:38" ht="12.75">
      <c r="B12">
        <f t="shared" si="3"/>
        <v>7</v>
      </c>
      <c r="C12" s="96">
        <v>4</v>
      </c>
      <c r="D12" s="132" t="s">
        <v>222</v>
      </c>
      <c r="E12" s="110">
        <f t="shared" si="4"/>
        <v>56.9991</v>
      </c>
      <c r="F12" s="42">
        <v>4</v>
      </c>
      <c r="G12" s="73">
        <v>4</v>
      </c>
      <c r="H12" s="73">
        <v>0</v>
      </c>
      <c r="I12" s="73">
        <v>0</v>
      </c>
      <c r="J12" s="73">
        <v>6</v>
      </c>
      <c r="K12" s="67">
        <v>0</v>
      </c>
      <c r="L12" s="72">
        <v>0</v>
      </c>
      <c r="M12" s="73">
        <v>0</v>
      </c>
      <c r="N12" s="73">
        <v>1</v>
      </c>
      <c r="O12" s="73">
        <v>4</v>
      </c>
      <c r="P12" s="42">
        <v>6</v>
      </c>
      <c r="Q12" s="74">
        <v>6</v>
      </c>
      <c r="R12" s="72">
        <v>0</v>
      </c>
      <c r="S12" s="73">
        <v>0</v>
      </c>
      <c r="T12" s="73">
        <v>6</v>
      </c>
      <c r="U12" s="73">
        <v>5</v>
      </c>
      <c r="V12" s="73">
        <v>0</v>
      </c>
      <c r="W12" s="74">
        <v>2</v>
      </c>
      <c r="X12" s="72">
        <v>4</v>
      </c>
      <c r="Y12" s="73">
        <v>6</v>
      </c>
      <c r="Z12" s="73">
        <v>3</v>
      </c>
      <c r="AA12" s="73"/>
      <c r="AB12" s="73"/>
      <c r="AC12" s="74"/>
      <c r="AD12" s="72"/>
      <c r="AE12" s="73"/>
      <c r="AF12" s="73"/>
      <c r="AG12" s="73"/>
      <c r="AH12" s="73"/>
      <c r="AI12" s="74"/>
      <c r="AJ12" s="42"/>
      <c r="AK12" s="100">
        <f t="shared" si="5"/>
        <v>0.0009</v>
      </c>
      <c r="AL12" s="107">
        <f t="shared" si="6"/>
        <v>21</v>
      </c>
    </row>
    <row r="13" spans="2:38" ht="12.75">
      <c r="B13">
        <f t="shared" si="3"/>
        <v>8</v>
      </c>
      <c r="C13" s="96">
        <v>5</v>
      </c>
      <c r="D13" s="132" t="s">
        <v>223</v>
      </c>
      <c r="E13" s="110">
        <f t="shared" si="4"/>
        <v>44.9986</v>
      </c>
      <c r="F13" s="42">
        <v>1</v>
      </c>
      <c r="G13" s="73">
        <v>6</v>
      </c>
      <c r="H13" s="73">
        <v>2</v>
      </c>
      <c r="I13" s="73">
        <v>6</v>
      </c>
      <c r="J13" s="73">
        <v>0</v>
      </c>
      <c r="K13" s="67">
        <v>6</v>
      </c>
      <c r="L13" s="72">
        <v>2</v>
      </c>
      <c r="M13" s="73">
        <v>2</v>
      </c>
      <c r="N13" s="73">
        <v>0</v>
      </c>
      <c r="O13" s="73">
        <v>2</v>
      </c>
      <c r="P13" s="42">
        <v>1</v>
      </c>
      <c r="Q13" s="74">
        <v>0</v>
      </c>
      <c r="R13" s="66">
        <v>6</v>
      </c>
      <c r="S13" s="73">
        <v>3</v>
      </c>
      <c r="T13" s="73">
        <v>2</v>
      </c>
      <c r="U13" s="73">
        <v>1</v>
      </c>
      <c r="V13" s="73">
        <v>1</v>
      </c>
      <c r="W13" s="74">
        <v>4</v>
      </c>
      <c r="X13" s="66">
        <v>0</v>
      </c>
      <c r="Y13" s="73">
        <v>0</v>
      </c>
      <c r="Z13" s="73">
        <v>0</v>
      </c>
      <c r="AA13" s="73"/>
      <c r="AB13" s="73"/>
      <c r="AC13" s="74"/>
      <c r="AD13" s="66"/>
      <c r="AE13" s="73"/>
      <c r="AF13" s="73"/>
      <c r="AG13" s="73"/>
      <c r="AH13" s="73"/>
      <c r="AI13" s="74"/>
      <c r="AJ13" s="42"/>
      <c r="AK13" s="100">
        <f t="shared" si="5"/>
        <v>0.0014</v>
      </c>
      <c r="AL13" s="107">
        <f t="shared" si="6"/>
        <v>21</v>
      </c>
    </row>
    <row r="14" spans="2:38" ht="12.75">
      <c r="B14">
        <f>RANK(E14,E$9:E$18)</f>
        <v>1</v>
      </c>
      <c r="C14" s="96">
        <v>6</v>
      </c>
      <c r="D14" s="132" t="s">
        <v>224</v>
      </c>
      <c r="E14" s="110">
        <f t="shared" si="4"/>
        <v>88.998</v>
      </c>
      <c r="F14" s="42">
        <v>5</v>
      </c>
      <c r="G14" s="73">
        <v>2</v>
      </c>
      <c r="H14" s="73">
        <v>6</v>
      </c>
      <c r="I14" s="73">
        <v>4</v>
      </c>
      <c r="J14" s="73">
        <v>6</v>
      </c>
      <c r="K14" s="67">
        <v>4</v>
      </c>
      <c r="L14" s="72">
        <v>6</v>
      </c>
      <c r="M14" s="73">
        <v>6</v>
      </c>
      <c r="N14" s="73">
        <v>5</v>
      </c>
      <c r="O14" s="73">
        <v>6</v>
      </c>
      <c r="P14" s="42">
        <v>2</v>
      </c>
      <c r="Q14" s="74">
        <v>4</v>
      </c>
      <c r="R14" s="66">
        <v>4</v>
      </c>
      <c r="S14" s="73">
        <v>6</v>
      </c>
      <c r="T14" s="73">
        <v>4</v>
      </c>
      <c r="U14" s="73">
        <v>5</v>
      </c>
      <c r="V14" s="73">
        <v>5</v>
      </c>
      <c r="W14" s="74">
        <v>2</v>
      </c>
      <c r="X14" s="66">
        <v>2</v>
      </c>
      <c r="Y14" s="73">
        <v>2</v>
      </c>
      <c r="Z14" s="73">
        <v>3</v>
      </c>
      <c r="AA14" s="73"/>
      <c r="AB14" s="73"/>
      <c r="AC14" s="74"/>
      <c r="AD14" s="66"/>
      <c r="AE14" s="73"/>
      <c r="AF14" s="73"/>
      <c r="AG14" s="73"/>
      <c r="AH14" s="73"/>
      <c r="AI14" s="74"/>
      <c r="AJ14" s="42"/>
      <c r="AK14" s="100">
        <f t="shared" si="5"/>
        <v>0.002</v>
      </c>
      <c r="AL14" s="107">
        <f t="shared" si="6"/>
        <v>21</v>
      </c>
    </row>
    <row r="15" spans="2:38" ht="12.75">
      <c r="B15">
        <f>RANK(E15,E$9:E$18)</f>
        <v>2</v>
      </c>
      <c r="C15" s="96">
        <v>7</v>
      </c>
      <c r="D15" s="131" t="s">
        <v>219</v>
      </c>
      <c r="E15" s="110">
        <f t="shared" si="4"/>
        <v>71.9973</v>
      </c>
      <c r="F15" s="42">
        <v>2</v>
      </c>
      <c r="G15" s="73">
        <v>2</v>
      </c>
      <c r="H15" s="73">
        <v>6</v>
      </c>
      <c r="I15" s="73">
        <v>5</v>
      </c>
      <c r="J15" s="73">
        <v>4</v>
      </c>
      <c r="K15" s="67">
        <v>4</v>
      </c>
      <c r="L15" s="72">
        <v>4</v>
      </c>
      <c r="M15" s="73">
        <v>0</v>
      </c>
      <c r="N15" s="73">
        <v>5</v>
      </c>
      <c r="O15" s="73">
        <v>4</v>
      </c>
      <c r="P15" s="75">
        <v>5</v>
      </c>
      <c r="Q15" s="74">
        <v>6</v>
      </c>
      <c r="R15" s="66">
        <v>2</v>
      </c>
      <c r="S15" s="73">
        <v>0</v>
      </c>
      <c r="T15" s="73">
        <v>2</v>
      </c>
      <c r="U15" s="73">
        <v>1</v>
      </c>
      <c r="V15" s="73">
        <v>2</v>
      </c>
      <c r="W15" s="74">
        <v>6</v>
      </c>
      <c r="X15" s="66">
        <v>4</v>
      </c>
      <c r="Y15" s="73">
        <v>2</v>
      </c>
      <c r="Z15" s="73">
        <v>6</v>
      </c>
      <c r="AA15" s="73"/>
      <c r="AB15" s="73"/>
      <c r="AC15" s="74"/>
      <c r="AD15" s="66"/>
      <c r="AE15" s="73"/>
      <c r="AF15" s="73"/>
      <c r="AG15" s="73"/>
      <c r="AH15" s="73"/>
      <c r="AI15" s="74"/>
      <c r="AJ15" s="42"/>
      <c r="AK15" s="100">
        <f t="shared" si="5"/>
        <v>0.0027</v>
      </c>
      <c r="AL15" s="107">
        <f t="shared" si="6"/>
        <v>21</v>
      </c>
    </row>
    <row r="16" spans="2:38" ht="12.75">
      <c r="B16">
        <f t="shared" si="3"/>
        <v>5</v>
      </c>
      <c r="C16" s="96">
        <v>8</v>
      </c>
      <c r="D16" s="131" t="s">
        <v>220</v>
      </c>
      <c r="E16" s="110">
        <f t="shared" si="4"/>
        <v>57.9965</v>
      </c>
      <c r="F16" s="4">
        <v>5</v>
      </c>
      <c r="G16" s="73">
        <v>0</v>
      </c>
      <c r="H16" s="73">
        <v>4</v>
      </c>
      <c r="I16" s="73">
        <v>2</v>
      </c>
      <c r="J16" s="73">
        <v>0</v>
      </c>
      <c r="K16" s="34">
        <v>2</v>
      </c>
      <c r="L16" s="68">
        <v>0</v>
      </c>
      <c r="M16" s="73">
        <v>4</v>
      </c>
      <c r="N16" s="73">
        <v>2</v>
      </c>
      <c r="O16" s="73">
        <v>6</v>
      </c>
      <c r="P16" s="4">
        <v>1</v>
      </c>
      <c r="Q16" s="74">
        <v>4</v>
      </c>
      <c r="R16" s="68">
        <v>6</v>
      </c>
      <c r="S16" s="73">
        <v>6</v>
      </c>
      <c r="T16" s="73">
        <v>0</v>
      </c>
      <c r="U16" s="73">
        <v>5</v>
      </c>
      <c r="V16" s="73">
        <v>1</v>
      </c>
      <c r="W16" s="74">
        <v>4</v>
      </c>
      <c r="X16" s="68">
        <v>2</v>
      </c>
      <c r="Y16" s="73">
        <v>4</v>
      </c>
      <c r="Z16" s="73">
        <v>0</v>
      </c>
      <c r="AA16" s="73"/>
      <c r="AB16" s="73"/>
      <c r="AC16" s="74"/>
      <c r="AD16" s="68"/>
      <c r="AE16" s="73"/>
      <c r="AF16" s="73"/>
      <c r="AG16" s="73"/>
      <c r="AH16" s="73"/>
      <c r="AI16" s="74"/>
      <c r="AJ16" s="42"/>
      <c r="AK16" s="100">
        <f t="shared" si="5"/>
        <v>0.0035</v>
      </c>
      <c r="AL16" s="107">
        <f t="shared" si="6"/>
        <v>21</v>
      </c>
    </row>
    <row r="17" spans="2:38" ht="12.75">
      <c r="B17">
        <f t="shared" si="3"/>
        <v>10</v>
      </c>
      <c r="C17" s="96">
        <v>9</v>
      </c>
      <c r="D17" s="132" t="s">
        <v>192</v>
      </c>
      <c r="E17" s="110">
        <f t="shared" si="4"/>
        <v>-0.0044</v>
      </c>
      <c r="F17" s="4"/>
      <c r="G17" s="4"/>
      <c r="H17" s="4"/>
      <c r="I17" s="4"/>
      <c r="J17" s="4"/>
      <c r="K17" s="34"/>
      <c r="L17" s="68"/>
      <c r="M17" s="4"/>
      <c r="N17" s="4"/>
      <c r="O17" s="4"/>
      <c r="P17" s="4"/>
      <c r="Q17" s="34"/>
      <c r="R17" s="68"/>
      <c r="S17" s="4"/>
      <c r="T17" s="4"/>
      <c r="U17" s="4"/>
      <c r="V17" s="4"/>
      <c r="W17" s="34"/>
      <c r="X17" s="68"/>
      <c r="Y17" s="4"/>
      <c r="Z17" s="4"/>
      <c r="AA17" s="4"/>
      <c r="AB17" s="4"/>
      <c r="AC17" s="34"/>
      <c r="AD17" s="68"/>
      <c r="AE17" s="4"/>
      <c r="AF17" s="4"/>
      <c r="AG17" s="4"/>
      <c r="AH17" s="4"/>
      <c r="AI17" s="34"/>
      <c r="AJ17" s="4"/>
      <c r="AK17" s="100">
        <f t="shared" si="5"/>
        <v>0.0044</v>
      </c>
      <c r="AL17" s="107">
        <f t="shared" si="6"/>
        <v>0</v>
      </c>
    </row>
    <row r="18" spans="2:38" ht="12.75">
      <c r="B18">
        <f t="shared" si="3"/>
        <v>9</v>
      </c>
      <c r="C18" s="96">
        <v>10</v>
      </c>
      <c r="D18" s="132" t="s">
        <v>192</v>
      </c>
      <c r="E18" s="110">
        <v>0</v>
      </c>
      <c r="F18" s="4"/>
      <c r="G18" s="4"/>
      <c r="H18" s="4"/>
      <c r="I18" s="4"/>
      <c r="J18" s="4"/>
      <c r="K18" s="34"/>
      <c r="L18" s="68"/>
      <c r="M18" s="4"/>
      <c r="N18" s="4"/>
      <c r="O18" s="4"/>
      <c r="P18" s="4"/>
      <c r="Q18" s="34"/>
      <c r="R18" s="68"/>
      <c r="S18" s="4"/>
      <c r="T18" s="4"/>
      <c r="U18" s="4"/>
      <c r="V18" s="4"/>
      <c r="W18" s="34"/>
      <c r="X18" s="68"/>
      <c r="Y18" s="4"/>
      <c r="Z18" s="4"/>
      <c r="AA18" s="4"/>
      <c r="AB18" s="4"/>
      <c r="AC18" s="34"/>
      <c r="AD18" s="68"/>
      <c r="AE18" s="4"/>
      <c r="AF18" s="4"/>
      <c r="AG18" s="4"/>
      <c r="AH18" s="4"/>
      <c r="AI18" s="34"/>
      <c r="AJ18" s="4"/>
      <c r="AK18" s="100">
        <f t="shared" si="5"/>
        <v>0.0054</v>
      </c>
      <c r="AL18" s="107">
        <f t="shared" si="6"/>
        <v>0</v>
      </c>
    </row>
    <row r="19" spans="3:40" ht="12.75">
      <c r="C19" s="96">
        <v>11</v>
      </c>
      <c r="D19" s="132" t="s">
        <v>192</v>
      </c>
      <c r="E19" s="110">
        <v>0</v>
      </c>
      <c r="F19" s="4"/>
      <c r="G19" s="4"/>
      <c r="H19" s="4"/>
      <c r="I19" s="4"/>
      <c r="J19" s="4"/>
      <c r="K19" s="34"/>
      <c r="L19" s="68"/>
      <c r="M19" s="4"/>
      <c r="N19" s="4"/>
      <c r="O19" s="4"/>
      <c r="P19" s="4"/>
      <c r="Q19" s="34"/>
      <c r="R19" s="68"/>
      <c r="S19" s="4"/>
      <c r="T19" s="4"/>
      <c r="U19" s="4"/>
      <c r="V19" s="4"/>
      <c r="W19" s="34"/>
      <c r="X19" s="68"/>
      <c r="Y19" s="4"/>
      <c r="Z19" s="4"/>
      <c r="AA19" s="4"/>
      <c r="AB19" s="4"/>
      <c r="AC19" s="34"/>
      <c r="AD19" s="68"/>
      <c r="AE19" s="4"/>
      <c r="AF19" s="4"/>
      <c r="AG19" s="4"/>
      <c r="AH19" s="4"/>
      <c r="AI19" s="34"/>
      <c r="AJ19" s="4"/>
      <c r="AK19" s="100"/>
      <c r="AL19" s="107">
        <f t="shared" si="6"/>
        <v>0</v>
      </c>
      <c r="AM19" s="86"/>
      <c r="AN19" s="87"/>
    </row>
    <row r="20" spans="3:38" ht="12.75" customHeight="1" thickBot="1">
      <c r="C20" s="96">
        <v>12</v>
      </c>
      <c r="D20" s="133" t="s">
        <v>192</v>
      </c>
      <c r="E20" s="111">
        <v>0</v>
      </c>
      <c r="F20" s="37"/>
      <c r="G20" s="37"/>
      <c r="H20" s="37"/>
      <c r="I20" s="37"/>
      <c r="J20" s="37"/>
      <c r="K20" s="38"/>
      <c r="L20" s="69"/>
      <c r="M20" s="37"/>
      <c r="N20" s="37"/>
      <c r="O20" s="37"/>
      <c r="P20" s="37"/>
      <c r="Q20" s="38"/>
      <c r="R20" s="69"/>
      <c r="S20" s="37"/>
      <c r="T20" s="37"/>
      <c r="U20" s="37"/>
      <c r="V20" s="37"/>
      <c r="W20" s="38"/>
      <c r="X20" s="69"/>
      <c r="Y20" s="37"/>
      <c r="Z20" s="37"/>
      <c r="AA20" s="37"/>
      <c r="AB20" s="37"/>
      <c r="AC20" s="38"/>
      <c r="AD20" s="69"/>
      <c r="AE20" s="37"/>
      <c r="AF20" s="37"/>
      <c r="AG20" s="37"/>
      <c r="AH20" s="37"/>
      <c r="AI20" s="38"/>
      <c r="AJ20" s="37"/>
      <c r="AK20" s="69"/>
      <c r="AL20" s="108">
        <f t="shared" si="6"/>
        <v>0</v>
      </c>
    </row>
    <row r="21" spans="4:37" ht="12.75" hidden="1">
      <c r="D21" t="s">
        <v>1</v>
      </c>
      <c r="E21" s="35">
        <f>SUM(E9:E20)</f>
        <v>503.68440000000004</v>
      </c>
      <c r="AK21">
        <f>SUM(AK9:AK20)</f>
        <v>0.020999999999999998</v>
      </c>
    </row>
    <row r="22" spans="2:36" ht="15.75" customHeight="1" thickBot="1">
      <c r="B22">
        <f>E22</f>
        <v>24</v>
      </c>
      <c r="D22" s="117" t="s">
        <v>214</v>
      </c>
      <c r="E22" s="118">
        <v>24</v>
      </c>
      <c r="F22" s="2">
        <f>SUM(F9:F20)-$B$22</f>
        <v>0</v>
      </c>
      <c r="G22" s="2">
        <f>SUM(G9:G20)-$B$22</f>
        <v>0</v>
      </c>
      <c r="H22" s="2">
        <f aca="true" t="shared" si="7" ref="H22:AC22">SUM(H9:H20)-$B$22</f>
        <v>0</v>
      </c>
      <c r="I22" s="2">
        <f t="shared" si="7"/>
        <v>0</v>
      </c>
      <c r="J22" s="2">
        <f t="shared" si="7"/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2">
        <f t="shared" si="7"/>
        <v>0</v>
      </c>
      <c r="X22" s="2">
        <f t="shared" si="7"/>
        <v>0</v>
      </c>
      <c r="Y22" s="2">
        <f t="shared" si="7"/>
        <v>0</v>
      </c>
      <c r="Z22" s="2">
        <f t="shared" si="7"/>
        <v>0</v>
      </c>
      <c r="AA22" s="2">
        <f t="shared" si="7"/>
        <v>-24</v>
      </c>
      <c r="AB22" s="2">
        <f t="shared" si="7"/>
        <v>-24</v>
      </c>
      <c r="AC22" s="2">
        <f t="shared" si="7"/>
        <v>-24</v>
      </c>
      <c r="AD22">
        <f aca="true" t="shared" si="8" ref="AD22:AJ22">SUM(AD9:AD20)</f>
        <v>0</v>
      </c>
      <c r="AE22">
        <f t="shared" si="8"/>
        <v>0</v>
      </c>
      <c r="AF22">
        <f t="shared" si="8"/>
        <v>0</v>
      </c>
      <c r="AG22">
        <f t="shared" si="8"/>
        <v>0</v>
      </c>
      <c r="AH22">
        <f t="shared" si="8"/>
        <v>0</v>
      </c>
      <c r="AI22">
        <f t="shared" si="8"/>
        <v>0</v>
      </c>
      <c r="AJ22">
        <f t="shared" si="8"/>
        <v>-0.3</v>
      </c>
    </row>
    <row r="23" ht="21.75" customHeight="1" thickBot="1"/>
    <row r="24" spans="5:42" ht="19.5" customHeight="1" thickBot="1">
      <c r="E24" s="144" t="s">
        <v>2</v>
      </c>
      <c r="F24" s="145"/>
      <c r="G24" s="145"/>
      <c r="H24" s="145"/>
      <c r="I24" s="145"/>
      <c r="J24" s="145"/>
      <c r="K24" s="145"/>
      <c r="L24" s="144" t="s">
        <v>212</v>
      </c>
      <c r="M24" s="197"/>
      <c r="Q24" s="191" t="s">
        <v>199</v>
      </c>
      <c r="R24" s="192"/>
      <c r="S24" s="192"/>
      <c r="T24" s="192"/>
      <c r="U24" s="192"/>
      <c r="V24" s="192"/>
      <c r="W24" s="193"/>
      <c r="X24" s="45"/>
      <c r="Y24" s="45"/>
      <c r="AC24" s="191" t="s">
        <v>205</v>
      </c>
      <c r="AD24" s="192"/>
      <c r="AE24" s="192"/>
      <c r="AF24" s="192"/>
      <c r="AG24" s="192"/>
      <c r="AH24" s="192"/>
      <c r="AI24" s="192"/>
      <c r="AJ24" s="192"/>
      <c r="AK24" s="192"/>
      <c r="AL24" s="192"/>
      <c r="AM24" s="193"/>
      <c r="AP24" s="2"/>
    </row>
    <row r="25" spans="5:42" ht="19.5" customHeight="1" thickBot="1">
      <c r="E25" s="146"/>
      <c r="F25" s="147"/>
      <c r="G25" s="147"/>
      <c r="H25" s="147"/>
      <c r="I25" s="147"/>
      <c r="J25" s="147"/>
      <c r="K25" s="147"/>
      <c r="L25" s="198"/>
      <c r="M25" s="199"/>
      <c r="N25" s="96" t="s">
        <v>215</v>
      </c>
      <c r="Q25" s="46" t="s">
        <v>196</v>
      </c>
      <c r="R25" s="116" t="s">
        <v>5</v>
      </c>
      <c r="S25" s="81" t="s">
        <v>6</v>
      </c>
      <c r="T25" s="200" t="s">
        <v>197</v>
      </c>
      <c r="U25" s="201"/>
      <c r="V25" s="202" t="s">
        <v>198</v>
      </c>
      <c r="W25" s="193"/>
      <c r="X25" s="166" t="s">
        <v>208</v>
      </c>
      <c r="Y25" s="167"/>
      <c r="AC25" s="59" t="s">
        <v>196</v>
      </c>
      <c r="AD25" s="43" t="s">
        <v>5</v>
      </c>
      <c r="AE25" s="44" t="s">
        <v>6</v>
      </c>
      <c r="AF25" s="89" t="s">
        <v>197</v>
      </c>
      <c r="AG25" s="90"/>
      <c r="AH25" s="90"/>
      <c r="AI25" s="91"/>
      <c r="AJ25" s="89" t="s">
        <v>207</v>
      </c>
      <c r="AK25" s="90"/>
      <c r="AL25" s="90"/>
      <c r="AM25" s="97"/>
      <c r="AN25" s="166" t="s">
        <v>208</v>
      </c>
      <c r="AO25" s="167"/>
      <c r="AP25" s="2"/>
    </row>
    <row r="26" spans="2:42" ht="20.25" customHeight="1">
      <c r="B26" s="2">
        <f>C9</f>
        <v>1</v>
      </c>
      <c r="C26" s="2"/>
      <c r="D26" s="2"/>
      <c r="E26" s="135" t="str">
        <f>CONCATENATE("   ",B26,".      &lt;",VLOOKUP(B26,Plr2,2,0),"&gt; ",VLOOKUP(B26,Plr2,3,0))</f>
        <v>   1.      &lt;6&gt; Н.Лев - В.Гусев</v>
      </c>
      <c r="F26" s="136"/>
      <c r="G26" s="136"/>
      <c r="H26" s="136"/>
      <c r="I26" s="136"/>
      <c r="J26" s="136"/>
      <c r="K26" s="137"/>
      <c r="L26" s="187">
        <f>LARGE($E$9:$E$18,B26)</f>
        <v>88.998</v>
      </c>
      <c r="M26" s="188"/>
      <c r="Q26" s="114">
        <v>-150</v>
      </c>
      <c r="R26" s="92">
        <f>X26*100/(X26+Y26)</f>
        <v>0</v>
      </c>
      <c r="S26" s="49">
        <f>-R26</f>
        <v>0</v>
      </c>
      <c r="T26" s="82">
        <f>Q26-Q27</f>
        <v>-60</v>
      </c>
      <c r="U26" s="6">
        <f>Q26-Q28</f>
        <v>-60</v>
      </c>
      <c r="V26" s="48">
        <f aca="true" t="shared" si="9" ref="V26:W28">IF(T26&gt;0,2,IF(T26&lt;0,0,1))</f>
        <v>0</v>
      </c>
      <c r="W26" s="49">
        <f t="shared" si="9"/>
        <v>0</v>
      </c>
      <c r="X26" s="99">
        <f>SUM(V26:W26)</f>
        <v>0</v>
      </c>
      <c r="Y26" s="98">
        <f>Z26-X26</f>
        <v>4</v>
      </c>
      <c r="Z26">
        <v>4</v>
      </c>
      <c r="AC26" s="47">
        <v>-90</v>
      </c>
      <c r="AD26" s="92">
        <f>AN26*100/(AN26+AO26)</f>
        <v>87.5</v>
      </c>
      <c r="AE26" s="94">
        <f>100-AD26</f>
        <v>12.5</v>
      </c>
      <c r="AF26" s="80">
        <f>AC26-AC27</f>
        <v>20</v>
      </c>
      <c r="AG26" s="80">
        <f>AC26-AC28</f>
        <v>0</v>
      </c>
      <c r="AH26" s="80">
        <f>AC26-AC29</f>
        <v>690</v>
      </c>
      <c r="AI26" s="80">
        <f>AC26-AC30</f>
        <v>510</v>
      </c>
      <c r="AJ26" s="79">
        <f aca="true" t="shared" si="10" ref="AJ26:AM30">IF(AF26&gt;0,2,IF(AF26&lt;0,0,1))</f>
        <v>2</v>
      </c>
      <c r="AK26" s="80">
        <f t="shared" si="10"/>
        <v>1</v>
      </c>
      <c r="AL26" s="80">
        <f t="shared" si="10"/>
        <v>2</v>
      </c>
      <c r="AM26" s="81">
        <f t="shared" si="10"/>
        <v>2</v>
      </c>
      <c r="AN26" s="99">
        <f>SUM(AJ26:AM26)</f>
        <v>7</v>
      </c>
      <c r="AO26" s="98">
        <f>AP26-AN26</f>
        <v>1</v>
      </c>
      <c r="AP26" s="6">
        <v>8</v>
      </c>
    </row>
    <row r="27" spans="2:42" ht="20.25" customHeight="1">
      <c r="B27" s="2"/>
      <c r="C27" s="2"/>
      <c r="D27" s="2"/>
      <c r="E27" s="138"/>
      <c r="F27" s="139"/>
      <c r="G27" s="139"/>
      <c r="H27" s="139"/>
      <c r="I27" s="139"/>
      <c r="J27" s="139"/>
      <c r="K27" s="140"/>
      <c r="L27" s="189"/>
      <c r="M27" s="190"/>
      <c r="N27" s="96">
        <f>L26/1.26</f>
        <v>70.63333333333334</v>
      </c>
      <c r="Q27" s="82">
        <v>-90</v>
      </c>
      <c r="R27" s="93">
        <f>X27*100/(X27+Y27)</f>
        <v>75</v>
      </c>
      <c r="S27" s="51">
        <f>-R27</f>
        <v>-75</v>
      </c>
      <c r="T27" s="82">
        <f>Q27-Q26</f>
        <v>60</v>
      </c>
      <c r="U27" s="6">
        <f>Q27-Q28</f>
        <v>0</v>
      </c>
      <c r="V27" s="50">
        <f t="shared" si="9"/>
        <v>2</v>
      </c>
      <c r="W27" s="51">
        <f t="shared" si="9"/>
        <v>1</v>
      </c>
      <c r="X27" s="99">
        <f>SUM(V27:W27)</f>
        <v>3</v>
      </c>
      <c r="Y27" s="98">
        <f>Z26-X27</f>
        <v>1</v>
      </c>
      <c r="AC27" s="52">
        <v>-110</v>
      </c>
      <c r="AD27" s="93">
        <f>AN27*100/(AN27+AO27)</f>
        <v>50</v>
      </c>
      <c r="AE27" s="60">
        <f>100-AD27</f>
        <v>50</v>
      </c>
      <c r="AF27" s="6">
        <f>AC27-AC26</f>
        <v>-20</v>
      </c>
      <c r="AG27" s="6">
        <f>AC27-AC28</f>
        <v>-20</v>
      </c>
      <c r="AH27" s="6">
        <f>AC27-AC29</f>
        <v>670</v>
      </c>
      <c r="AI27" s="6">
        <f>AC27-AC30</f>
        <v>490</v>
      </c>
      <c r="AJ27" s="82">
        <f t="shared" si="10"/>
        <v>0</v>
      </c>
      <c r="AK27" s="6">
        <f t="shared" si="10"/>
        <v>0</v>
      </c>
      <c r="AL27" s="6">
        <f t="shared" si="10"/>
        <v>2</v>
      </c>
      <c r="AM27" s="51">
        <f t="shared" si="10"/>
        <v>2</v>
      </c>
      <c r="AN27" s="99">
        <f>SUM(AJ27:AM27)</f>
        <v>4</v>
      </c>
      <c r="AO27" s="98">
        <f>AP26-AN27</f>
        <v>4</v>
      </c>
      <c r="AP27" s="2"/>
    </row>
    <row r="28" spans="2:42" ht="20.25" customHeight="1" thickBot="1">
      <c r="B28" s="2">
        <f>B26+1</f>
        <v>2</v>
      </c>
      <c r="C28" s="2"/>
      <c r="D28" s="2"/>
      <c r="E28" s="138" t="str">
        <f>CONCATENATE("   ",B28,".      &lt;",VLOOKUP(B28,Plr2,2,0),"&gt; ",VLOOKUP(B28,Plr2,3,0))</f>
        <v>   2.      &lt;7&gt; А.Алексеев - И.Ковальков</v>
      </c>
      <c r="F28" s="139"/>
      <c r="G28" s="139"/>
      <c r="H28" s="139"/>
      <c r="I28" s="139"/>
      <c r="J28" s="139"/>
      <c r="K28" s="140"/>
      <c r="L28" s="149">
        <f>LARGE($E$9:$E$18,B28)</f>
        <v>71.9973</v>
      </c>
      <c r="M28" s="150"/>
      <c r="N28" s="96"/>
      <c r="Q28" s="83">
        <v>-90</v>
      </c>
      <c r="R28" s="95">
        <f>X28*100/(X28+Y28)</f>
        <v>75</v>
      </c>
      <c r="S28" s="54">
        <f>-R28</f>
        <v>-75</v>
      </c>
      <c r="T28" s="83">
        <f>Q28-Q26</f>
        <v>60</v>
      </c>
      <c r="U28" s="55">
        <f>Q28-Q27</f>
        <v>0</v>
      </c>
      <c r="V28" s="53">
        <f t="shared" si="9"/>
        <v>2</v>
      </c>
      <c r="W28" s="54">
        <f t="shared" si="9"/>
        <v>1</v>
      </c>
      <c r="X28" s="99">
        <f>SUM(V28:W28)</f>
        <v>3</v>
      </c>
      <c r="Y28" s="98">
        <f>Z26-X28</f>
        <v>1</v>
      </c>
      <c r="AC28" s="52">
        <v>-90</v>
      </c>
      <c r="AD28" s="93">
        <f>AN28*100/(AN28+AO28)</f>
        <v>87.5</v>
      </c>
      <c r="AE28" s="60">
        <f>100-AD28</f>
        <v>12.5</v>
      </c>
      <c r="AF28" s="6">
        <f>AC28-AC26</f>
        <v>0</v>
      </c>
      <c r="AG28" s="6">
        <f>AC28-AC27</f>
        <v>20</v>
      </c>
      <c r="AH28" s="6">
        <f>AC28-AC29</f>
        <v>690</v>
      </c>
      <c r="AI28" s="6">
        <f>AC28-AC30</f>
        <v>510</v>
      </c>
      <c r="AJ28" s="82">
        <f t="shared" si="10"/>
        <v>1</v>
      </c>
      <c r="AK28" s="6">
        <f t="shared" si="10"/>
        <v>2</v>
      </c>
      <c r="AL28" s="6">
        <f t="shared" si="10"/>
        <v>2</v>
      </c>
      <c r="AM28" s="51">
        <f t="shared" si="10"/>
        <v>2</v>
      </c>
      <c r="AN28" s="99">
        <f>SUM(AJ28:AM28)</f>
        <v>7</v>
      </c>
      <c r="AO28" s="98">
        <f>AP26-AN28</f>
        <v>1</v>
      </c>
      <c r="AP28" s="2"/>
    </row>
    <row r="29" spans="2:42" ht="20.25" customHeight="1" thickBot="1">
      <c r="B29" s="2"/>
      <c r="C29" s="2"/>
      <c r="D29" s="2"/>
      <c r="E29" s="141"/>
      <c r="F29" s="142"/>
      <c r="G29" s="142"/>
      <c r="H29" s="142"/>
      <c r="I29" s="142"/>
      <c r="J29" s="142"/>
      <c r="K29" s="143"/>
      <c r="L29" s="151"/>
      <c r="M29" s="152"/>
      <c r="N29" s="96">
        <f>L28/1.26</f>
        <v>57.14071428571428</v>
      </c>
      <c r="Q29" s="45"/>
      <c r="R29" s="45"/>
      <c r="S29" s="45"/>
      <c r="T29" s="45"/>
      <c r="U29" s="45"/>
      <c r="V29" s="45"/>
      <c r="W29" s="45"/>
      <c r="X29" s="45"/>
      <c r="Y29" s="45"/>
      <c r="AC29" s="52">
        <v>-780</v>
      </c>
      <c r="AD29" s="93">
        <f>AN29*100/(AN29+AO29)</f>
        <v>0</v>
      </c>
      <c r="AE29" s="60">
        <f>100-AD29</f>
        <v>100</v>
      </c>
      <c r="AF29" s="6">
        <f>AC29-AC26</f>
        <v>-690</v>
      </c>
      <c r="AG29" s="6">
        <f>AC29-AC27</f>
        <v>-670</v>
      </c>
      <c r="AH29" s="6">
        <f>AC29-AC28</f>
        <v>-690</v>
      </c>
      <c r="AI29" s="6">
        <f>AC29-AC30</f>
        <v>-180</v>
      </c>
      <c r="AJ29" s="82">
        <f t="shared" si="10"/>
        <v>0</v>
      </c>
      <c r="AK29" s="6">
        <f t="shared" si="10"/>
        <v>0</v>
      </c>
      <c r="AL29" s="6">
        <f t="shared" si="10"/>
        <v>0</v>
      </c>
      <c r="AM29" s="51">
        <f t="shared" si="10"/>
        <v>0</v>
      </c>
      <c r="AN29" s="99">
        <f>SUM(AJ29:AM29)</f>
        <v>0</v>
      </c>
      <c r="AO29" s="98">
        <f>AP26-AN29</f>
        <v>8</v>
      </c>
      <c r="AP29" s="2"/>
    </row>
    <row r="30" spans="2:42" ht="20.25" customHeight="1" thickBot="1">
      <c r="B30" s="2">
        <f>B28+1</f>
        <v>3</v>
      </c>
      <c r="C30" s="2"/>
      <c r="D30" s="4"/>
      <c r="E30" s="135" t="str">
        <f>CONCATENATE("   ",B30,".      &lt;",VLOOKUP(B30,Plr2,2,0),"&gt; ",VLOOKUP(B30,Plr2,3,0))</f>
        <v>   3.      &lt;3&gt; Ж.Петрова - А.Лудинов</v>
      </c>
      <c r="F30" s="136"/>
      <c r="G30" s="136"/>
      <c r="H30" s="136"/>
      <c r="I30" s="136"/>
      <c r="J30" s="136"/>
      <c r="K30" s="137"/>
      <c r="L30" s="149">
        <f>LARGE($E$9:$E$18,B30)</f>
        <v>63.9995</v>
      </c>
      <c r="M30" s="150"/>
      <c r="N30" s="96"/>
      <c r="Q30" s="191" t="s">
        <v>200</v>
      </c>
      <c r="R30" s="192"/>
      <c r="S30" s="192"/>
      <c r="T30" s="192"/>
      <c r="U30" s="192"/>
      <c r="V30" s="192"/>
      <c r="W30" s="192"/>
      <c r="X30" s="192"/>
      <c r="Y30" s="193"/>
      <c r="AC30" s="61">
        <v>-600</v>
      </c>
      <c r="AD30" s="95">
        <f>AN30*100/(AN30+AO30)</f>
        <v>25</v>
      </c>
      <c r="AE30" s="62">
        <f>100-AD30</f>
        <v>75</v>
      </c>
      <c r="AF30" s="55">
        <f>AC30-AC26</f>
        <v>-510</v>
      </c>
      <c r="AG30" s="55">
        <f>AC30-AC27</f>
        <v>-490</v>
      </c>
      <c r="AH30" s="55">
        <f>AC30-AC28</f>
        <v>-510</v>
      </c>
      <c r="AI30" s="55">
        <f>AC30-AC29</f>
        <v>180</v>
      </c>
      <c r="AJ30" s="83">
        <f t="shared" si="10"/>
        <v>0</v>
      </c>
      <c r="AK30" s="55">
        <f t="shared" si="10"/>
        <v>0</v>
      </c>
      <c r="AL30" s="55">
        <f t="shared" si="10"/>
        <v>0</v>
      </c>
      <c r="AM30" s="54">
        <f t="shared" si="10"/>
        <v>2</v>
      </c>
      <c r="AN30" s="99">
        <f>SUM(AJ30:AM30)</f>
        <v>2</v>
      </c>
      <c r="AO30" s="98">
        <f>AP26-AN30</f>
        <v>6</v>
      </c>
      <c r="AP30" s="2"/>
    </row>
    <row r="31" spans="2:42" ht="20.25" customHeight="1">
      <c r="B31" s="2"/>
      <c r="C31" s="2"/>
      <c r="D31" s="2"/>
      <c r="E31" s="138"/>
      <c r="F31" s="139"/>
      <c r="G31" s="139"/>
      <c r="H31" s="139"/>
      <c r="I31" s="139"/>
      <c r="J31" s="139"/>
      <c r="K31" s="140"/>
      <c r="L31" s="151"/>
      <c r="M31" s="152"/>
      <c r="N31" s="96">
        <f>L30/1.26</f>
        <v>50.793253968253964</v>
      </c>
      <c r="Q31" s="59" t="s">
        <v>196</v>
      </c>
      <c r="R31" s="112" t="s">
        <v>5</v>
      </c>
      <c r="S31" s="113" t="s">
        <v>6</v>
      </c>
      <c r="T31" s="164" t="s">
        <v>197</v>
      </c>
      <c r="U31" s="165"/>
      <c r="V31" s="165"/>
      <c r="W31" s="162" t="s">
        <v>198</v>
      </c>
      <c r="X31" s="162"/>
      <c r="Y31" s="163"/>
      <c r="Z31" s="166" t="s">
        <v>208</v>
      </c>
      <c r="AA31" s="167"/>
      <c r="AC31" s="2"/>
      <c r="AD31" s="2"/>
      <c r="AE31" s="2"/>
      <c r="AF31" s="2"/>
      <c r="AG31" s="2"/>
      <c r="AH31" s="2"/>
      <c r="AI31" s="2"/>
      <c r="AP31" s="2"/>
    </row>
    <row r="32" spans="2:42" ht="20.25" customHeight="1">
      <c r="B32" s="2">
        <f>B30+1</f>
        <v>4</v>
      </c>
      <c r="C32" s="2"/>
      <c r="D32" s="2"/>
      <c r="E32" s="138" t="str">
        <f>CONCATENATE("   ",B32,".      &lt;",VLOOKUP(B32,Plr2,2,0),"&gt; ",VLOOKUP(B32,Plr2,3,0))</f>
        <v>   4.      &lt;2&gt; С.Иванова - А.Порай-Кошиц</v>
      </c>
      <c r="F32" s="139"/>
      <c r="G32" s="139"/>
      <c r="H32" s="139"/>
      <c r="I32" s="139"/>
      <c r="J32" s="139"/>
      <c r="K32" s="140"/>
      <c r="L32" s="149">
        <f>LARGE($E$9:$E$18,B32)</f>
        <v>60.9998</v>
      </c>
      <c r="M32" s="150"/>
      <c r="N32" s="96"/>
      <c r="Q32" s="114">
        <v>1540</v>
      </c>
      <c r="R32" s="92">
        <f>Z32*100/(Z32+AA32)</f>
        <v>100</v>
      </c>
      <c r="S32" s="94">
        <f>100-R32</f>
        <v>0</v>
      </c>
      <c r="T32" s="56">
        <f>Q32-Q33</f>
        <v>1240</v>
      </c>
      <c r="U32" s="56">
        <f>Q32-Q34</f>
        <v>940</v>
      </c>
      <c r="V32" s="56">
        <f>Q32-Q35</f>
        <v>940</v>
      </c>
      <c r="W32" s="48">
        <f aca="true" t="shared" si="11" ref="W32:Y35">IF(T32&gt;0,2,IF(T32&lt;0,0,1))</f>
        <v>2</v>
      </c>
      <c r="X32" s="56">
        <f t="shared" si="11"/>
        <v>2</v>
      </c>
      <c r="Y32" s="49">
        <f t="shared" si="11"/>
        <v>2</v>
      </c>
      <c r="Z32" s="99">
        <f>SUM(W32:Y32)</f>
        <v>6</v>
      </c>
      <c r="AA32" s="98">
        <f>AB32-Z32</f>
        <v>0</v>
      </c>
      <c r="AB32" s="6">
        <v>6</v>
      </c>
      <c r="AC32" s="2"/>
      <c r="AD32" s="6"/>
      <c r="AE32" s="6"/>
      <c r="AF32" s="2"/>
      <c r="AG32" s="2"/>
      <c r="AH32" s="2"/>
      <c r="AI32" s="2"/>
      <c r="AP32" s="2"/>
    </row>
    <row r="33" spans="2:42" ht="20.25" customHeight="1" thickBot="1">
      <c r="B33" s="2"/>
      <c r="C33" s="2"/>
      <c r="D33" s="76"/>
      <c r="E33" s="141"/>
      <c r="F33" s="142"/>
      <c r="G33" s="142"/>
      <c r="H33" s="142"/>
      <c r="I33" s="142"/>
      <c r="J33" s="142"/>
      <c r="K33" s="143"/>
      <c r="L33" s="151"/>
      <c r="M33" s="152"/>
      <c r="N33" s="96">
        <f>L32/1.26</f>
        <v>48.41253968253968</v>
      </c>
      <c r="Q33" s="82">
        <v>300</v>
      </c>
      <c r="R33" s="93">
        <f>Z33*100/(Z33+AA33)</f>
        <v>0</v>
      </c>
      <c r="S33" s="60">
        <f>100-R33</f>
        <v>100</v>
      </c>
      <c r="T33" s="6">
        <f>Q33-Q32</f>
        <v>-1240</v>
      </c>
      <c r="U33" s="6">
        <f>Q33-Q34</f>
        <v>-300</v>
      </c>
      <c r="V33" s="6">
        <f>Q33-Q35</f>
        <v>-300</v>
      </c>
      <c r="W33" s="50">
        <f t="shared" si="11"/>
        <v>0</v>
      </c>
      <c r="X33" s="6">
        <f t="shared" si="11"/>
        <v>0</v>
      </c>
      <c r="Y33" s="51">
        <f t="shared" si="11"/>
        <v>0</v>
      </c>
      <c r="Z33" s="99">
        <f>SUM(W33:Y33)</f>
        <v>0</v>
      </c>
      <c r="AA33" s="98">
        <f>AB32-Z33</f>
        <v>6</v>
      </c>
      <c r="AC33" s="2"/>
      <c r="AD33" s="6"/>
      <c r="AE33" s="6"/>
      <c r="AF33" s="2"/>
      <c r="AG33" s="2"/>
      <c r="AH33" s="2"/>
      <c r="AI33" s="2"/>
      <c r="AP33" s="2"/>
    </row>
    <row r="34" spans="2:42" ht="20.25" customHeight="1">
      <c r="B34" s="2">
        <f>B32+1</f>
        <v>5</v>
      </c>
      <c r="C34" s="2"/>
      <c r="D34" s="76"/>
      <c r="E34" s="135" t="str">
        <f>CONCATENATE("   ",B34,".      &lt;",VLOOKUP(B34,Plr2,2,0),"&gt; ",VLOOKUP(B34,Plr2,3,0))</f>
        <v>   5.      &lt;8&gt; И.Багдасарян - В.Трушников</v>
      </c>
      <c r="F34" s="136"/>
      <c r="G34" s="136"/>
      <c r="H34" s="136"/>
      <c r="I34" s="136"/>
      <c r="J34" s="136"/>
      <c r="K34" s="137"/>
      <c r="L34" s="149">
        <f>LARGE($E$9:$E$18,B34)</f>
        <v>57.9965</v>
      </c>
      <c r="M34" s="150"/>
      <c r="N34" s="96"/>
      <c r="Q34" s="82">
        <v>600</v>
      </c>
      <c r="R34" s="93">
        <f>Z34*100/(Z34+AA34)</f>
        <v>50</v>
      </c>
      <c r="S34" s="60">
        <f>100-R34</f>
        <v>50</v>
      </c>
      <c r="T34" s="6">
        <f>Q34-Q32</f>
        <v>-940</v>
      </c>
      <c r="U34" s="6">
        <f>Q34-Q33</f>
        <v>300</v>
      </c>
      <c r="V34" s="6">
        <f>Q34-Q35</f>
        <v>0</v>
      </c>
      <c r="W34" s="50">
        <f t="shared" si="11"/>
        <v>0</v>
      </c>
      <c r="X34" s="6">
        <f t="shared" si="11"/>
        <v>2</v>
      </c>
      <c r="Y34" s="51">
        <f t="shared" si="11"/>
        <v>1</v>
      </c>
      <c r="Z34" s="99">
        <f>SUM(W34:Y34)</f>
        <v>3</v>
      </c>
      <c r="AA34" s="98">
        <f>AB32-Z34</f>
        <v>3</v>
      </c>
      <c r="AC34" s="2"/>
      <c r="AD34" s="6"/>
      <c r="AE34" s="6"/>
      <c r="AF34" s="2"/>
      <c r="AG34" s="2"/>
      <c r="AH34" s="2"/>
      <c r="AI34" s="2"/>
      <c r="AP34" s="2"/>
    </row>
    <row r="35" spans="2:42" ht="20.25" customHeight="1" thickBot="1">
      <c r="B35" s="2"/>
      <c r="C35" s="2"/>
      <c r="E35" s="138"/>
      <c r="F35" s="139"/>
      <c r="G35" s="139"/>
      <c r="H35" s="139"/>
      <c r="I35" s="139"/>
      <c r="J35" s="139"/>
      <c r="K35" s="140"/>
      <c r="L35" s="151"/>
      <c r="M35" s="152"/>
      <c r="N35" s="96">
        <f>L34/1.26</f>
        <v>46.02896825396825</v>
      </c>
      <c r="Q35" s="115">
        <v>600</v>
      </c>
      <c r="R35" s="95">
        <f>Z35*100/(Z35+AA35)</f>
        <v>50</v>
      </c>
      <c r="S35" s="62">
        <f>100-R35</f>
        <v>50</v>
      </c>
      <c r="T35" s="55">
        <f>Q35-Q32</f>
        <v>-940</v>
      </c>
      <c r="U35" s="55">
        <f>Q35-Q33</f>
        <v>300</v>
      </c>
      <c r="V35" s="55">
        <f>Q35-Q34</f>
        <v>0</v>
      </c>
      <c r="W35" s="53">
        <f t="shared" si="11"/>
        <v>0</v>
      </c>
      <c r="X35" s="55">
        <f t="shared" si="11"/>
        <v>2</v>
      </c>
      <c r="Y35" s="54">
        <f t="shared" si="11"/>
        <v>1</v>
      </c>
      <c r="Z35" s="99">
        <f>SUM(W35:Y35)</f>
        <v>3</v>
      </c>
      <c r="AA35" s="98">
        <f>AB32-Z35</f>
        <v>3</v>
      </c>
      <c r="AC35" s="2"/>
      <c r="AD35" s="6"/>
      <c r="AE35" s="6"/>
      <c r="AF35" s="2"/>
      <c r="AG35" s="2"/>
      <c r="AH35" s="2"/>
      <c r="AI35" s="2"/>
      <c r="AP35" s="2"/>
    </row>
    <row r="36" spans="2:42" ht="20.25" customHeight="1" thickBot="1">
      <c r="B36" s="2">
        <f>B34+1</f>
        <v>6</v>
      </c>
      <c r="C36" s="4"/>
      <c r="E36" s="138" t="str">
        <f>CONCATENATE("   ",B36,".      &lt;",VLOOKUP(B36,Plr2,2,0),"&gt; ",VLOOKUP(B36,Plr2,3,0))</f>
        <v>   6.      &lt;1&gt; Е.Бабенко - Е.Байдин</v>
      </c>
      <c r="F36" s="139"/>
      <c r="G36" s="139"/>
      <c r="H36" s="139"/>
      <c r="I36" s="139"/>
      <c r="J36" s="139"/>
      <c r="K36" s="140"/>
      <c r="L36" s="149">
        <f>LARGE($E$9:$E$18,B36)</f>
        <v>57.7</v>
      </c>
      <c r="M36" s="150"/>
      <c r="N36" s="96"/>
      <c r="Q36" s="39"/>
      <c r="S36" s="2"/>
      <c r="T36" s="70"/>
      <c r="U36" s="70"/>
      <c r="V36" s="2"/>
      <c r="W36" s="2"/>
      <c r="Z36" s="2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4"/>
      <c r="AP36" s="2"/>
    </row>
    <row r="37" spans="2:42" ht="20.25" customHeight="1" thickBot="1">
      <c r="B37" s="2"/>
      <c r="C37" s="2"/>
      <c r="E37" s="141"/>
      <c r="F37" s="142"/>
      <c r="G37" s="142"/>
      <c r="H37" s="142"/>
      <c r="I37" s="142"/>
      <c r="J37" s="142"/>
      <c r="K37" s="143"/>
      <c r="L37" s="151"/>
      <c r="M37" s="152"/>
      <c r="N37" s="96">
        <f>L36/1.26</f>
        <v>45.7936507936508</v>
      </c>
      <c r="Q37" s="177" t="s">
        <v>195</v>
      </c>
      <c r="R37" s="178"/>
      <c r="S37" s="178"/>
      <c r="T37" s="179"/>
      <c r="U37" s="40"/>
      <c r="V37" s="165" t="s">
        <v>194</v>
      </c>
      <c r="W37" s="186"/>
      <c r="X37" s="165" t="s">
        <v>201</v>
      </c>
      <c r="Y37" s="165"/>
      <c r="Z37" s="176"/>
      <c r="AA37" s="2"/>
      <c r="AB37" s="2"/>
      <c r="AC37" s="2"/>
      <c r="AD37" s="148"/>
      <c r="AE37" s="148"/>
      <c r="AF37" s="148"/>
      <c r="AG37" s="2"/>
      <c r="AH37" s="2"/>
      <c r="AI37" s="2"/>
      <c r="AJ37" s="2"/>
      <c r="AK37" s="4"/>
      <c r="AP37" s="2"/>
    </row>
    <row r="38" spans="2:42" ht="20.25" customHeight="1">
      <c r="B38" s="2">
        <f>B36+1</f>
        <v>7</v>
      </c>
      <c r="C38" s="2"/>
      <c r="E38" s="135" t="str">
        <f>CONCATENATE("   ",B38,".      &lt;",VLOOKUP(B38,Plr2,2,0),"&gt; ",VLOOKUP(B38,Plr2,3,0))</f>
        <v>   7.      &lt;4&gt; О.Масликова - В.Плешков</v>
      </c>
      <c r="F38" s="136"/>
      <c r="G38" s="136"/>
      <c r="H38" s="136"/>
      <c r="I38" s="136"/>
      <c r="J38" s="136"/>
      <c r="K38" s="137"/>
      <c r="L38" s="149">
        <f>LARGE($E$9:$E$18,B38)</f>
        <v>56.9991</v>
      </c>
      <c r="M38" s="150"/>
      <c r="N38" s="96"/>
      <c r="Q38" s="180"/>
      <c r="R38" s="181"/>
      <c r="S38" s="181"/>
      <c r="T38" s="182"/>
      <c r="U38" s="2"/>
      <c r="V38" s="153">
        <v>440</v>
      </c>
      <c r="W38" s="153"/>
      <c r="X38" s="153">
        <v>110</v>
      </c>
      <c r="Y38" s="153"/>
      <c r="Z38" s="154"/>
      <c r="AB38" s="2"/>
      <c r="AC38" s="2"/>
      <c r="AD38" s="148"/>
      <c r="AE38" s="148"/>
      <c r="AF38" s="148"/>
      <c r="AG38" s="2"/>
      <c r="AH38" s="2"/>
      <c r="AI38" s="2"/>
      <c r="AP38" s="2"/>
    </row>
    <row r="39" spans="2:42" ht="20.25" customHeight="1">
      <c r="B39" s="2"/>
      <c r="C39" s="2"/>
      <c r="E39" s="138"/>
      <c r="F39" s="139"/>
      <c r="G39" s="139"/>
      <c r="H39" s="139"/>
      <c r="I39" s="139"/>
      <c r="J39" s="139"/>
      <c r="K39" s="140"/>
      <c r="L39" s="151"/>
      <c r="M39" s="152"/>
      <c r="N39" s="96">
        <f>L38/1.26</f>
        <v>45.23738095238095</v>
      </c>
      <c r="Q39" s="180"/>
      <c r="R39" s="181"/>
      <c r="S39" s="181"/>
      <c r="T39" s="182"/>
      <c r="U39" s="2"/>
      <c r="V39" s="153"/>
      <c r="W39" s="153"/>
      <c r="X39" s="153"/>
      <c r="Y39" s="153"/>
      <c r="Z39" s="154"/>
      <c r="AB39" s="2"/>
      <c r="AC39" s="2"/>
      <c r="AD39" s="148"/>
      <c r="AE39" s="148"/>
      <c r="AF39" s="148"/>
      <c r="AG39" s="2"/>
      <c r="AH39" s="2"/>
      <c r="AI39" s="2"/>
      <c r="AP39" s="2"/>
    </row>
    <row r="40" spans="2:42" ht="20.25" customHeight="1">
      <c r="B40" s="2">
        <f>B38+1</f>
        <v>8</v>
      </c>
      <c r="E40" s="138" t="str">
        <f>CONCATENATE("   ",B40,".      &lt;",VLOOKUP(B40,Plr2,2,0),"&gt; ",VLOOKUP(B40,Plr2,3,0))</f>
        <v>   8.      &lt;5&gt; Т.Орлова - А.Радчинский</v>
      </c>
      <c r="F40" s="139"/>
      <c r="G40" s="139"/>
      <c r="H40" s="139"/>
      <c r="I40" s="139"/>
      <c r="J40" s="139"/>
      <c r="K40" s="140"/>
      <c r="L40" s="149">
        <f>LARGE($E$9:$E$18,B40)</f>
        <v>44.9986</v>
      </c>
      <c r="M40" s="150"/>
      <c r="N40" s="96"/>
      <c r="Q40" s="180"/>
      <c r="R40" s="181"/>
      <c r="S40" s="181"/>
      <c r="T40" s="182"/>
      <c r="U40" s="2"/>
      <c r="V40" s="2"/>
      <c r="W40" s="2"/>
      <c r="X40" s="2"/>
      <c r="Y40" s="2"/>
      <c r="Z40" s="33"/>
      <c r="AC40" s="2"/>
      <c r="AD40" s="2"/>
      <c r="AE40" s="2"/>
      <c r="AF40" s="2"/>
      <c r="AG40" s="2"/>
      <c r="AH40" s="2"/>
      <c r="AI40" s="2"/>
      <c r="AP40" s="2"/>
    </row>
    <row r="41" spans="2:42" ht="20.25" customHeight="1" thickBot="1">
      <c r="B41" s="2"/>
      <c r="C41" s="2"/>
      <c r="E41" s="141"/>
      <c r="F41" s="142"/>
      <c r="G41" s="142"/>
      <c r="H41" s="142"/>
      <c r="I41" s="142"/>
      <c r="J41" s="142"/>
      <c r="K41" s="143"/>
      <c r="L41" s="151"/>
      <c r="M41" s="152"/>
      <c r="N41" s="96">
        <f>L40/1.26</f>
        <v>35.71317460317461</v>
      </c>
      <c r="Q41" s="183"/>
      <c r="R41" s="184"/>
      <c r="S41" s="184"/>
      <c r="T41" s="185"/>
      <c r="U41" s="39"/>
      <c r="V41" s="5"/>
      <c r="W41" s="160" t="s">
        <v>3</v>
      </c>
      <c r="X41" s="160"/>
      <c r="Y41" s="160"/>
      <c r="Z41" s="161"/>
      <c r="AC41" s="2"/>
      <c r="AD41" s="2"/>
      <c r="AE41" s="2"/>
      <c r="AF41" s="2"/>
      <c r="AG41" s="2"/>
      <c r="AH41" s="2"/>
      <c r="AI41" s="2"/>
      <c r="AP41" s="2"/>
    </row>
    <row r="42" spans="2:42" ht="20.25" customHeight="1">
      <c r="B42" s="2">
        <f>B40+1</f>
        <v>9</v>
      </c>
      <c r="C42" s="2"/>
      <c r="E42" s="135" t="str">
        <f>CONCATENATE("   ",B42,".      &lt;",VLOOKUP(B42,Plr2,2,0),"&gt; ",VLOOKUP(B42,Plr2,3,0))</f>
        <v>   9.      &lt;10&gt; ---</v>
      </c>
      <c r="F42" s="136"/>
      <c r="G42" s="136"/>
      <c r="H42" s="136"/>
      <c r="I42" s="136"/>
      <c r="J42" s="136"/>
      <c r="K42" s="137"/>
      <c r="L42" s="149">
        <f>LARGE($E$9:$E$18,B42)</f>
        <v>0</v>
      </c>
      <c r="M42" s="150"/>
      <c r="Q42" s="41"/>
      <c r="R42" s="2"/>
      <c r="S42" s="5"/>
      <c r="T42" s="5"/>
      <c r="U42" s="170" t="s">
        <v>5</v>
      </c>
      <c r="V42" s="170"/>
      <c r="W42" s="153">
        <f>MY_IMPS(Q44)</f>
        <v>8</v>
      </c>
      <c r="X42" s="153"/>
      <c r="Y42" s="153">
        <f>-W42</f>
        <v>-8</v>
      </c>
      <c r="Z42" s="154"/>
      <c r="AC42" s="2"/>
      <c r="AD42" s="2"/>
      <c r="AE42" s="148"/>
      <c r="AF42" s="148"/>
      <c r="AG42" s="2"/>
      <c r="AH42" s="2"/>
      <c r="AI42" s="2"/>
      <c r="AP42" s="2"/>
    </row>
    <row r="43" spans="2:42" ht="20.25" customHeight="1">
      <c r="B43" s="2"/>
      <c r="C43" s="2"/>
      <c r="E43" s="138"/>
      <c r="F43" s="139"/>
      <c r="G43" s="139"/>
      <c r="H43" s="139"/>
      <c r="I43" s="139"/>
      <c r="J43" s="139"/>
      <c r="K43" s="140"/>
      <c r="L43" s="151"/>
      <c r="M43" s="152"/>
      <c r="Q43" s="155" t="s">
        <v>4</v>
      </c>
      <c r="R43" s="156"/>
      <c r="S43" s="5"/>
      <c r="T43" s="5"/>
      <c r="U43" s="170"/>
      <c r="V43" s="170"/>
      <c r="W43" s="153"/>
      <c r="X43" s="153"/>
      <c r="Y43" s="153"/>
      <c r="Z43" s="154"/>
      <c r="AC43" s="2"/>
      <c r="AD43" s="2"/>
      <c r="AE43" s="148"/>
      <c r="AF43" s="148"/>
      <c r="AG43" s="2"/>
      <c r="AH43" s="2"/>
      <c r="AI43" s="2"/>
      <c r="AP43" s="2"/>
    </row>
    <row r="44" spans="2:42" ht="20.25" customHeight="1">
      <c r="B44" s="2">
        <f>B42+1</f>
        <v>10</v>
      </c>
      <c r="E44" s="138" t="str">
        <f>CONCATENATE("   ",B44,".      &lt;",VLOOKUP(B44,Plr2,2,0),"&gt; ",VLOOKUP(B44,Plr2,3,0))</f>
        <v>   10.      &lt;9&gt; ---</v>
      </c>
      <c r="F44" s="139"/>
      <c r="G44" s="139"/>
      <c r="H44" s="139"/>
      <c r="I44" s="139"/>
      <c r="J44" s="139"/>
      <c r="K44" s="140"/>
      <c r="L44" s="149">
        <f>LARGE($E$9:$E$18,B44)</f>
        <v>-0.0044</v>
      </c>
      <c r="M44" s="150"/>
      <c r="Q44" s="174">
        <f>V38-X38</f>
        <v>330</v>
      </c>
      <c r="R44" s="153"/>
      <c r="S44" s="2"/>
      <c r="T44" s="2"/>
      <c r="U44" s="170" t="s">
        <v>6</v>
      </c>
      <c r="V44" s="170"/>
      <c r="W44" s="153">
        <f>-W42</f>
        <v>-8</v>
      </c>
      <c r="X44" s="153"/>
      <c r="Y44" s="153">
        <f>-Y42</f>
        <v>8</v>
      </c>
      <c r="Z44" s="154"/>
      <c r="AC44" s="2"/>
      <c r="AD44" s="2"/>
      <c r="AE44" s="148"/>
      <c r="AF44" s="148"/>
      <c r="AG44" s="2"/>
      <c r="AH44" s="2"/>
      <c r="AI44" s="2"/>
      <c r="AP44" s="2"/>
    </row>
    <row r="45" spans="2:42" ht="20.25" customHeight="1" thickBot="1">
      <c r="B45" s="2"/>
      <c r="E45" s="141"/>
      <c r="F45" s="142"/>
      <c r="G45" s="142"/>
      <c r="H45" s="142"/>
      <c r="I45" s="142"/>
      <c r="J45" s="142"/>
      <c r="K45" s="143"/>
      <c r="L45" s="168"/>
      <c r="M45" s="169"/>
      <c r="Q45" s="175"/>
      <c r="R45" s="172"/>
      <c r="S45" s="37"/>
      <c r="T45" s="37"/>
      <c r="U45" s="171"/>
      <c r="V45" s="171"/>
      <c r="W45" s="172"/>
      <c r="X45" s="172"/>
      <c r="Y45" s="172"/>
      <c r="Z45" s="173"/>
      <c r="AC45" s="2"/>
      <c r="AD45" s="2"/>
      <c r="AE45" s="148"/>
      <c r="AF45" s="148"/>
      <c r="AG45" s="2"/>
      <c r="AH45" s="2"/>
      <c r="AI45" s="2"/>
      <c r="AP45" s="2"/>
    </row>
    <row r="47" ht="12.75">
      <c r="O47" s="36"/>
    </row>
    <row r="55" spans="26:37" ht="12.75">
      <c r="Z55" s="2"/>
      <c r="AA55" s="2"/>
      <c r="AB55" s="2"/>
      <c r="AC55" s="2"/>
      <c r="AF55" s="2"/>
      <c r="AG55" s="2"/>
      <c r="AH55" s="2"/>
      <c r="AI55" s="2"/>
      <c r="AJ55" s="2"/>
      <c r="AK55" s="2"/>
    </row>
    <row r="56" spans="26:37" ht="12.75">
      <c r="Z56" s="2"/>
      <c r="AA56" s="2"/>
      <c r="AB56" s="2"/>
      <c r="AC56" s="2"/>
      <c r="AF56" s="2"/>
      <c r="AG56" s="2"/>
      <c r="AH56" s="2"/>
      <c r="AI56" s="2"/>
      <c r="AJ56" s="2"/>
      <c r="AK56" s="2"/>
    </row>
  </sheetData>
  <sheetProtection/>
  <mergeCells count="54">
    <mergeCell ref="D2:S2"/>
    <mergeCell ref="AC24:AM24"/>
    <mergeCell ref="L24:M25"/>
    <mergeCell ref="Q24:W24"/>
    <mergeCell ref="T25:U25"/>
    <mergeCell ref="V25:W25"/>
    <mergeCell ref="X25:Y25"/>
    <mergeCell ref="Q37:T41"/>
    <mergeCell ref="V37:W37"/>
    <mergeCell ref="AN25:AO25"/>
    <mergeCell ref="L32:M33"/>
    <mergeCell ref="L26:M27"/>
    <mergeCell ref="L28:M29"/>
    <mergeCell ref="L34:M35"/>
    <mergeCell ref="Q30:Y30"/>
    <mergeCell ref="T31:V31"/>
    <mergeCell ref="Z31:AA31"/>
    <mergeCell ref="L44:M45"/>
    <mergeCell ref="L36:M37"/>
    <mergeCell ref="U44:V45"/>
    <mergeCell ref="W44:X45"/>
    <mergeCell ref="Y44:Z45"/>
    <mergeCell ref="Q44:R45"/>
    <mergeCell ref="X37:Z37"/>
    <mergeCell ref="U42:V43"/>
    <mergeCell ref="AE44:AF45"/>
    <mergeCell ref="Q43:R43"/>
    <mergeCell ref="E38:K39"/>
    <mergeCell ref="E40:K41"/>
    <mergeCell ref="K4:L4"/>
    <mergeCell ref="K5:L5"/>
    <mergeCell ref="M5:N5"/>
    <mergeCell ref="L30:M31"/>
    <mergeCell ref="W41:Z41"/>
    <mergeCell ref="W31:Y31"/>
    <mergeCell ref="AD37:AF37"/>
    <mergeCell ref="AD38:AF39"/>
    <mergeCell ref="L38:M39"/>
    <mergeCell ref="AE42:AF43"/>
    <mergeCell ref="W42:X43"/>
    <mergeCell ref="L42:M43"/>
    <mergeCell ref="L40:M41"/>
    <mergeCell ref="Y42:Z43"/>
    <mergeCell ref="V38:W39"/>
    <mergeCell ref="X38:Z39"/>
    <mergeCell ref="E42:K43"/>
    <mergeCell ref="E44:K45"/>
    <mergeCell ref="E24:K25"/>
    <mergeCell ref="E26:K27"/>
    <mergeCell ref="E28:K29"/>
    <mergeCell ref="E30:K31"/>
    <mergeCell ref="E32:K33"/>
    <mergeCell ref="E34:K35"/>
    <mergeCell ref="E36:K37"/>
  </mergeCells>
  <conditionalFormatting sqref="F9:AI20">
    <cfRule type="expression" priority="1" dxfId="1" stopIfTrue="1">
      <formula>F$22&lt;&gt;0</formula>
    </cfRule>
  </conditionalFormatting>
  <conditionalFormatting sqref="F22:AJ22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7"/>
    </row>
    <row r="4" spans="2:14" ht="12.75">
      <c r="B4" s="8" t="s">
        <v>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2.75">
      <c r="B5" s="9" t="s">
        <v>8</v>
      </c>
      <c r="C5" s="10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2">
        <v>36</v>
      </c>
      <c r="M5" s="12">
        <v>40</v>
      </c>
      <c r="N5" s="13">
        <v>48</v>
      </c>
    </row>
    <row r="6" spans="2:14" ht="12.75">
      <c r="B6" s="14" t="s">
        <v>18</v>
      </c>
      <c r="C6" s="15" t="s">
        <v>19</v>
      </c>
      <c r="D6" s="16" t="s">
        <v>19</v>
      </c>
      <c r="E6" s="16" t="s">
        <v>19</v>
      </c>
      <c r="F6" s="16" t="s">
        <v>20</v>
      </c>
      <c r="G6" s="16" t="s">
        <v>20</v>
      </c>
      <c r="H6" s="16" t="s">
        <v>20</v>
      </c>
      <c r="I6" s="16" t="s">
        <v>21</v>
      </c>
      <c r="J6" s="16" t="s">
        <v>21</v>
      </c>
      <c r="K6" s="16" t="s">
        <v>21</v>
      </c>
      <c r="L6" s="17" t="s">
        <v>21</v>
      </c>
      <c r="M6" s="17" t="s">
        <v>21</v>
      </c>
      <c r="N6" s="18" t="s">
        <v>22</v>
      </c>
    </row>
    <row r="7" spans="2:14" ht="12.75">
      <c r="B7" s="19" t="s">
        <v>23</v>
      </c>
      <c r="C7" s="20" t="s">
        <v>24</v>
      </c>
      <c r="D7" s="21" t="s">
        <v>25</v>
      </c>
      <c r="E7" s="21" t="s">
        <v>25</v>
      </c>
      <c r="F7" s="21" t="s">
        <v>26</v>
      </c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29</v>
      </c>
      <c r="L7" s="21" t="s">
        <v>30</v>
      </c>
      <c r="M7" s="21" t="s">
        <v>30</v>
      </c>
      <c r="N7" s="22" t="s">
        <v>31</v>
      </c>
    </row>
    <row r="8" spans="2:14" ht="12.75">
      <c r="B8" s="19" t="s">
        <v>32</v>
      </c>
      <c r="C8" s="20" t="s">
        <v>33</v>
      </c>
      <c r="D8" s="21" t="s">
        <v>34</v>
      </c>
      <c r="E8" s="21" t="s">
        <v>34</v>
      </c>
      <c r="F8" s="21" t="s">
        <v>35</v>
      </c>
      <c r="G8" s="21" t="s">
        <v>36</v>
      </c>
      <c r="H8" s="21" t="s">
        <v>37</v>
      </c>
      <c r="I8" s="21" t="s">
        <v>38</v>
      </c>
      <c r="J8" s="21" t="s">
        <v>39</v>
      </c>
      <c r="K8" s="21" t="s">
        <v>40</v>
      </c>
      <c r="L8" s="21" t="s">
        <v>41</v>
      </c>
      <c r="M8" s="21" t="s">
        <v>42</v>
      </c>
      <c r="N8" s="22" t="s">
        <v>43</v>
      </c>
    </row>
    <row r="9" spans="2:14" ht="12.75">
      <c r="B9" s="19" t="s">
        <v>44</v>
      </c>
      <c r="C9" s="20" t="s">
        <v>45</v>
      </c>
      <c r="D9" s="21" t="s">
        <v>46</v>
      </c>
      <c r="E9" s="21" t="s">
        <v>46</v>
      </c>
      <c r="F9" s="21" t="s">
        <v>47</v>
      </c>
      <c r="G9" s="21" t="s">
        <v>48</v>
      </c>
      <c r="H9" s="21" t="s">
        <v>49</v>
      </c>
      <c r="I9" s="21" t="s">
        <v>50</v>
      </c>
      <c r="J9" s="21" t="s">
        <v>51</v>
      </c>
      <c r="K9" s="21" t="s">
        <v>52</v>
      </c>
      <c r="L9" s="1" t="s">
        <v>53</v>
      </c>
      <c r="M9" s="1" t="s">
        <v>54</v>
      </c>
      <c r="N9" s="23" t="s">
        <v>55</v>
      </c>
    </row>
    <row r="10" spans="2:14" ht="12.75">
      <c r="B10" s="19" t="s">
        <v>56</v>
      </c>
      <c r="C10" s="20" t="s">
        <v>57</v>
      </c>
      <c r="D10" s="21" t="s">
        <v>58</v>
      </c>
      <c r="E10" s="21" t="s">
        <v>49</v>
      </c>
      <c r="F10" s="21" t="s">
        <v>59</v>
      </c>
      <c r="G10" s="21" t="s">
        <v>60</v>
      </c>
      <c r="H10" s="21" t="s">
        <v>61</v>
      </c>
      <c r="I10" s="21" t="s">
        <v>62</v>
      </c>
      <c r="J10" s="21" t="s">
        <v>63</v>
      </c>
      <c r="K10" s="21" t="s">
        <v>64</v>
      </c>
      <c r="L10" s="1" t="s">
        <v>65</v>
      </c>
      <c r="M10" s="1" t="s">
        <v>66</v>
      </c>
      <c r="N10" s="23" t="s">
        <v>67</v>
      </c>
    </row>
    <row r="11" spans="2:14" ht="12.75">
      <c r="B11" s="19" t="s">
        <v>68</v>
      </c>
      <c r="C11" s="20" t="s">
        <v>69</v>
      </c>
      <c r="D11" s="21" t="s">
        <v>70</v>
      </c>
      <c r="E11" s="21" t="s">
        <v>71</v>
      </c>
      <c r="F11" s="21" t="s">
        <v>72</v>
      </c>
      <c r="G11" s="21" t="s">
        <v>73</v>
      </c>
      <c r="H11" s="21" t="s">
        <v>74</v>
      </c>
      <c r="I11" s="21" t="s">
        <v>75</v>
      </c>
      <c r="J11" s="21" t="s">
        <v>76</v>
      </c>
      <c r="K11" s="21" t="s">
        <v>77</v>
      </c>
      <c r="L11" s="1" t="s">
        <v>78</v>
      </c>
      <c r="M11" s="1" t="s">
        <v>79</v>
      </c>
      <c r="N11" s="23" t="s">
        <v>80</v>
      </c>
    </row>
    <row r="12" spans="2:14" ht="12.75">
      <c r="B12" s="19" t="s">
        <v>81</v>
      </c>
      <c r="C12" s="20" t="s">
        <v>82</v>
      </c>
      <c r="D12" s="21" t="s">
        <v>83</v>
      </c>
      <c r="E12" s="21" t="s">
        <v>84</v>
      </c>
      <c r="F12" s="21" t="s">
        <v>85</v>
      </c>
      <c r="G12" s="21" t="s">
        <v>86</v>
      </c>
      <c r="H12" s="21" t="s">
        <v>87</v>
      </c>
      <c r="I12" s="21" t="s">
        <v>88</v>
      </c>
      <c r="J12" s="21" t="s">
        <v>89</v>
      </c>
      <c r="K12" s="21" t="s">
        <v>90</v>
      </c>
      <c r="L12" s="1" t="s">
        <v>91</v>
      </c>
      <c r="M12" s="1" t="s">
        <v>92</v>
      </c>
      <c r="N12" s="23" t="s">
        <v>93</v>
      </c>
    </row>
    <row r="13" spans="2:14" ht="12.75">
      <c r="B13" s="19" t="s">
        <v>94</v>
      </c>
      <c r="C13" s="20" t="s">
        <v>95</v>
      </c>
      <c r="D13" s="21" t="s">
        <v>96</v>
      </c>
      <c r="E13" s="21" t="s">
        <v>97</v>
      </c>
      <c r="F13" s="21" t="s">
        <v>98</v>
      </c>
      <c r="G13" s="21" t="s">
        <v>99</v>
      </c>
      <c r="H13" s="21" t="s">
        <v>100</v>
      </c>
      <c r="I13" s="21" t="s">
        <v>101</v>
      </c>
      <c r="J13" s="21" t="s">
        <v>102</v>
      </c>
      <c r="K13" s="21" t="s">
        <v>103</v>
      </c>
      <c r="L13" s="1" t="s">
        <v>104</v>
      </c>
      <c r="M13" s="1" t="s">
        <v>105</v>
      </c>
      <c r="N13" s="23" t="s">
        <v>106</v>
      </c>
    </row>
    <row r="14" spans="2:14" ht="12.75">
      <c r="B14" s="19" t="s">
        <v>107</v>
      </c>
      <c r="C14" s="20" t="s">
        <v>108</v>
      </c>
      <c r="D14" s="21" t="s">
        <v>109</v>
      </c>
      <c r="E14" s="21" t="s">
        <v>110</v>
      </c>
      <c r="F14" s="21" t="s">
        <v>111</v>
      </c>
      <c r="G14" s="21" t="s">
        <v>100</v>
      </c>
      <c r="H14" s="21" t="s">
        <v>112</v>
      </c>
      <c r="I14" s="21" t="s">
        <v>113</v>
      </c>
      <c r="J14" s="21" t="s">
        <v>114</v>
      </c>
      <c r="K14" s="21" t="s">
        <v>115</v>
      </c>
      <c r="L14" s="1" t="s">
        <v>116</v>
      </c>
      <c r="M14" s="1" t="s">
        <v>117</v>
      </c>
      <c r="N14" s="23" t="s">
        <v>118</v>
      </c>
    </row>
    <row r="15" spans="2:14" ht="12.75">
      <c r="B15" s="19" t="s">
        <v>119</v>
      </c>
      <c r="C15" s="20" t="s">
        <v>120</v>
      </c>
      <c r="D15" s="21" t="s">
        <v>121</v>
      </c>
      <c r="E15" s="21" t="s">
        <v>122</v>
      </c>
      <c r="F15" s="21" t="s">
        <v>123</v>
      </c>
      <c r="G15" s="21" t="s">
        <v>124</v>
      </c>
      <c r="H15" s="21" t="s">
        <v>125</v>
      </c>
      <c r="I15" s="21" t="s">
        <v>126</v>
      </c>
      <c r="J15" s="21" t="s">
        <v>127</v>
      </c>
      <c r="K15" s="21" t="s">
        <v>128</v>
      </c>
      <c r="L15" s="1" t="s">
        <v>129</v>
      </c>
      <c r="M15" s="1" t="s">
        <v>118</v>
      </c>
      <c r="N15" s="23" t="s">
        <v>130</v>
      </c>
    </row>
    <row r="16" spans="2:14" ht="12.75">
      <c r="B16" s="19" t="s">
        <v>131</v>
      </c>
      <c r="C16" s="20" t="s">
        <v>121</v>
      </c>
      <c r="D16" s="21" t="s">
        <v>132</v>
      </c>
      <c r="E16" s="21" t="s">
        <v>133</v>
      </c>
      <c r="F16" s="21" t="s">
        <v>134</v>
      </c>
      <c r="G16" s="21" t="s">
        <v>135</v>
      </c>
      <c r="H16" s="21" t="s">
        <v>136</v>
      </c>
      <c r="I16" s="21" t="s">
        <v>137</v>
      </c>
      <c r="J16" s="21" t="s">
        <v>138</v>
      </c>
      <c r="K16" s="21" t="s">
        <v>139</v>
      </c>
      <c r="L16" s="1" t="s">
        <v>140</v>
      </c>
      <c r="M16" s="1" t="s">
        <v>130</v>
      </c>
      <c r="N16" s="23" t="s">
        <v>141</v>
      </c>
    </row>
    <row r="17" spans="2:14" ht="12.75">
      <c r="B17" s="19" t="s">
        <v>142</v>
      </c>
      <c r="C17" s="20" t="s">
        <v>132</v>
      </c>
      <c r="D17" s="21" t="s">
        <v>143</v>
      </c>
      <c r="E17" s="21" t="s">
        <v>144</v>
      </c>
      <c r="F17" s="21" t="s">
        <v>145</v>
      </c>
      <c r="G17" s="21" t="s">
        <v>115</v>
      </c>
      <c r="H17" s="21" t="s">
        <v>146</v>
      </c>
      <c r="I17" s="21" t="s">
        <v>129</v>
      </c>
      <c r="J17" s="21" t="s">
        <v>147</v>
      </c>
      <c r="K17" s="21" t="s">
        <v>148</v>
      </c>
      <c r="L17" s="1" t="s">
        <v>149</v>
      </c>
      <c r="M17" s="1" t="s">
        <v>141</v>
      </c>
      <c r="N17" s="23" t="s">
        <v>150</v>
      </c>
    </row>
    <row r="18" spans="2:14" ht="12.75">
      <c r="B18" s="19" t="s">
        <v>151</v>
      </c>
      <c r="C18" s="20" t="s">
        <v>143</v>
      </c>
      <c r="D18" s="21" t="s">
        <v>152</v>
      </c>
      <c r="E18" s="21" t="s">
        <v>153</v>
      </c>
      <c r="F18" s="21" t="s">
        <v>154</v>
      </c>
      <c r="G18" s="21" t="s">
        <v>128</v>
      </c>
      <c r="H18" s="21" t="s">
        <v>155</v>
      </c>
      <c r="I18" s="21" t="s">
        <v>140</v>
      </c>
      <c r="J18" s="21" t="s">
        <v>156</v>
      </c>
      <c r="K18" s="21" t="s">
        <v>157</v>
      </c>
      <c r="L18" s="1" t="s">
        <v>158</v>
      </c>
      <c r="M18" s="1" t="s">
        <v>150</v>
      </c>
      <c r="N18" s="23" t="s">
        <v>159</v>
      </c>
    </row>
    <row r="19" spans="2:14" ht="12.75">
      <c r="B19" s="19" t="s">
        <v>160</v>
      </c>
      <c r="C19" s="20" t="s">
        <v>152</v>
      </c>
      <c r="D19" s="21" t="s">
        <v>153</v>
      </c>
      <c r="E19" s="21" t="s">
        <v>161</v>
      </c>
      <c r="F19" s="21" t="s">
        <v>162</v>
      </c>
      <c r="G19" s="21" t="s">
        <v>163</v>
      </c>
      <c r="H19" s="21" t="s">
        <v>164</v>
      </c>
      <c r="I19" s="21" t="s">
        <v>149</v>
      </c>
      <c r="J19" s="21" t="s">
        <v>165</v>
      </c>
      <c r="K19" s="21" t="s">
        <v>166</v>
      </c>
      <c r="L19" s="1" t="s">
        <v>167</v>
      </c>
      <c r="M19" s="1" t="s">
        <v>168</v>
      </c>
      <c r="N19" s="23" t="s">
        <v>169</v>
      </c>
    </row>
    <row r="20" spans="2:14" ht="12.75">
      <c r="B20" s="19" t="s">
        <v>170</v>
      </c>
      <c r="C20" s="20" t="s">
        <v>153</v>
      </c>
      <c r="D20" s="21" t="s">
        <v>161</v>
      </c>
      <c r="E20" s="21" t="s">
        <v>138</v>
      </c>
      <c r="F20" s="21" t="s">
        <v>171</v>
      </c>
      <c r="G20" s="21" t="s">
        <v>140</v>
      </c>
      <c r="H20" s="21" t="s">
        <v>172</v>
      </c>
      <c r="I20" s="21" t="s">
        <v>173</v>
      </c>
      <c r="J20" s="21" t="s">
        <v>174</v>
      </c>
      <c r="K20" s="21" t="s">
        <v>175</v>
      </c>
      <c r="L20" s="1" t="s">
        <v>176</v>
      </c>
      <c r="M20" s="1" t="s">
        <v>177</v>
      </c>
      <c r="N20" s="23" t="s">
        <v>178</v>
      </c>
    </row>
    <row r="21" spans="2:14" ht="12.75">
      <c r="B21" s="24" t="s">
        <v>179</v>
      </c>
      <c r="C21" s="25" t="s">
        <v>180</v>
      </c>
      <c r="D21" s="26" t="s">
        <v>181</v>
      </c>
      <c r="E21" s="26" t="s">
        <v>182</v>
      </c>
      <c r="F21" s="26" t="s">
        <v>183</v>
      </c>
      <c r="G21" s="26" t="s">
        <v>184</v>
      </c>
      <c r="H21" s="26" t="s">
        <v>185</v>
      </c>
      <c r="I21" s="26" t="s">
        <v>186</v>
      </c>
      <c r="J21" s="26" t="s">
        <v>187</v>
      </c>
      <c r="K21" s="26" t="s">
        <v>188</v>
      </c>
      <c r="L21" s="27" t="s">
        <v>189</v>
      </c>
      <c r="M21" s="27" t="s">
        <v>190</v>
      </c>
      <c r="N21" s="28" t="s">
        <v>191</v>
      </c>
    </row>
    <row r="22" spans="2:11" ht="12.75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12.75"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N148"/>
  <sheetViews>
    <sheetView zoomScalePageLayoutView="0" workbookViewId="0" topLeftCell="A127">
      <selection activeCell="D148" sqref="D148"/>
    </sheetView>
  </sheetViews>
  <sheetFormatPr defaultColWidth="9.140625" defaultRowHeight="12.75"/>
  <cols>
    <col min="1" max="1" width="2.140625" style="0" customWidth="1"/>
  </cols>
  <sheetData>
    <row r="1" ht="42" customHeight="1" thickBot="1"/>
    <row r="2" spans="2:12" ht="13.5" thickBot="1">
      <c r="B2" s="205">
        <v>1</v>
      </c>
      <c r="C2" s="206"/>
      <c r="D2" s="191" t="s">
        <v>200</v>
      </c>
      <c r="E2" s="192"/>
      <c r="F2" s="192"/>
      <c r="G2" s="192"/>
      <c r="H2" s="192"/>
      <c r="I2" s="192"/>
      <c r="J2" s="192"/>
      <c r="K2" s="192"/>
      <c r="L2" s="193"/>
    </row>
    <row r="3" spans="2:14" ht="12.75">
      <c r="B3" s="59" t="s">
        <v>5</v>
      </c>
      <c r="C3" s="44" t="s">
        <v>6</v>
      </c>
      <c r="D3" s="71" t="s">
        <v>196</v>
      </c>
      <c r="E3" s="112" t="s">
        <v>5</v>
      </c>
      <c r="F3" s="113" t="s">
        <v>6</v>
      </c>
      <c r="G3" s="164" t="s">
        <v>197</v>
      </c>
      <c r="H3" s="165"/>
      <c r="I3" s="165"/>
      <c r="J3" s="162" t="s">
        <v>211</v>
      </c>
      <c r="K3" s="162"/>
      <c r="L3" s="163"/>
      <c r="M3" s="2"/>
      <c r="N3" s="2"/>
    </row>
    <row r="4" spans="2:14" ht="12.75">
      <c r="B4" s="84">
        <v>1</v>
      </c>
      <c r="C4" s="85">
        <v>2</v>
      </c>
      <c r="D4" s="57">
        <v>-50</v>
      </c>
      <c r="E4" s="92">
        <f>SUM(J4:L4)</f>
        <v>0</v>
      </c>
      <c r="F4" s="94">
        <f>6-E4</f>
        <v>6</v>
      </c>
      <c r="G4" s="56">
        <f>D4-D5</f>
        <v>-470</v>
      </c>
      <c r="H4" s="56">
        <f>D4-D6</f>
        <v>-470</v>
      </c>
      <c r="I4" s="56">
        <f>D4-D7</f>
        <v>-220</v>
      </c>
      <c r="J4" s="48">
        <f>IF(G4&gt;0,2,IF(G4&lt;0,0,1))</f>
        <v>0</v>
      </c>
      <c r="K4" s="56">
        <f>IF(H4&gt;0,2,IF(H4&lt;0,0,1))</f>
        <v>0</v>
      </c>
      <c r="L4" s="49">
        <f>IF(I4&gt;0,2,IF(I4&lt;0,0,1))</f>
        <v>0</v>
      </c>
      <c r="M4" s="2"/>
      <c r="N4" s="6"/>
    </row>
    <row r="5" spans="2:14" ht="12.75">
      <c r="B5" s="84">
        <v>8</v>
      </c>
      <c r="C5" s="85">
        <v>5</v>
      </c>
      <c r="D5" s="58">
        <v>420</v>
      </c>
      <c r="E5" s="93">
        <f>SUM(J5:L5)</f>
        <v>5</v>
      </c>
      <c r="F5" s="60">
        <f>6-E5</f>
        <v>1</v>
      </c>
      <c r="G5" s="6">
        <f>D5-D4</f>
        <v>470</v>
      </c>
      <c r="H5" s="6">
        <f>D5-D6</f>
        <v>0</v>
      </c>
      <c r="I5" s="6">
        <f>D5-D7</f>
        <v>250</v>
      </c>
      <c r="J5" s="50">
        <f aca="true" t="shared" si="0" ref="J5:L7">IF(G5&gt;0,2,IF(G5&lt;0,0,1))</f>
        <v>2</v>
      </c>
      <c r="K5" s="6">
        <f t="shared" si="0"/>
        <v>1</v>
      </c>
      <c r="L5" s="51">
        <f t="shared" si="0"/>
        <v>2</v>
      </c>
      <c r="M5" s="2"/>
      <c r="N5" s="6"/>
    </row>
    <row r="6" spans="2:14" ht="12.75">
      <c r="B6" s="84">
        <v>6</v>
      </c>
      <c r="C6" s="85">
        <v>3</v>
      </c>
      <c r="D6" s="58">
        <v>420</v>
      </c>
      <c r="E6" s="93">
        <f>SUM(J6:L6)</f>
        <v>5</v>
      </c>
      <c r="F6" s="60">
        <f>6-E6</f>
        <v>1</v>
      </c>
      <c r="G6" s="6">
        <f>D6-D4</f>
        <v>470</v>
      </c>
      <c r="H6" s="6">
        <f>D6-D5</f>
        <v>0</v>
      </c>
      <c r="I6" s="6">
        <f>D6-D7</f>
        <v>250</v>
      </c>
      <c r="J6" s="50">
        <f t="shared" si="0"/>
        <v>2</v>
      </c>
      <c r="K6" s="6">
        <f t="shared" si="0"/>
        <v>1</v>
      </c>
      <c r="L6" s="51">
        <f t="shared" si="0"/>
        <v>2</v>
      </c>
      <c r="M6" s="2"/>
      <c r="N6" s="6"/>
    </row>
    <row r="7" spans="2:14" ht="12.75">
      <c r="B7" s="84">
        <v>7</v>
      </c>
      <c r="C7" s="85">
        <v>4</v>
      </c>
      <c r="D7" s="123">
        <v>170</v>
      </c>
      <c r="E7" s="124">
        <f>SUM(J7:L7)</f>
        <v>2</v>
      </c>
      <c r="F7" s="125">
        <f>6-E7</f>
        <v>4</v>
      </c>
      <c r="G7" s="126">
        <f>D7-D4</f>
        <v>220</v>
      </c>
      <c r="H7" s="126">
        <f>D7-D5</f>
        <v>-250</v>
      </c>
      <c r="I7" s="126">
        <f>D7-D6</f>
        <v>-250</v>
      </c>
      <c r="J7" s="127">
        <f t="shared" si="0"/>
        <v>2</v>
      </c>
      <c r="K7" s="126">
        <f t="shared" si="0"/>
        <v>0</v>
      </c>
      <c r="L7" s="128">
        <f t="shared" si="0"/>
        <v>0</v>
      </c>
      <c r="M7" s="2"/>
      <c r="N7" s="6"/>
    </row>
    <row r="8" spans="2:12" ht="13.5" thickBot="1">
      <c r="B8" s="122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2:12" ht="13.5" thickBot="1">
      <c r="B9" s="203">
        <f>B2+1</f>
        <v>2</v>
      </c>
      <c r="C9" s="204"/>
      <c r="D9" s="119"/>
      <c r="E9" s="120"/>
      <c r="F9" s="120"/>
      <c r="G9" s="120"/>
      <c r="H9" s="120"/>
      <c r="I9" s="120"/>
      <c r="J9" s="120"/>
      <c r="K9" s="120"/>
      <c r="L9" s="121"/>
    </row>
    <row r="10" spans="2:12" ht="12.75">
      <c r="B10" s="59" t="s">
        <v>5</v>
      </c>
      <c r="C10" s="44" t="s">
        <v>6</v>
      </c>
      <c r="D10" s="71" t="s">
        <v>196</v>
      </c>
      <c r="E10" s="112" t="s">
        <v>5</v>
      </c>
      <c r="F10" s="113" t="s">
        <v>6</v>
      </c>
      <c r="G10" s="164" t="s">
        <v>197</v>
      </c>
      <c r="H10" s="165"/>
      <c r="I10" s="165"/>
      <c r="J10" s="162" t="s">
        <v>211</v>
      </c>
      <c r="K10" s="162"/>
      <c r="L10" s="163"/>
    </row>
    <row r="11" spans="2:12" ht="12.75">
      <c r="B11" s="84">
        <v>1</v>
      </c>
      <c r="C11" s="85">
        <v>2</v>
      </c>
      <c r="D11" s="57">
        <v>300</v>
      </c>
      <c r="E11" s="92">
        <f>SUM(J11:L11)</f>
        <v>6</v>
      </c>
      <c r="F11" s="94">
        <f>6-E11</f>
        <v>0</v>
      </c>
      <c r="G11" s="56">
        <f>D11-D12</f>
        <v>400</v>
      </c>
      <c r="H11" s="56">
        <f>D11-D13</f>
        <v>200</v>
      </c>
      <c r="I11" s="56">
        <f>D11-D14</f>
        <v>160</v>
      </c>
      <c r="J11" s="48">
        <f aca="true" t="shared" si="1" ref="J11:L14">IF(G11&gt;0,2,IF(G11&lt;0,0,1))</f>
        <v>2</v>
      </c>
      <c r="K11" s="56">
        <f t="shared" si="1"/>
        <v>2</v>
      </c>
      <c r="L11" s="49">
        <f t="shared" si="1"/>
        <v>2</v>
      </c>
    </row>
    <row r="12" spans="2:12" ht="12.75">
      <c r="B12" s="84">
        <v>8</v>
      </c>
      <c r="C12" s="85">
        <v>5</v>
      </c>
      <c r="D12" s="58">
        <v>-100</v>
      </c>
      <c r="E12" s="93">
        <f>SUM(J12:L12)</f>
        <v>0</v>
      </c>
      <c r="F12" s="60">
        <f>6-E12</f>
        <v>6</v>
      </c>
      <c r="G12" s="6">
        <f>D12-D11</f>
        <v>-400</v>
      </c>
      <c r="H12" s="6">
        <f>D12-D13</f>
        <v>-200</v>
      </c>
      <c r="I12" s="6">
        <f>D12-D14</f>
        <v>-240</v>
      </c>
      <c r="J12" s="50">
        <f t="shared" si="1"/>
        <v>0</v>
      </c>
      <c r="K12" s="6">
        <f t="shared" si="1"/>
        <v>0</v>
      </c>
      <c r="L12" s="51">
        <f t="shared" si="1"/>
        <v>0</v>
      </c>
    </row>
    <row r="13" spans="2:12" ht="12.75">
      <c r="B13" s="84">
        <v>6</v>
      </c>
      <c r="C13" s="85">
        <v>3</v>
      </c>
      <c r="D13" s="58">
        <v>100</v>
      </c>
      <c r="E13" s="93">
        <f>SUM(J13:L13)</f>
        <v>2</v>
      </c>
      <c r="F13" s="60">
        <f>6-E13</f>
        <v>4</v>
      </c>
      <c r="G13" s="6">
        <f>D13-D11</f>
        <v>-200</v>
      </c>
      <c r="H13" s="6">
        <f>D13-D12</f>
        <v>200</v>
      </c>
      <c r="I13" s="6">
        <f>D13-D14</f>
        <v>-40</v>
      </c>
      <c r="J13" s="50">
        <f t="shared" si="1"/>
        <v>0</v>
      </c>
      <c r="K13" s="6">
        <f t="shared" si="1"/>
        <v>2</v>
      </c>
      <c r="L13" s="51">
        <f t="shared" si="1"/>
        <v>0</v>
      </c>
    </row>
    <row r="14" spans="2:12" ht="12.75">
      <c r="B14" s="84">
        <v>4</v>
      </c>
      <c r="C14" s="85">
        <v>7</v>
      </c>
      <c r="D14" s="123">
        <v>140</v>
      </c>
      <c r="E14" s="124">
        <f>SUM(J14:L14)</f>
        <v>4</v>
      </c>
      <c r="F14" s="125">
        <f>6-E14</f>
        <v>2</v>
      </c>
      <c r="G14" s="126">
        <f>D14-D11</f>
        <v>-160</v>
      </c>
      <c r="H14" s="126">
        <f>D14-D12</f>
        <v>240</v>
      </c>
      <c r="I14" s="126">
        <f>D14-D13</f>
        <v>40</v>
      </c>
      <c r="J14" s="127">
        <f t="shared" si="1"/>
        <v>0</v>
      </c>
      <c r="K14" s="126">
        <f t="shared" si="1"/>
        <v>2</v>
      </c>
      <c r="L14" s="128">
        <f t="shared" si="1"/>
        <v>2</v>
      </c>
    </row>
    <row r="15" spans="2:12" ht="13.5" thickBot="1">
      <c r="B15" s="122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2:12" ht="13.5" thickBot="1">
      <c r="B16" s="203">
        <f>B9+1</f>
        <v>3</v>
      </c>
      <c r="C16" s="204"/>
      <c r="D16" s="119"/>
      <c r="E16" s="129"/>
      <c r="F16" s="129"/>
      <c r="G16" s="129"/>
      <c r="H16" s="129"/>
      <c r="I16" s="129"/>
      <c r="J16" s="129"/>
      <c r="K16" s="129"/>
      <c r="L16" s="130"/>
    </row>
    <row r="17" spans="2:12" ht="12.75">
      <c r="B17" s="59" t="s">
        <v>5</v>
      </c>
      <c r="C17" s="44" t="s">
        <v>6</v>
      </c>
      <c r="D17" s="71" t="s">
        <v>196</v>
      </c>
      <c r="E17" s="112" t="s">
        <v>5</v>
      </c>
      <c r="F17" s="113" t="s">
        <v>6</v>
      </c>
      <c r="G17" s="164" t="s">
        <v>197</v>
      </c>
      <c r="H17" s="165"/>
      <c r="I17" s="165"/>
      <c r="J17" s="207" t="s">
        <v>211</v>
      </c>
      <c r="K17" s="208"/>
      <c r="L17" s="209"/>
    </row>
    <row r="18" spans="2:12" ht="12.75">
      <c r="B18" s="84">
        <v>1</v>
      </c>
      <c r="C18" s="85">
        <v>2</v>
      </c>
      <c r="D18" s="57">
        <v>-140</v>
      </c>
      <c r="E18" s="92">
        <f>SUM(J18:L18)</f>
        <v>2</v>
      </c>
      <c r="F18" s="94">
        <f>6-E18</f>
        <v>4</v>
      </c>
      <c r="G18" s="56">
        <f>D18-D19</f>
        <v>-240</v>
      </c>
      <c r="H18" s="56">
        <f>D18-D20</f>
        <v>-270</v>
      </c>
      <c r="I18" s="56">
        <f>D18-D21</f>
        <v>30</v>
      </c>
      <c r="J18" s="48">
        <f aca="true" t="shared" si="2" ref="J18:L21">IF(G18&gt;0,2,IF(G18&lt;0,0,1))</f>
        <v>0</v>
      </c>
      <c r="K18" s="56">
        <f t="shared" si="2"/>
        <v>0</v>
      </c>
      <c r="L18" s="49">
        <f t="shared" si="2"/>
        <v>2</v>
      </c>
    </row>
    <row r="19" spans="2:12" ht="12.75">
      <c r="B19" s="84">
        <v>8</v>
      </c>
      <c r="C19" s="85">
        <v>5</v>
      </c>
      <c r="D19" s="58">
        <v>100</v>
      </c>
      <c r="E19" s="93">
        <f>SUM(J19:L19)</f>
        <v>4</v>
      </c>
      <c r="F19" s="60">
        <f>6-E19</f>
        <v>2</v>
      </c>
      <c r="G19" s="6">
        <f>D19-D18</f>
        <v>240</v>
      </c>
      <c r="H19" s="6">
        <f>D19-D20</f>
        <v>-30</v>
      </c>
      <c r="I19" s="6">
        <f>D19-D21</f>
        <v>270</v>
      </c>
      <c r="J19" s="50">
        <f t="shared" si="2"/>
        <v>2</v>
      </c>
      <c r="K19" s="6">
        <f t="shared" si="2"/>
        <v>0</v>
      </c>
      <c r="L19" s="51">
        <f t="shared" si="2"/>
        <v>2</v>
      </c>
    </row>
    <row r="20" spans="2:12" ht="12.75">
      <c r="B20" s="84">
        <v>6</v>
      </c>
      <c r="C20" s="85">
        <v>3</v>
      </c>
      <c r="D20" s="58">
        <v>130</v>
      </c>
      <c r="E20" s="93">
        <f>SUM(J20:L20)</f>
        <v>6</v>
      </c>
      <c r="F20" s="60">
        <f>6-E20</f>
        <v>0</v>
      </c>
      <c r="G20" s="6">
        <f>D20-D18</f>
        <v>270</v>
      </c>
      <c r="H20" s="6">
        <f>D20-D19</f>
        <v>30</v>
      </c>
      <c r="I20" s="6">
        <f>D20-D21</f>
        <v>300</v>
      </c>
      <c r="J20" s="50">
        <f t="shared" si="2"/>
        <v>2</v>
      </c>
      <c r="K20" s="6">
        <f t="shared" si="2"/>
        <v>2</v>
      </c>
      <c r="L20" s="51">
        <f t="shared" si="2"/>
        <v>2</v>
      </c>
    </row>
    <row r="21" spans="2:12" ht="12.75">
      <c r="B21" s="84">
        <v>4</v>
      </c>
      <c r="C21" s="85">
        <v>7</v>
      </c>
      <c r="D21" s="123">
        <v>-170</v>
      </c>
      <c r="E21" s="124">
        <f>SUM(J21:L21)</f>
        <v>0</v>
      </c>
      <c r="F21" s="125">
        <f>6-E21</f>
        <v>6</v>
      </c>
      <c r="G21" s="126">
        <f>D21-D18</f>
        <v>-30</v>
      </c>
      <c r="H21" s="126">
        <f>D21-D19</f>
        <v>-270</v>
      </c>
      <c r="I21" s="126">
        <f>D21-D20</f>
        <v>-300</v>
      </c>
      <c r="J21" s="127">
        <f t="shared" si="2"/>
        <v>0</v>
      </c>
      <c r="K21" s="126">
        <f t="shared" si="2"/>
        <v>0</v>
      </c>
      <c r="L21" s="128">
        <f t="shared" si="2"/>
        <v>0</v>
      </c>
    </row>
    <row r="22" spans="2:12" ht="13.5" thickBot="1">
      <c r="B22" s="122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2:12" ht="13.5" thickBot="1">
      <c r="B23" s="203">
        <f>B16+1</f>
        <v>4</v>
      </c>
      <c r="C23" s="204"/>
      <c r="D23" s="119"/>
      <c r="E23" s="120"/>
      <c r="F23" s="120"/>
      <c r="G23" s="120"/>
      <c r="H23" s="120"/>
      <c r="I23" s="120"/>
      <c r="J23" s="120"/>
      <c r="K23" s="120"/>
      <c r="L23" s="121"/>
    </row>
    <row r="24" spans="2:12" ht="12.75">
      <c r="B24" s="59" t="s">
        <v>5</v>
      </c>
      <c r="C24" s="44" t="s">
        <v>6</v>
      </c>
      <c r="D24" s="71" t="s">
        <v>196</v>
      </c>
      <c r="E24" s="112" t="s">
        <v>5</v>
      </c>
      <c r="F24" s="113" t="s">
        <v>6</v>
      </c>
      <c r="G24" s="200" t="s">
        <v>197</v>
      </c>
      <c r="H24" s="208"/>
      <c r="I24" s="210"/>
      <c r="J24" s="207" t="s">
        <v>211</v>
      </c>
      <c r="K24" s="208"/>
      <c r="L24" s="209"/>
    </row>
    <row r="25" spans="2:12" ht="12.75">
      <c r="B25" s="84">
        <v>1</v>
      </c>
      <c r="C25" s="85">
        <v>3</v>
      </c>
      <c r="D25" s="57">
        <v>-2220</v>
      </c>
      <c r="E25" s="92">
        <f>SUM(J25:L25)</f>
        <v>1</v>
      </c>
      <c r="F25" s="94">
        <f>6-E25</f>
        <v>5</v>
      </c>
      <c r="G25" s="56">
        <f>D25-D26</f>
        <v>-1510</v>
      </c>
      <c r="H25" s="56">
        <f>D25-D27</f>
        <v>0</v>
      </c>
      <c r="I25" s="56">
        <f>D25-D28</f>
        <v>-1500</v>
      </c>
      <c r="J25" s="48">
        <f aca="true" t="shared" si="3" ref="J25:L28">IF(G25&gt;0,2,IF(G25&lt;0,0,1))</f>
        <v>0</v>
      </c>
      <c r="K25" s="56">
        <f t="shared" si="3"/>
        <v>1</v>
      </c>
      <c r="L25" s="49">
        <f t="shared" si="3"/>
        <v>0</v>
      </c>
    </row>
    <row r="26" spans="2:12" ht="12.75">
      <c r="B26" s="84">
        <v>5</v>
      </c>
      <c r="C26" s="85">
        <v>4</v>
      </c>
      <c r="D26" s="58">
        <v>-710</v>
      </c>
      <c r="E26" s="93">
        <f>SUM(J26:L26)</f>
        <v>6</v>
      </c>
      <c r="F26" s="60">
        <f>6-E26</f>
        <v>0</v>
      </c>
      <c r="G26" s="6">
        <f>D26-D25</f>
        <v>1510</v>
      </c>
      <c r="H26" s="6">
        <f>D26-D27</f>
        <v>1510</v>
      </c>
      <c r="I26" s="6">
        <f>D26-D28</f>
        <v>10</v>
      </c>
      <c r="J26" s="50">
        <f t="shared" si="3"/>
        <v>2</v>
      </c>
      <c r="K26" s="6">
        <f t="shared" si="3"/>
        <v>2</v>
      </c>
      <c r="L26" s="51">
        <f t="shared" si="3"/>
        <v>2</v>
      </c>
    </row>
    <row r="27" spans="2:12" ht="12.75">
      <c r="B27" s="84">
        <v>2</v>
      </c>
      <c r="C27" s="85">
        <v>7</v>
      </c>
      <c r="D27" s="58">
        <v>-2220</v>
      </c>
      <c r="E27" s="93">
        <f>SUM(J27:L27)</f>
        <v>1</v>
      </c>
      <c r="F27" s="60">
        <f>6-E27</f>
        <v>5</v>
      </c>
      <c r="G27" s="6">
        <f>D27-D25</f>
        <v>0</v>
      </c>
      <c r="H27" s="6">
        <f>D27-D26</f>
        <v>-1510</v>
      </c>
      <c r="I27" s="6">
        <f>D27-D28</f>
        <v>-1500</v>
      </c>
      <c r="J27" s="50">
        <f t="shared" si="3"/>
        <v>1</v>
      </c>
      <c r="K27" s="6">
        <f t="shared" si="3"/>
        <v>0</v>
      </c>
      <c r="L27" s="51">
        <f t="shared" si="3"/>
        <v>0</v>
      </c>
    </row>
    <row r="28" spans="2:12" ht="12.75">
      <c r="B28" s="84">
        <v>6</v>
      </c>
      <c r="C28" s="85">
        <v>8</v>
      </c>
      <c r="D28" s="123">
        <v>-720</v>
      </c>
      <c r="E28" s="124">
        <f>SUM(J28:L28)</f>
        <v>4</v>
      </c>
      <c r="F28" s="125">
        <f>6-E28</f>
        <v>2</v>
      </c>
      <c r="G28" s="126">
        <f>D28-D25</f>
        <v>1500</v>
      </c>
      <c r="H28" s="126">
        <f>D28-D26</f>
        <v>-10</v>
      </c>
      <c r="I28" s="126">
        <f>D28-D27</f>
        <v>1500</v>
      </c>
      <c r="J28" s="127">
        <f t="shared" si="3"/>
        <v>2</v>
      </c>
      <c r="K28" s="126">
        <f t="shared" si="3"/>
        <v>0</v>
      </c>
      <c r="L28" s="128">
        <f t="shared" si="3"/>
        <v>2</v>
      </c>
    </row>
    <row r="29" spans="2:12" ht="13.5" thickBot="1">
      <c r="B29" s="122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2:12" ht="13.5" thickBot="1">
      <c r="B30" s="203">
        <f>B23+1</f>
        <v>5</v>
      </c>
      <c r="C30" s="204"/>
      <c r="D30" s="119"/>
      <c r="E30" s="129"/>
      <c r="F30" s="129"/>
      <c r="G30" s="129"/>
      <c r="H30" s="129"/>
      <c r="I30" s="129"/>
      <c r="J30" s="129"/>
      <c r="K30" s="129"/>
      <c r="L30" s="130"/>
    </row>
    <row r="31" spans="2:12" ht="12.75">
      <c r="B31" s="59" t="s">
        <v>5</v>
      </c>
      <c r="C31" s="44" t="s">
        <v>6</v>
      </c>
      <c r="D31" s="71" t="s">
        <v>196</v>
      </c>
      <c r="E31" s="112" t="s">
        <v>5</v>
      </c>
      <c r="F31" s="113" t="s">
        <v>6</v>
      </c>
      <c r="G31" s="200" t="s">
        <v>197</v>
      </c>
      <c r="H31" s="208"/>
      <c r="I31" s="210"/>
      <c r="J31" s="207" t="s">
        <v>211</v>
      </c>
      <c r="K31" s="208"/>
      <c r="L31" s="209"/>
    </row>
    <row r="32" spans="2:12" ht="12.75">
      <c r="B32" s="84">
        <v>1</v>
      </c>
      <c r="C32" s="85">
        <v>3</v>
      </c>
      <c r="D32" s="57">
        <v>650</v>
      </c>
      <c r="E32" s="92">
        <f>SUM(J32:L32)</f>
        <v>4</v>
      </c>
      <c r="F32" s="94">
        <f>6-E32</f>
        <v>2</v>
      </c>
      <c r="G32" s="56">
        <f>D32-D33</f>
        <v>600</v>
      </c>
      <c r="H32" s="56">
        <f>D32-D34</f>
        <v>550</v>
      </c>
      <c r="I32" s="56">
        <f>D32-D35</f>
        <v>-30</v>
      </c>
      <c r="J32" s="48">
        <f aca="true" t="shared" si="4" ref="J32:L35">IF(G32&gt;0,2,IF(G32&lt;0,0,1))</f>
        <v>2</v>
      </c>
      <c r="K32" s="56">
        <f t="shared" si="4"/>
        <v>2</v>
      </c>
      <c r="L32" s="49">
        <f t="shared" si="4"/>
        <v>0</v>
      </c>
    </row>
    <row r="33" spans="2:12" ht="12.75">
      <c r="B33" s="84">
        <v>5</v>
      </c>
      <c r="C33" s="85">
        <v>4</v>
      </c>
      <c r="D33" s="58">
        <v>50</v>
      </c>
      <c r="E33" s="93">
        <f>SUM(J33:L33)</f>
        <v>0</v>
      </c>
      <c r="F33" s="60">
        <f>6-E33</f>
        <v>6</v>
      </c>
      <c r="G33" s="6">
        <f>D33-D32</f>
        <v>-600</v>
      </c>
      <c r="H33" s="6">
        <f>D33-D34</f>
        <v>-50</v>
      </c>
      <c r="I33" s="6">
        <f>D33-D35</f>
        <v>-630</v>
      </c>
      <c r="J33" s="50">
        <f t="shared" si="4"/>
        <v>0</v>
      </c>
      <c r="K33" s="6">
        <f t="shared" si="4"/>
        <v>0</v>
      </c>
      <c r="L33" s="51">
        <f t="shared" si="4"/>
        <v>0</v>
      </c>
    </row>
    <row r="34" spans="2:12" ht="12.75">
      <c r="B34" s="84">
        <v>2</v>
      </c>
      <c r="C34" s="85">
        <v>7</v>
      </c>
      <c r="D34" s="58">
        <v>100</v>
      </c>
      <c r="E34" s="93">
        <f>SUM(J34:L34)</f>
        <v>2</v>
      </c>
      <c r="F34" s="60">
        <f>6-E34</f>
        <v>4</v>
      </c>
      <c r="G34" s="6">
        <f>D34-D32</f>
        <v>-550</v>
      </c>
      <c r="H34" s="6">
        <f>D34-D33</f>
        <v>50</v>
      </c>
      <c r="I34" s="6">
        <f>D34-D35</f>
        <v>-580</v>
      </c>
      <c r="J34" s="50">
        <f t="shared" si="4"/>
        <v>0</v>
      </c>
      <c r="K34" s="6">
        <f t="shared" si="4"/>
        <v>2</v>
      </c>
      <c r="L34" s="51">
        <f t="shared" si="4"/>
        <v>0</v>
      </c>
    </row>
    <row r="35" spans="2:12" ht="12.75">
      <c r="B35" s="84">
        <v>6</v>
      </c>
      <c r="C35" s="85">
        <v>8</v>
      </c>
      <c r="D35" s="123">
        <v>680</v>
      </c>
      <c r="E35" s="124">
        <f>SUM(J35:L35)</f>
        <v>6</v>
      </c>
      <c r="F35" s="125">
        <f>6-E35</f>
        <v>0</v>
      </c>
      <c r="G35" s="126">
        <f>D35-D32</f>
        <v>30</v>
      </c>
      <c r="H35" s="126">
        <f>D35-D33</f>
        <v>630</v>
      </c>
      <c r="I35" s="126">
        <f>D35-D34</f>
        <v>580</v>
      </c>
      <c r="J35" s="127">
        <f t="shared" si="4"/>
        <v>2</v>
      </c>
      <c r="K35" s="126">
        <f t="shared" si="4"/>
        <v>2</v>
      </c>
      <c r="L35" s="128">
        <f t="shared" si="4"/>
        <v>2</v>
      </c>
    </row>
    <row r="36" spans="2:12" ht="13.5" thickBot="1">
      <c r="B36" s="122"/>
      <c r="C36" s="37"/>
      <c r="D36" s="37"/>
      <c r="E36" s="37"/>
      <c r="F36" s="37"/>
      <c r="G36" s="37"/>
      <c r="H36" s="37"/>
      <c r="I36" s="37"/>
      <c r="J36" s="37"/>
      <c r="K36" s="37"/>
      <c r="L36" s="38"/>
    </row>
    <row r="37" spans="2:12" ht="13.5" thickBot="1">
      <c r="B37" s="203">
        <f>B30+1</f>
        <v>6</v>
      </c>
      <c r="C37" s="204"/>
      <c r="D37" s="119"/>
      <c r="E37" s="120"/>
      <c r="F37" s="120"/>
      <c r="G37" s="120"/>
      <c r="H37" s="120"/>
      <c r="I37" s="120"/>
      <c r="J37" s="120"/>
      <c r="K37" s="120"/>
      <c r="L37" s="121"/>
    </row>
    <row r="38" spans="2:12" ht="12.75">
      <c r="B38" s="59" t="s">
        <v>5</v>
      </c>
      <c r="C38" s="44" t="s">
        <v>6</v>
      </c>
      <c r="D38" s="71" t="s">
        <v>196</v>
      </c>
      <c r="E38" s="112" t="s">
        <v>5</v>
      </c>
      <c r="F38" s="113" t="s">
        <v>6</v>
      </c>
      <c r="G38" s="200" t="s">
        <v>197</v>
      </c>
      <c r="H38" s="208"/>
      <c r="I38" s="210"/>
      <c r="J38" s="207" t="s">
        <v>211</v>
      </c>
      <c r="K38" s="208"/>
      <c r="L38" s="209"/>
    </row>
    <row r="39" spans="2:12" ht="12.75">
      <c r="B39" s="84">
        <v>1</v>
      </c>
      <c r="C39" s="85">
        <v>3</v>
      </c>
      <c r="D39" s="57">
        <v>-1390</v>
      </c>
      <c r="E39" s="92">
        <f>SUM(J39:L39)</f>
        <v>0</v>
      </c>
      <c r="F39" s="94">
        <f>6-E39</f>
        <v>6</v>
      </c>
      <c r="G39" s="56">
        <f>D39-D40</f>
        <v>-740</v>
      </c>
      <c r="H39" s="56">
        <f>D39-D41</f>
        <v>-20</v>
      </c>
      <c r="I39" s="56">
        <f>D39-D42</f>
        <v>-710</v>
      </c>
      <c r="J39" s="48">
        <f aca="true" t="shared" si="5" ref="J39:L42">IF(G39&gt;0,2,IF(G39&lt;0,0,1))</f>
        <v>0</v>
      </c>
      <c r="K39" s="56">
        <f t="shared" si="5"/>
        <v>0</v>
      </c>
      <c r="L39" s="49">
        <f t="shared" si="5"/>
        <v>0</v>
      </c>
    </row>
    <row r="40" spans="2:12" ht="12.75">
      <c r="B40" s="84">
        <v>5</v>
      </c>
      <c r="C40" s="85">
        <v>4</v>
      </c>
      <c r="D40" s="58">
        <v>-650</v>
      </c>
      <c r="E40" s="93">
        <f>SUM(J40:L40)</f>
        <v>6</v>
      </c>
      <c r="F40" s="60">
        <f>6-E40</f>
        <v>0</v>
      </c>
      <c r="G40" s="6">
        <f>D40-D39</f>
        <v>740</v>
      </c>
      <c r="H40" s="6">
        <f>D40-D41</f>
        <v>720</v>
      </c>
      <c r="I40" s="6">
        <f>D40-D42</f>
        <v>30</v>
      </c>
      <c r="J40" s="50">
        <f t="shared" si="5"/>
        <v>2</v>
      </c>
      <c r="K40" s="6">
        <f t="shared" si="5"/>
        <v>2</v>
      </c>
      <c r="L40" s="51">
        <f t="shared" si="5"/>
        <v>2</v>
      </c>
    </row>
    <row r="41" spans="2:12" ht="12.75">
      <c r="B41" s="84">
        <v>2</v>
      </c>
      <c r="C41" s="85">
        <v>7</v>
      </c>
      <c r="D41" s="58">
        <v>-1370</v>
      </c>
      <c r="E41" s="93">
        <f>SUM(J41:L41)</f>
        <v>2</v>
      </c>
      <c r="F41" s="60">
        <f>6-E41</f>
        <v>4</v>
      </c>
      <c r="G41" s="6">
        <f>D41-D39</f>
        <v>20</v>
      </c>
      <c r="H41" s="6">
        <f>D41-D40</f>
        <v>-720</v>
      </c>
      <c r="I41" s="6">
        <f>D41-D42</f>
        <v>-690</v>
      </c>
      <c r="J41" s="50">
        <f t="shared" si="5"/>
        <v>2</v>
      </c>
      <c r="K41" s="6">
        <f t="shared" si="5"/>
        <v>0</v>
      </c>
      <c r="L41" s="51">
        <f t="shared" si="5"/>
        <v>0</v>
      </c>
    </row>
    <row r="42" spans="2:12" ht="12.75">
      <c r="B42" s="84">
        <v>6</v>
      </c>
      <c r="C42" s="85">
        <v>8</v>
      </c>
      <c r="D42" s="123">
        <v>-680</v>
      </c>
      <c r="E42" s="124">
        <f>SUM(J42:L42)</f>
        <v>4</v>
      </c>
      <c r="F42" s="125">
        <f>6-E42</f>
        <v>2</v>
      </c>
      <c r="G42" s="126">
        <f>D42-D39</f>
        <v>710</v>
      </c>
      <c r="H42" s="126">
        <f>D42-D40</f>
        <v>-30</v>
      </c>
      <c r="I42" s="126">
        <f>D42-D41</f>
        <v>690</v>
      </c>
      <c r="J42" s="127">
        <f t="shared" si="5"/>
        <v>2</v>
      </c>
      <c r="K42" s="126">
        <f t="shared" si="5"/>
        <v>0</v>
      </c>
      <c r="L42" s="128">
        <f t="shared" si="5"/>
        <v>2</v>
      </c>
    </row>
    <row r="43" spans="2:12" ht="13.5" thickBot="1">
      <c r="B43" s="122"/>
      <c r="C43" s="37"/>
      <c r="D43" s="37"/>
      <c r="E43" s="37"/>
      <c r="F43" s="37"/>
      <c r="G43" s="37"/>
      <c r="H43" s="37"/>
      <c r="I43" s="37"/>
      <c r="J43" s="37"/>
      <c r="K43" s="37"/>
      <c r="L43" s="38"/>
    </row>
    <row r="44" spans="2:12" ht="13.5" thickBot="1">
      <c r="B44" s="203">
        <f>B37+1</f>
        <v>7</v>
      </c>
      <c r="C44" s="204"/>
      <c r="D44" s="119"/>
      <c r="E44" s="120"/>
      <c r="F44" s="120"/>
      <c r="G44" s="120"/>
      <c r="H44" s="120"/>
      <c r="I44" s="120"/>
      <c r="J44" s="120"/>
      <c r="K44" s="120"/>
      <c r="L44" s="121"/>
    </row>
    <row r="45" spans="2:12" ht="12.75">
      <c r="B45" s="59" t="s">
        <v>5</v>
      </c>
      <c r="C45" s="44" t="s">
        <v>6</v>
      </c>
      <c r="D45" s="71" t="s">
        <v>196</v>
      </c>
      <c r="E45" s="112" t="s">
        <v>5</v>
      </c>
      <c r="F45" s="113" t="s">
        <v>6</v>
      </c>
      <c r="G45" s="164" t="s">
        <v>197</v>
      </c>
      <c r="H45" s="165"/>
      <c r="I45" s="165"/>
      <c r="J45" s="162" t="s">
        <v>211</v>
      </c>
      <c r="K45" s="162"/>
      <c r="L45" s="163"/>
    </row>
    <row r="46" spans="2:12" ht="12.75">
      <c r="B46" s="84">
        <v>1</v>
      </c>
      <c r="C46" s="85">
        <v>7</v>
      </c>
      <c r="D46" s="57">
        <v>630</v>
      </c>
      <c r="E46" s="92">
        <f>SUM(J46:L46)</f>
        <v>2</v>
      </c>
      <c r="F46" s="94">
        <f>6-E46</f>
        <v>4</v>
      </c>
      <c r="G46" s="56">
        <f>D46-D47</f>
        <v>10</v>
      </c>
      <c r="H46" s="56">
        <f>D46-D48</f>
        <v>-50</v>
      </c>
      <c r="I46" s="56">
        <f>D46-D49</f>
        <v>-20</v>
      </c>
      <c r="J46" s="48">
        <f aca="true" t="shared" si="6" ref="J46:L49">IF(G46&gt;0,2,IF(G46&lt;0,0,1))</f>
        <v>2</v>
      </c>
      <c r="K46" s="56">
        <f t="shared" si="6"/>
        <v>0</v>
      </c>
      <c r="L46" s="49">
        <f t="shared" si="6"/>
        <v>0</v>
      </c>
    </row>
    <row r="47" spans="2:12" ht="12.75">
      <c r="B47" s="84">
        <v>4</v>
      </c>
      <c r="C47" s="85">
        <v>6</v>
      </c>
      <c r="D47" s="58">
        <v>620</v>
      </c>
      <c r="E47" s="93">
        <f>SUM(J47:L47)</f>
        <v>0</v>
      </c>
      <c r="F47" s="60">
        <f>6-E47</f>
        <v>6</v>
      </c>
      <c r="G47" s="6">
        <f>D47-D46</f>
        <v>-10</v>
      </c>
      <c r="H47" s="6">
        <f>D47-D48</f>
        <v>-60</v>
      </c>
      <c r="I47" s="6">
        <f>D47-D49</f>
        <v>-30</v>
      </c>
      <c r="J47" s="50">
        <f t="shared" si="6"/>
        <v>0</v>
      </c>
      <c r="K47" s="6">
        <f t="shared" si="6"/>
        <v>0</v>
      </c>
      <c r="L47" s="51">
        <f t="shared" si="6"/>
        <v>0</v>
      </c>
    </row>
    <row r="48" spans="2:12" ht="12.75">
      <c r="B48" s="84">
        <v>3</v>
      </c>
      <c r="C48" s="85">
        <v>8</v>
      </c>
      <c r="D48" s="58">
        <v>680</v>
      </c>
      <c r="E48" s="93">
        <f>SUM(J48:L48)</f>
        <v>6</v>
      </c>
      <c r="F48" s="60">
        <f>6-E48</f>
        <v>0</v>
      </c>
      <c r="G48" s="6">
        <f>D48-D46</f>
        <v>50</v>
      </c>
      <c r="H48" s="6">
        <f>D48-D47</f>
        <v>60</v>
      </c>
      <c r="I48" s="6">
        <f>D48-D49</f>
        <v>30</v>
      </c>
      <c r="J48" s="50">
        <f t="shared" si="6"/>
        <v>2</v>
      </c>
      <c r="K48" s="6">
        <f t="shared" si="6"/>
        <v>2</v>
      </c>
      <c r="L48" s="51">
        <f t="shared" si="6"/>
        <v>2</v>
      </c>
    </row>
    <row r="49" spans="2:12" ht="12.75">
      <c r="B49" s="84">
        <v>2</v>
      </c>
      <c r="C49" s="85">
        <v>5</v>
      </c>
      <c r="D49" s="123">
        <v>650</v>
      </c>
      <c r="E49" s="124">
        <f>SUM(J49:L49)</f>
        <v>4</v>
      </c>
      <c r="F49" s="125">
        <f>6-E49</f>
        <v>2</v>
      </c>
      <c r="G49" s="126">
        <f>D49-D46</f>
        <v>20</v>
      </c>
      <c r="H49" s="126">
        <f>D49-D47</f>
        <v>30</v>
      </c>
      <c r="I49" s="126">
        <f>D49-D48</f>
        <v>-30</v>
      </c>
      <c r="J49" s="127">
        <f t="shared" si="6"/>
        <v>2</v>
      </c>
      <c r="K49" s="126">
        <f t="shared" si="6"/>
        <v>2</v>
      </c>
      <c r="L49" s="128">
        <f t="shared" si="6"/>
        <v>0</v>
      </c>
    </row>
    <row r="50" spans="2:12" ht="13.5" thickBot="1">
      <c r="B50" s="122"/>
      <c r="C50" s="37"/>
      <c r="D50" s="37"/>
      <c r="E50" s="37"/>
      <c r="F50" s="37"/>
      <c r="G50" s="37"/>
      <c r="H50" s="37"/>
      <c r="I50" s="37"/>
      <c r="J50" s="37"/>
      <c r="K50" s="37"/>
      <c r="L50" s="38"/>
    </row>
    <row r="51" spans="2:12" ht="13.5" thickBot="1">
      <c r="B51" s="203">
        <f>B44+1</f>
        <v>8</v>
      </c>
      <c r="C51" s="204"/>
      <c r="D51" s="119"/>
      <c r="E51" s="129"/>
      <c r="F51" s="129"/>
      <c r="G51" s="129"/>
      <c r="H51" s="129"/>
      <c r="I51" s="129"/>
      <c r="J51" s="129"/>
      <c r="K51" s="129"/>
      <c r="L51" s="130"/>
    </row>
    <row r="52" spans="2:12" ht="12.75">
      <c r="B52" s="59" t="s">
        <v>5</v>
      </c>
      <c r="C52" s="44" t="s">
        <v>6</v>
      </c>
      <c r="D52" s="71" t="s">
        <v>196</v>
      </c>
      <c r="E52" s="112" t="s">
        <v>5</v>
      </c>
      <c r="F52" s="113" t="s">
        <v>6</v>
      </c>
      <c r="G52" s="164" t="s">
        <v>197</v>
      </c>
      <c r="H52" s="165"/>
      <c r="I52" s="165"/>
      <c r="J52" s="207" t="s">
        <v>211</v>
      </c>
      <c r="K52" s="208"/>
      <c r="L52" s="209"/>
    </row>
    <row r="53" spans="2:12" ht="12.75">
      <c r="B53" s="84">
        <v>1</v>
      </c>
      <c r="C53" s="85">
        <v>7</v>
      </c>
      <c r="D53" s="57">
        <v>420</v>
      </c>
      <c r="E53" s="92">
        <f>SUM(J53:L53)</f>
        <v>6</v>
      </c>
      <c r="F53" s="94">
        <f>6-E53</f>
        <v>0</v>
      </c>
      <c r="G53" s="56">
        <f>D53-D54</f>
        <v>310</v>
      </c>
      <c r="H53" s="56">
        <f>D53-D55</f>
        <v>300</v>
      </c>
      <c r="I53" s="56">
        <f>D53-D56</f>
        <v>280</v>
      </c>
      <c r="J53" s="48">
        <f aca="true" t="shared" si="7" ref="J53:L56">IF(G53&gt;0,2,IF(G53&lt;0,0,1))</f>
        <v>2</v>
      </c>
      <c r="K53" s="56">
        <f t="shared" si="7"/>
        <v>2</v>
      </c>
      <c r="L53" s="49">
        <f t="shared" si="7"/>
        <v>2</v>
      </c>
    </row>
    <row r="54" spans="2:12" ht="12.75">
      <c r="B54" s="84">
        <v>4</v>
      </c>
      <c r="C54" s="85">
        <v>6</v>
      </c>
      <c r="D54" s="58">
        <v>110</v>
      </c>
      <c r="E54" s="93">
        <f>SUM(J54:L54)</f>
        <v>0</v>
      </c>
      <c r="F54" s="60">
        <f>6-E54</f>
        <v>6</v>
      </c>
      <c r="G54" s="6">
        <f>D54-D53</f>
        <v>-310</v>
      </c>
      <c r="H54" s="6">
        <f>D54-D55</f>
        <v>-10</v>
      </c>
      <c r="I54" s="6">
        <f>D54-D56</f>
        <v>-30</v>
      </c>
      <c r="J54" s="50">
        <f t="shared" si="7"/>
        <v>0</v>
      </c>
      <c r="K54" s="6">
        <f t="shared" si="7"/>
        <v>0</v>
      </c>
      <c r="L54" s="51">
        <f t="shared" si="7"/>
        <v>0</v>
      </c>
    </row>
    <row r="55" spans="2:12" ht="12.75">
      <c r="B55" s="84">
        <v>3</v>
      </c>
      <c r="C55" s="85">
        <v>8</v>
      </c>
      <c r="D55" s="58">
        <v>120</v>
      </c>
      <c r="E55" s="93">
        <f>SUM(J55:L55)</f>
        <v>2</v>
      </c>
      <c r="F55" s="60">
        <f>6-E55</f>
        <v>4</v>
      </c>
      <c r="G55" s="6">
        <f>D55-D53</f>
        <v>-300</v>
      </c>
      <c r="H55" s="6">
        <f>D55-D54</f>
        <v>10</v>
      </c>
      <c r="I55" s="6">
        <f>D55-D56</f>
        <v>-20</v>
      </c>
      <c r="J55" s="50">
        <f t="shared" si="7"/>
        <v>0</v>
      </c>
      <c r="K55" s="6">
        <f t="shared" si="7"/>
        <v>2</v>
      </c>
      <c r="L55" s="51">
        <f t="shared" si="7"/>
        <v>0</v>
      </c>
    </row>
    <row r="56" spans="2:12" ht="12.75">
      <c r="B56" s="84">
        <v>2</v>
      </c>
      <c r="C56" s="85">
        <v>5</v>
      </c>
      <c r="D56" s="123">
        <v>140</v>
      </c>
      <c r="E56" s="124">
        <f>SUM(J56:L56)</f>
        <v>4</v>
      </c>
      <c r="F56" s="125">
        <f>6-E56</f>
        <v>2</v>
      </c>
      <c r="G56" s="126">
        <f>D56-D53</f>
        <v>-280</v>
      </c>
      <c r="H56" s="126">
        <f>D56-D54</f>
        <v>30</v>
      </c>
      <c r="I56" s="126">
        <f>D56-D55</f>
        <v>20</v>
      </c>
      <c r="J56" s="127">
        <f t="shared" si="7"/>
        <v>0</v>
      </c>
      <c r="K56" s="126">
        <f t="shared" si="7"/>
        <v>2</v>
      </c>
      <c r="L56" s="128">
        <f t="shared" si="7"/>
        <v>2</v>
      </c>
    </row>
    <row r="57" spans="2:12" ht="13.5" thickBot="1">
      <c r="B57" s="122"/>
      <c r="C57" s="37"/>
      <c r="D57" s="37"/>
      <c r="E57" s="37"/>
      <c r="F57" s="37"/>
      <c r="G57" s="37"/>
      <c r="H57" s="37"/>
      <c r="I57" s="37"/>
      <c r="J57" s="37"/>
      <c r="K57" s="37"/>
      <c r="L57" s="38"/>
    </row>
    <row r="58" spans="2:12" ht="13.5" thickBot="1">
      <c r="B58" s="203">
        <f>B51+1</f>
        <v>9</v>
      </c>
      <c r="C58" s="204"/>
      <c r="D58" s="119"/>
      <c r="E58" s="120"/>
      <c r="F58" s="120"/>
      <c r="G58" s="120"/>
      <c r="H58" s="120"/>
      <c r="I58" s="120"/>
      <c r="J58" s="120"/>
      <c r="K58" s="120"/>
      <c r="L58" s="121"/>
    </row>
    <row r="59" spans="2:12" ht="12.75">
      <c r="B59" s="59" t="s">
        <v>5</v>
      </c>
      <c r="C59" s="44" t="s">
        <v>6</v>
      </c>
      <c r="D59" s="71" t="s">
        <v>196</v>
      </c>
      <c r="E59" s="112" t="s">
        <v>5</v>
      </c>
      <c r="F59" s="113" t="s">
        <v>6</v>
      </c>
      <c r="G59" s="200" t="s">
        <v>197</v>
      </c>
      <c r="H59" s="208"/>
      <c r="I59" s="210"/>
      <c r="J59" s="207" t="s">
        <v>211</v>
      </c>
      <c r="K59" s="208"/>
      <c r="L59" s="209"/>
    </row>
    <row r="60" spans="2:12" ht="12.75">
      <c r="B60" s="84">
        <v>1</v>
      </c>
      <c r="C60" s="85">
        <v>7</v>
      </c>
      <c r="D60" s="57">
        <v>-50</v>
      </c>
      <c r="E60" s="92">
        <f>SUM(J60:L60)</f>
        <v>1</v>
      </c>
      <c r="F60" s="94">
        <f>6-E60</f>
        <v>5</v>
      </c>
      <c r="G60" s="56">
        <f>D60-D61</f>
        <v>0</v>
      </c>
      <c r="H60" s="56">
        <f>D60-D62</f>
        <v>-140</v>
      </c>
      <c r="I60" s="56">
        <f>D60-D63</f>
        <v>-190</v>
      </c>
      <c r="J60" s="48">
        <f aca="true" t="shared" si="8" ref="J60:L63">IF(G60&gt;0,2,IF(G60&lt;0,0,1))</f>
        <v>1</v>
      </c>
      <c r="K60" s="56">
        <f t="shared" si="8"/>
        <v>0</v>
      </c>
      <c r="L60" s="49">
        <f t="shared" si="8"/>
        <v>0</v>
      </c>
    </row>
    <row r="61" spans="2:12" ht="12.75">
      <c r="B61" s="84">
        <v>4</v>
      </c>
      <c r="C61" s="85">
        <v>6</v>
      </c>
      <c r="D61" s="58">
        <v>-50</v>
      </c>
      <c r="E61" s="93">
        <f>SUM(J61:L61)</f>
        <v>1</v>
      </c>
      <c r="F61" s="60">
        <f>6-E61</f>
        <v>5</v>
      </c>
      <c r="G61" s="6">
        <f>D61-D60</f>
        <v>0</v>
      </c>
      <c r="H61" s="6">
        <f>D61-D62</f>
        <v>-140</v>
      </c>
      <c r="I61" s="6">
        <f>D61-D63</f>
        <v>-190</v>
      </c>
      <c r="J61" s="50">
        <f t="shared" si="8"/>
        <v>1</v>
      </c>
      <c r="K61" s="6">
        <f t="shared" si="8"/>
        <v>0</v>
      </c>
      <c r="L61" s="51">
        <f t="shared" si="8"/>
        <v>0</v>
      </c>
    </row>
    <row r="62" spans="2:12" ht="12.75">
      <c r="B62" s="84">
        <v>3</v>
      </c>
      <c r="C62" s="85">
        <v>8</v>
      </c>
      <c r="D62" s="58">
        <v>90</v>
      </c>
      <c r="E62" s="93">
        <f>SUM(J62:L62)</f>
        <v>4</v>
      </c>
      <c r="F62" s="60">
        <f>6-E62</f>
        <v>2</v>
      </c>
      <c r="G62" s="6">
        <f>D62-D60</f>
        <v>140</v>
      </c>
      <c r="H62" s="6">
        <f>D62-D61</f>
        <v>140</v>
      </c>
      <c r="I62" s="6">
        <f>D62-D63</f>
        <v>-50</v>
      </c>
      <c r="J62" s="50">
        <f t="shared" si="8"/>
        <v>2</v>
      </c>
      <c r="K62" s="6">
        <f t="shared" si="8"/>
        <v>2</v>
      </c>
      <c r="L62" s="51">
        <f t="shared" si="8"/>
        <v>0</v>
      </c>
    </row>
    <row r="63" spans="2:12" ht="12.75">
      <c r="B63" s="84">
        <v>2</v>
      </c>
      <c r="C63" s="85">
        <v>5</v>
      </c>
      <c r="D63" s="123">
        <v>140</v>
      </c>
      <c r="E63" s="124">
        <f>SUM(J63:L63)</f>
        <v>6</v>
      </c>
      <c r="F63" s="125">
        <f>6-E63</f>
        <v>0</v>
      </c>
      <c r="G63" s="126">
        <f>D63-D60</f>
        <v>190</v>
      </c>
      <c r="H63" s="126">
        <f>D63-D61</f>
        <v>190</v>
      </c>
      <c r="I63" s="126">
        <f>D63-D62</f>
        <v>50</v>
      </c>
      <c r="J63" s="127">
        <f t="shared" si="8"/>
        <v>2</v>
      </c>
      <c r="K63" s="126">
        <f t="shared" si="8"/>
        <v>2</v>
      </c>
      <c r="L63" s="128">
        <f t="shared" si="8"/>
        <v>2</v>
      </c>
    </row>
    <row r="64" spans="2:12" ht="13.5" thickBot="1">
      <c r="B64" s="122"/>
      <c r="C64" s="37"/>
      <c r="D64" s="37"/>
      <c r="E64" s="37"/>
      <c r="F64" s="37"/>
      <c r="G64" s="37"/>
      <c r="H64" s="37"/>
      <c r="I64" s="37"/>
      <c r="J64" s="37"/>
      <c r="K64" s="37"/>
      <c r="L64" s="38"/>
    </row>
    <row r="65" spans="2:12" ht="13.5" thickBot="1">
      <c r="B65" s="203">
        <f>B58+1</f>
        <v>10</v>
      </c>
      <c r="C65" s="204"/>
      <c r="D65" s="119"/>
      <c r="E65" s="129"/>
      <c r="F65" s="129"/>
      <c r="G65" s="129"/>
      <c r="H65" s="129"/>
      <c r="I65" s="129"/>
      <c r="J65" s="129"/>
      <c r="K65" s="129"/>
      <c r="L65" s="130"/>
    </row>
    <row r="66" spans="2:12" ht="12.75">
      <c r="B66" s="59" t="s">
        <v>5</v>
      </c>
      <c r="C66" s="44" t="s">
        <v>6</v>
      </c>
      <c r="D66" s="71" t="s">
        <v>196</v>
      </c>
      <c r="E66" s="112" t="s">
        <v>5</v>
      </c>
      <c r="F66" s="113" t="s">
        <v>6</v>
      </c>
      <c r="G66" s="200" t="s">
        <v>197</v>
      </c>
      <c r="H66" s="208"/>
      <c r="I66" s="210"/>
      <c r="J66" s="207" t="s">
        <v>211</v>
      </c>
      <c r="K66" s="208"/>
      <c r="L66" s="209"/>
    </row>
    <row r="67" spans="2:12" ht="12.75">
      <c r="B67" s="84">
        <v>3</v>
      </c>
      <c r="C67" s="85">
        <v>4</v>
      </c>
      <c r="D67" s="57">
        <v>-690</v>
      </c>
      <c r="E67" s="92">
        <f>SUM(J67:L67)</f>
        <v>2</v>
      </c>
      <c r="F67" s="94">
        <f>6-E67</f>
        <v>4</v>
      </c>
      <c r="G67" s="56">
        <f>D67-D68</f>
        <v>30</v>
      </c>
      <c r="H67" s="56">
        <f>D67-D69</f>
        <v>-90</v>
      </c>
      <c r="I67" s="56">
        <f>D67-D70</f>
        <v>-70</v>
      </c>
      <c r="J67" s="48">
        <f aca="true" t="shared" si="9" ref="J67:L70">IF(G67&gt;0,2,IF(G67&lt;0,0,1))</f>
        <v>2</v>
      </c>
      <c r="K67" s="56">
        <f t="shared" si="9"/>
        <v>0</v>
      </c>
      <c r="L67" s="49">
        <f t="shared" si="9"/>
        <v>0</v>
      </c>
    </row>
    <row r="68" spans="2:12" ht="12.75">
      <c r="B68" s="84">
        <v>1</v>
      </c>
      <c r="C68" s="85">
        <v>8</v>
      </c>
      <c r="D68" s="58">
        <v>-720</v>
      </c>
      <c r="E68" s="93">
        <f>SUM(J68:L68)</f>
        <v>0</v>
      </c>
      <c r="F68" s="60">
        <f>6-E68</f>
        <v>6</v>
      </c>
      <c r="G68" s="6">
        <f>D68-D67</f>
        <v>-30</v>
      </c>
      <c r="H68" s="6">
        <f>D68-D69</f>
        <v>-120</v>
      </c>
      <c r="I68" s="6">
        <f>D68-D70</f>
        <v>-100</v>
      </c>
      <c r="J68" s="50">
        <f t="shared" si="9"/>
        <v>0</v>
      </c>
      <c r="K68" s="6">
        <f t="shared" si="9"/>
        <v>0</v>
      </c>
      <c r="L68" s="51">
        <f t="shared" si="9"/>
        <v>0</v>
      </c>
    </row>
    <row r="69" spans="2:12" ht="12.75">
      <c r="B69" s="84">
        <v>6</v>
      </c>
      <c r="C69" s="85">
        <v>2</v>
      </c>
      <c r="D69" s="58">
        <v>-600</v>
      </c>
      <c r="E69" s="93">
        <f>SUM(J69:L69)</f>
        <v>6</v>
      </c>
      <c r="F69" s="60">
        <f>6-E69</f>
        <v>0</v>
      </c>
      <c r="G69" s="6">
        <f>D69-D67</f>
        <v>90</v>
      </c>
      <c r="H69" s="6">
        <f>D69-D68</f>
        <v>120</v>
      </c>
      <c r="I69" s="6">
        <f>D69-D70</f>
        <v>20</v>
      </c>
      <c r="J69" s="50">
        <f t="shared" si="9"/>
        <v>2</v>
      </c>
      <c r="K69" s="6">
        <f t="shared" si="9"/>
        <v>2</v>
      </c>
      <c r="L69" s="51">
        <f t="shared" si="9"/>
        <v>2</v>
      </c>
    </row>
    <row r="70" spans="2:12" ht="12.75">
      <c r="B70" s="84">
        <v>7</v>
      </c>
      <c r="C70" s="85">
        <v>5</v>
      </c>
      <c r="D70" s="123">
        <v>-620</v>
      </c>
      <c r="E70" s="124">
        <f>SUM(J70:L70)</f>
        <v>4</v>
      </c>
      <c r="F70" s="125">
        <f>6-E70</f>
        <v>2</v>
      </c>
      <c r="G70" s="126">
        <f>D70-D67</f>
        <v>70</v>
      </c>
      <c r="H70" s="126">
        <f>D70-D68</f>
        <v>100</v>
      </c>
      <c r="I70" s="126">
        <f>D70-D69</f>
        <v>-20</v>
      </c>
      <c r="J70" s="127">
        <f t="shared" si="9"/>
        <v>2</v>
      </c>
      <c r="K70" s="126">
        <f t="shared" si="9"/>
        <v>2</v>
      </c>
      <c r="L70" s="128">
        <f t="shared" si="9"/>
        <v>0</v>
      </c>
    </row>
    <row r="71" spans="2:12" ht="13.5" thickBot="1">
      <c r="B71" s="122"/>
      <c r="C71" s="37"/>
      <c r="D71" s="37"/>
      <c r="E71" s="37"/>
      <c r="F71" s="37"/>
      <c r="G71" s="37"/>
      <c r="H71" s="37"/>
      <c r="I71" s="37"/>
      <c r="J71" s="37"/>
      <c r="K71" s="37"/>
      <c r="L71" s="38"/>
    </row>
    <row r="72" spans="2:12" ht="13.5" thickBot="1">
      <c r="B72" s="203">
        <f>B65+1</f>
        <v>11</v>
      </c>
      <c r="C72" s="204"/>
      <c r="D72" s="119"/>
      <c r="E72" s="120"/>
      <c r="F72" s="120"/>
      <c r="G72" s="120"/>
      <c r="H72" s="120"/>
      <c r="I72" s="120"/>
      <c r="J72" s="120"/>
      <c r="K72" s="120"/>
      <c r="L72" s="121"/>
    </row>
    <row r="73" spans="2:12" ht="12.75">
      <c r="B73" s="59" t="s">
        <v>5</v>
      </c>
      <c r="C73" s="44" t="s">
        <v>6</v>
      </c>
      <c r="D73" s="71" t="s">
        <v>196</v>
      </c>
      <c r="E73" s="112" t="s">
        <v>5</v>
      </c>
      <c r="F73" s="113" t="s">
        <v>6</v>
      </c>
      <c r="G73" s="200" t="s">
        <v>197</v>
      </c>
      <c r="H73" s="208"/>
      <c r="I73" s="210"/>
      <c r="J73" s="207" t="s">
        <v>211</v>
      </c>
      <c r="K73" s="208"/>
      <c r="L73" s="209"/>
    </row>
    <row r="74" spans="2:12" ht="12.75">
      <c r="B74" s="84">
        <v>3</v>
      </c>
      <c r="C74" s="85">
        <v>4</v>
      </c>
      <c r="D74" s="57">
        <v>-50</v>
      </c>
      <c r="E74" s="92">
        <f>SUM(J74:L74)</f>
        <v>0</v>
      </c>
      <c r="F74" s="94">
        <f>6-E74</f>
        <v>6</v>
      </c>
      <c r="G74" s="56">
        <f>D74-D75</f>
        <v>-150</v>
      </c>
      <c r="H74" s="56">
        <f>D74-D76</f>
        <v>-100</v>
      </c>
      <c r="I74" s="56">
        <f>D74-D77</f>
        <v>-150</v>
      </c>
      <c r="J74" s="48">
        <f aca="true" t="shared" si="10" ref="J74:L77">IF(G74&gt;0,2,IF(G74&lt;0,0,1))</f>
        <v>0</v>
      </c>
      <c r="K74" s="56">
        <f t="shared" si="10"/>
        <v>0</v>
      </c>
      <c r="L74" s="49">
        <f t="shared" si="10"/>
        <v>0</v>
      </c>
    </row>
    <row r="75" spans="2:12" ht="12.75">
      <c r="B75" s="84">
        <v>1</v>
      </c>
      <c r="C75" s="85">
        <v>8</v>
      </c>
      <c r="D75" s="58">
        <v>100</v>
      </c>
      <c r="E75" s="93">
        <f>SUM(J75:L75)</f>
        <v>5</v>
      </c>
      <c r="F75" s="60">
        <f>6-E75</f>
        <v>1</v>
      </c>
      <c r="G75" s="6">
        <f>D75-D74</f>
        <v>150</v>
      </c>
      <c r="H75" s="6">
        <f>D75-D76</f>
        <v>50</v>
      </c>
      <c r="I75" s="6">
        <f>D75-D77</f>
        <v>0</v>
      </c>
      <c r="J75" s="50">
        <f t="shared" si="10"/>
        <v>2</v>
      </c>
      <c r="K75" s="6">
        <f t="shared" si="10"/>
        <v>2</v>
      </c>
      <c r="L75" s="51">
        <f t="shared" si="10"/>
        <v>1</v>
      </c>
    </row>
    <row r="76" spans="2:12" ht="12.75">
      <c r="B76" s="84">
        <v>6</v>
      </c>
      <c r="C76" s="85">
        <v>2</v>
      </c>
      <c r="D76" s="58">
        <v>50</v>
      </c>
      <c r="E76" s="93">
        <f>SUM(J76:L76)</f>
        <v>2</v>
      </c>
      <c r="F76" s="60">
        <f>6-E76</f>
        <v>4</v>
      </c>
      <c r="G76" s="6">
        <f>D76-D74</f>
        <v>100</v>
      </c>
      <c r="H76" s="6">
        <f>D76-D75</f>
        <v>-50</v>
      </c>
      <c r="I76" s="6">
        <f>D76-D77</f>
        <v>-50</v>
      </c>
      <c r="J76" s="50">
        <f t="shared" si="10"/>
        <v>2</v>
      </c>
      <c r="K76" s="6">
        <f t="shared" si="10"/>
        <v>0</v>
      </c>
      <c r="L76" s="51">
        <f t="shared" si="10"/>
        <v>0</v>
      </c>
    </row>
    <row r="77" spans="2:12" ht="12.75">
      <c r="B77" s="84">
        <v>7</v>
      </c>
      <c r="C77" s="85">
        <v>5</v>
      </c>
      <c r="D77" s="123">
        <v>100</v>
      </c>
      <c r="E77" s="124">
        <f>SUM(J77:L77)</f>
        <v>5</v>
      </c>
      <c r="F77" s="125">
        <f>6-E77</f>
        <v>1</v>
      </c>
      <c r="G77" s="126">
        <f>D77-D74</f>
        <v>150</v>
      </c>
      <c r="H77" s="126">
        <f>D77-D75</f>
        <v>0</v>
      </c>
      <c r="I77" s="126">
        <f>D77-D76</f>
        <v>50</v>
      </c>
      <c r="J77" s="127">
        <f t="shared" si="10"/>
        <v>2</v>
      </c>
      <c r="K77" s="126">
        <f t="shared" si="10"/>
        <v>1</v>
      </c>
      <c r="L77" s="128">
        <f t="shared" si="10"/>
        <v>2</v>
      </c>
    </row>
    <row r="78" spans="2:12" ht="13.5" thickBot="1">
      <c r="B78" s="122"/>
      <c r="C78" s="37"/>
      <c r="D78" s="37"/>
      <c r="E78" s="37"/>
      <c r="F78" s="37"/>
      <c r="G78" s="37"/>
      <c r="H78" s="37"/>
      <c r="I78" s="37"/>
      <c r="J78" s="37"/>
      <c r="K78" s="37"/>
      <c r="L78" s="38"/>
    </row>
    <row r="79" spans="2:12" ht="13.5" thickBot="1">
      <c r="B79" s="203">
        <f>B72+1</f>
        <v>12</v>
      </c>
      <c r="C79" s="204"/>
      <c r="D79" s="119"/>
      <c r="E79" s="120"/>
      <c r="F79" s="120"/>
      <c r="G79" s="120"/>
      <c r="H79" s="120"/>
      <c r="I79" s="120"/>
      <c r="J79" s="120"/>
      <c r="K79" s="120"/>
      <c r="L79" s="121"/>
    </row>
    <row r="80" spans="2:12" ht="12.75">
      <c r="B80" s="59" t="s">
        <v>5</v>
      </c>
      <c r="C80" s="44" t="s">
        <v>6</v>
      </c>
      <c r="D80" s="71" t="s">
        <v>196</v>
      </c>
      <c r="E80" s="112" t="s">
        <v>5</v>
      </c>
      <c r="F80" s="113" t="s">
        <v>6</v>
      </c>
      <c r="G80" s="164" t="s">
        <v>197</v>
      </c>
      <c r="H80" s="165"/>
      <c r="I80" s="165"/>
      <c r="J80" s="162" t="s">
        <v>211</v>
      </c>
      <c r="K80" s="162"/>
      <c r="L80" s="163"/>
    </row>
    <row r="81" spans="2:12" ht="12.75">
      <c r="B81" s="84">
        <v>3</v>
      </c>
      <c r="C81" s="85">
        <v>4</v>
      </c>
      <c r="D81" s="57">
        <v>-450</v>
      </c>
      <c r="E81" s="92">
        <f>SUM(J81:L81)</f>
        <v>0</v>
      </c>
      <c r="F81" s="94">
        <f>6-E81</f>
        <v>6</v>
      </c>
      <c r="G81" s="56">
        <f>D81-D82</f>
        <v>-280</v>
      </c>
      <c r="H81" s="56">
        <f>D81-D83</f>
        <v>-310</v>
      </c>
      <c r="I81" s="56">
        <f>D81-D84</f>
        <v>-500</v>
      </c>
      <c r="J81" s="48">
        <f aca="true" t="shared" si="11" ref="J81:L84">IF(G81&gt;0,2,IF(G81&lt;0,0,1))</f>
        <v>0</v>
      </c>
      <c r="K81" s="56">
        <f t="shared" si="11"/>
        <v>0</v>
      </c>
      <c r="L81" s="49">
        <f t="shared" si="11"/>
        <v>0</v>
      </c>
    </row>
    <row r="82" spans="2:12" ht="12.75">
      <c r="B82" s="84">
        <v>1</v>
      </c>
      <c r="C82" s="85">
        <v>8</v>
      </c>
      <c r="D82" s="58">
        <v>-170</v>
      </c>
      <c r="E82" s="93">
        <f>SUM(J82:L82)</f>
        <v>2</v>
      </c>
      <c r="F82" s="60">
        <f>6-E82</f>
        <v>4</v>
      </c>
      <c r="G82" s="6">
        <f>D82-D81</f>
        <v>280</v>
      </c>
      <c r="H82" s="6">
        <f>D82-D83</f>
        <v>-30</v>
      </c>
      <c r="I82" s="6">
        <f>D82-D84</f>
        <v>-220</v>
      </c>
      <c r="J82" s="50">
        <f t="shared" si="11"/>
        <v>2</v>
      </c>
      <c r="K82" s="6">
        <f t="shared" si="11"/>
        <v>0</v>
      </c>
      <c r="L82" s="51">
        <f t="shared" si="11"/>
        <v>0</v>
      </c>
    </row>
    <row r="83" spans="2:12" ht="12.75">
      <c r="B83" s="84">
        <v>6</v>
      </c>
      <c r="C83" s="85">
        <v>2</v>
      </c>
      <c r="D83" s="58">
        <v>-140</v>
      </c>
      <c r="E83" s="93">
        <f>SUM(J83:L83)</f>
        <v>4</v>
      </c>
      <c r="F83" s="60">
        <f>6-E83</f>
        <v>2</v>
      </c>
      <c r="G83" s="6">
        <f>D83-D81</f>
        <v>310</v>
      </c>
      <c r="H83" s="6">
        <f>D83-D82</f>
        <v>30</v>
      </c>
      <c r="I83" s="6">
        <f>D83-D84</f>
        <v>-190</v>
      </c>
      <c r="J83" s="50">
        <f t="shared" si="11"/>
        <v>2</v>
      </c>
      <c r="K83" s="6">
        <f t="shared" si="11"/>
        <v>2</v>
      </c>
      <c r="L83" s="51">
        <f t="shared" si="11"/>
        <v>0</v>
      </c>
    </row>
    <row r="84" spans="2:12" ht="12.75">
      <c r="B84" s="84">
        <v>7</v>
      </c>
      <c r="C84" s="85">
        <v>5</v>
      </c>
      <c r="D84" s="123">
        <v>50</v>
      </c>
      <c r="E84" s="124">
        <f>SUM(J84:L84)</f>
        <v>6</v>
      </c>
      <c r="F84" s="125">
        <f>6-E84</f>
        <v>0</v>
      </c>
      <c r="G84" s="126">
        <f>D84-D81</f>
        <v>500</v>
      </c>
      <c r="H84" s="126">
        <f>D84-D82</f>
        <v>220</v>
      </c>
      <c r="I84" s="126">
        <f>D84-D83</f>
        <v>190</v>
      </c>
      <c r="J84" s="127">
        <f t="shared" si="11"/>
        <v>2</v>
      </c>
      <c r="K84" s="126">
        <f t="shared" si="11"/>
        <v>2</v>
      </c>
      <c r="L84" s="128">
        <f t="shared" si="11"/>
        <v>2</v>
      </c>
    </row>
    <row r="85" spans="2:12" ht="13.5" thickBot="1">
      <c r="B85" s="122"/>
      <c r="C85" s="37"/>
      <c r="D85" s="37"/>
      <c r="E85" s="37"/>
      <c r="F85" s="37"/>
      <c r="G85" s="37"/>
      <c r="H85" s="37"/>
      <c r="I85" s="37"/>
      <c r="J85" s="37"/>
      <c r="K85" s="37"/>
      <c r="L85" s="38"/>
    </row>
    <row r="86" spans="2:12" ht="13.5" thickBot="1">
      <c r="B86" s="203">
        <f>B79+1</f>
        <v>13</v>
      </c>
      <c r="C86" s="204"/>
      <c r="D86" s="119"/>
      <c r="E86" s="129"/>
      <c r="F86" s="129"/>
      <c r="G86" s="129"/>
      <c r="H86" s="129"/>
      <c r="I86" s="129"/>
      <c r="J86" s="129"/>
      <c r="K86" s="129"/>
      <c r="L86" s="130"/>
    </row>
    <row r="87" spans="2:12" ht="12.75">
      <c r="B87" s="59" t="s">
        <v>5</v>
      </c>
      <c r="C87" s="44" t="s">
        <v>6</v>
      </c>
      <c r="D87" s="71" t="s">
        <v>196</v>
      </c>
      <c r="E87" s="112" t="s">
        <v>5</v>
      </c>
      <c r="F87" s="113" t="s">
        <v>6</v>
      </c>
      <c r="G87" s="164" t="s">
        <v>197</v>
      </c>
      <c r="H87" s="165"/>
      <c r="I87" s="165"/>
      <c r="J87" s="207" t="s">
        <v>211</v>
      </c>
      <c r="K87" s="208"/>
      <c r="L87" s="209"/>
    </row>
    <row r="88" spans="2:12" ht="12.75">
      <c r="B88" s="84">
        <v>7</v>
      </c>
      <c r="C88" s="85">
        <v>6</v>
      </c>
      <c r="D88" s="57">
        <v>110</v>
      </c>
      <c r="E88" s="92">
        <f>SUM(J88:L88)</f>
        <v>2</v>
      </c>
      <c r="F88" s="94">
        <f>6-E88</f>
        <v>4</v>
      </c>
      <c r="G88" s="56">
        <f>D88-D89</f>
        <v>410</v>
      </c>
      <c r="H88" s="56">
        <f>D88-D90</f>
        <v>-20</v>
      </c>
      <c r="I88" s="56">
        <f>D88-D91</f>
        <v>-40</v>
      </c>
      <c r="J88" s="48">
        <f aca="true" t="shared" si="12" ref="J88:L91">IF(G88&gt;0,2,IF(G88&lt;0,0,1))</f>
        <v>2</v>
      </c>
      <c r="K88" s="56">
        <f t="shared" si="12"/>
        <v>0</v>
      </c>
      <c r="L88" s="49">
        <f t="shared" si="12"/>
        <v>0</v>
      </c>
    </row>
    <row r="89" spans="2:12" ht="12.75">
      <c r="B89" s="84">
        <v>1</v>
      </c>
      <c r="C89" s="85">
        <v>5</v>
      </c>
      <c r="D89" s="58">
        <v>-300</v>
      </c>
      <c r="E89" s="93">
        <f>SUM(J89:L89)</f>
        <v>0</v>
      </c>
      <c r="F89" s="60">
        <f>6-E89</f>
        <v>6</v>
      </c>
      <c r="G89" s="6">
        <f>D89-D88</f>
        <v>-410</v>
      </c>
      <c r="H89" s="6">
        <f>D89-D90</f>
        <v>-430</v>
      </c>
      <c r="I89" s="6">
        <f>D89-D91</f>
        <v>-450</v>
      </c>
      <c r="J89" s="50">
        <f t="shared" si="12"/>
        <v>0</v>
      </c>
      <c r="K89" s="6">
        <f t="shared" si="12"/>
        <v>0</v>
      </c>
      <c r="L89" s="51">
        <f t="shared" si="12"/>
        <v>0</v>
      </c>
    </row>
    <row r="90" spans="2:12" ht="12.75">
      <c r="B90" s="84">
        <v>2</v>
      </c>
      <c r="C90" s="85">
        <v>3</v>
      </c>
      <c r="D90" s="58">
        <v>130</v>
      </c>
      <c r="E90" s="93">
        <f>SUM(J90:L90)</f>
        <v>4</v>
      </c>
      <c r="F90" s="60">
        <f>6-E90</f>
        <v>2</v>
      </c>
      <c r="G90" s="6">
        <f>D90-D88</f>
        <v>20</v>
      </c>
      <c r="H90" s="6">
        <f>D90-D89</f>
        <v>430</v>
      </c>
      <c r="I90" s="6">
        <f>D90-D91</f>
        <v>-20</v>
      </c>
      <c r="J90" s="50">
        <f t="shared" si="12"/>
        <v>2</v>
      </c>
      <c r="K90" s="6">
        <f t="shared" si="12"/>
        <v>2</v>
      </c>
      <c r="L90" s="51">
        <f t="shared" si="12"/>
        <v>0</v>
      </c>
    </row>
    <row r="91" spans="2:12" ht="12.75">
      <c r="B91" s="84">
        <v>8</v>
      </c>
      <c r="C91" s="85">
        <v>4</v>
      </c>
      <c r="D91" s="123">
        <v>150</v>
      </c>
      <c r="E91" s="124">
        <f>SUM(J91:L91)</f>
        <v>6</v>
      </c>
      <c r="F91" s="125">
        <f>6-E91</f>
        <v>0</v>
      </c>
      <c r="G91" s="126">
        <f>D91-D88</f>
        <v>40</v>
      </c>
      <c r="H91" s="126">
        <f>D91-D89</f>
        <v>450</v>
      </c>
      <c r="I91" s="126">
        <f>D91-D90</f>
        <v>20</v>
      </c>
      <c r="J91" s="127">
        <f t="shared" si="12"/>
        <v>2</v>
      </c>
      <c r="K91" s="126">
        <f t="shared" si="12"/>
        <v>2</v>
      </c>
      <c r="L91" s="128">
        <f t="shared" si="12"/>
        <v>2</v>
      </c>
    </row>
    <row r="92" spans="2:12" ht="13.5" thickBot="1">
      <c r="B92" s="122"/>
      <c r="C92" s="37"/>
      <c r="D92" s="37"/>
      <c r="E92" s="37"/>
      <c r="F92" s="37"/>
      <c r="G92" s="37"/>
      <c r="H92" s="37"/>
      <c r="I92" s="37"/>
      <c r="J92" s="37"/>
      <c r="K92" s="37"/>
      <c r="L92" s="38"/>
    </row>
    <row r="93" spans="2:12" ht="13.5" thickBot="1">
      <c r="B93" s="203">
        <f>B86+1</f>
        <v>14</v>
      </c>
      <c r="C93" s="204"/>
      <c r="D93" s="119"/>
      <c r="E93" s="120"/>
      <c r="F93" s="120"/>
      <c r="G93" s="120"/>
      <c r="H93" s="120"/>
      <c r="I93" s="120"/>
      <c r="J93" s="120"/>
      <c r="K93" s="120"/>
      <c r="L93" s="121"/>
    </row>
    <row r="94" spans="2:12" ht="12.75">
      <c r="B94" s="59" t="s">
        <v>5</v>
      </c>
      <c r="C94" s="44" t="s">
        <v>6</v>
      </c>
      <c r="D94" s="71" t="s">
        <v>196</v>
      </c>
      <c r="E94" s="112" t="s">
        <v>5</v>
      </c>
      <c r="F94" s="113" t="s">
        <v>6</v>
      </c>
      <c r="G94" s="200" t="s">
        <v>197</v>
      </c>
      <c r="H94" s="208"/>
      <c r="I94" s="210"/>
      <c r="J94" s="207" t="s">
        <v>211</v>
      </c>
      <c r="K94" s="208"/>
      <c r="L94" s="209"/>
    </row>
    <row r="95" spans="2:12" ht="12.75">
      <c r="B95" s="84">
        <v>7</v>
      </c>
      <c r="C95" s="85">
        <v>6</v>
      </c>
      <c r="D95" s="57">
        <v>-1010</v>
      </c>
      <c r="E95" s="92">
        <f>SUM(J95:L95)</f>
        <v>0</v>
      </c>
      <c r="F95" s="94">
        <f>6-E95</f>
        <v>6</v>
      </c>
      <c r="G95" s="56">
        <f>D95-D96</f>
        <v>-500</v>
      </c>
      <c r="H95" s="56">
        <f>D95-D97</f>
        <v>-500</v>
      </c>
      <c r="I95" s="56">
        <f>D95-D98</f>
        <v>-750</v>
      </c>
      <c r="J95" s="48">
        <f aca="true" t="shared" si="13" ref="J95:L98">IF(G95&gt;0,2,IF(G95&lt;0,0,1))</f>
        <v>0</v>
      </c>
      <c r="K95" s="56">
        <f t="shared" si="13"/>
        <v>0</v>
      </c>
      <c r="L95" s="49">
        <f t="shared" si="13"/>
        <v>0</v>
      </c>
    </row>
    <row r="96" spans="2:12" ht="12.75">
      <c r="B96" s="84">
        <v>1</v>
      </c>
      <c r="C96" s="85">
        <v>5</v>
      </c>
      <c r="D96" s="58">
        <v>-510</v>
      </c>
      <c r="E96" s="93">
        <f>SUM(J96:L96)</f>
        <v>3</v>
      </c>
      <c r="F96" s="60">
        <f>6-E96</f>
        <v>3</v>
      </c>
      <c r="G96" s="6">
        <f>D96-D95</f>
        <v>500</v>
      </c>
      <c r="H96" s="6">
        <f>D96-D97</f>
        <v>0</v>
      </c>
      <c r="I96" s="6">
        <f>D96-D98</f>
        <v>-250</v>
      </c>
      <c r="J96" s="50">
        <f t="shared" si="13"/>
        <v>2</v>
      </c>
      <c r="K96" s="6">
        <f t="shared" si="13"/>
        <v>1</v>
      </c>
      <c r="L96" s="51">
        <f t="shared" si="13"/>
        <v>0</v>
      </c>
    </row>
    <row r="97" spans="2:12" ht="12.75">
      <c r="B97" s="84">
        <v>2</v>
      </c>
      <c r="C97" s="85">
        <v>3</v>
      </c>
      <c r="D97" s="58">
        <v>-510</v>
      </c>
      <c r="E97" s="93">
        <f>SUM(J97:L97)</f>
        <v>3</v>
      </c>
      <c r="F97" s="60">
        <f>6-E97</f>
        <v>3</v>
      </c>
      <c r="G97" s="6">
        <f>D97-D95</f>
        <v>500</v>
      </c>
      <c r="H97" s="6">
        <f>D97-D96</f>
        <v>0</v>
      </c>
      <c r="I97" s="6">
        <f>D97-D98</f>
        <v>-250</v>
      </c>
      <c r="J97" s="50">
        <f t="shared" si="13"/>
        <v>2</v>
      </c>
      <c r="K97" s="6">
        <f t="shared" si="13"/>
        <v>1</v>
      </c>
      <c r="L97" s="51">
        <f t="shared" si="13"/>
        <v>0</v>
      </c>
    </row>
    <row r="98" spans="2:12" ht="12.75">
      <c r="B98" s="84">
        <v>8</v>
      </c>
      <c r="C98" s="85">
        <v>4</v>
      </c>
      <c r="D98" s="123">
        <v>-260</v>
      </c>
      <c r="E98" s="124">
        <f>SUM(J98:L98)</f>
        <v>6</v>
      </c>
      <c r="F98" s="125">
        <f>6-E98</f>
        <v>0</v>
      </c>
      <c r="G98" s="126">
        <f>D98-D95</f>
        <v>750</v>
      </c>
      <c r="H98" s="126">
        <f>D98-D96</f>
        <v>250</v>
      </c>
      <c r="I98" s="126">
        <f>D98-D97</f>
        <v>250</v>
      </c>
      <c r="J98" s="127">
        <f t="shared" si="13"/>
        <v>2</v>
      </c>
      <c r="K98" s="126">
        <f t="shared" si="13"/>
        <v>2</v>
      </c>
      <c r="L98" s="128">
        <f t="shared" si="13"/>
        <v>2</v>
      </c>
    </row>
    <row r="99" spans="2:12" ht="13.5" thickBot="1">
      <c r="B99" s="122"/>
      <c r="C99" s="37"/>
      <c r="D99" s="37"/>
      <c r="E99" s="37"/>
      <c r="F99" s="37"/>
      <c r="G99" s="37"/>
      <c r="H99" s="37"/>
      <c r="I99" s="37"/>
      <c r="J99" s="37"/>
      <c r="K99" s="37"/>
      <c r="L99" s="38"/>
    </row>
    <row r="100" spans="2:12" ht="13.5" thickBot="1">
      <c r="B100" s="203">
        <f>B93+1</f>
        <v>15</v>
      </c>
      <c r="C100" s="204"/>
      <c r="D100" s="119"/>
      <c r="E100" s="129"/>
      <c r="F100" s="129"/>
      <c r="G100" s="129"/>
      <c r="H100" s="129"/>
      <c r="I100" s="129"/>
      <c r="J100" s="129"/>
      <c r="K100" s="129"/>
      <c r="L100" s="130"/>
    </row>
    <row r="101" spans="2:12" ht="12.75">
      <c r="B101" s="59" t="s">
        <v>5</v>
      </c>
      <c r="C101" s="44" t="s">
        <v>6</v>
      </c>
      <c r="D101" s="71" t="s">
        <v>196</v>
      </c>
      <c r="E101" s="112" t="s">
        <v>5</v>
      </c>
      <c r="F101" s="113" t="s">
        <v>6</v>
      </c>
      <c r="G101" s="200" t="s">
        <v>197</v>
      </c>
      <c r="H101" s="208"/>
      <c r="I101" s="210"/>
      <c r="J101" s="207" t="s">
        <v>211</v>
      </c>
      <c r="K101" s="208"/>
      <c r="L101" s="209"/>
    </row>
    <row r="102" spans="2:12" ht="12.75">
      <c r="B102" s="84">
        <v>7</v>
      </c>
      <c r="C102" s="85">
        <v>6</v>
      </c>
      <c r="D102" s="57">
        <v>50</v>
      </c>
      <c r="E102" s="92">
        <f>SUM(J102:L102)</f>
        <v>2</v>
      </c>
      <c r="F102" s="94">
        <f>6-E102</f>
        <v>4</v>
      </c>
      <c r="G102" s="56">
        <f>D102-D103</f>
        <v>-60</v>
      </c>
      <c r="H102" s="56">
        <f>D102-D104</f>
        <v>-100</v>
      </c>
      <c r="I102" s="56">
        <f>D102-D105</f>
        <v>180</v>
      </c>
      <c r="J102" s="48">
        <f aca="true" t="shared" si="14" ref="J102:L105">IF(G102&gt;0,2,IF(G102&lt;0,0,1))</f>
        <v>0</v>
      </c>
      <c r="K102" s="56">
        <f t="shared" si="14"/>
        <v>0</v>
      </c>
      <c r="L102" s="49">
        <f t="shared" si="14"/>
        <v>2</v>
      </c>
    </row>
    <row r="103" spans="2:12" ht="12.75">
      <c r="B103" s="84">
        <v>1</v>
      </c>
      <c r="C103" s="85">
        <v>5</v>
      </c>
      <c r="D103" s="58">
        <v>110</v>
      </c>
      <c r="E103" s="93">
        <f>SUM(J103:L103)</f>
        <v>4</v>
      </c>
      <c r="F103" s="60">
        <f>6-E103</f>
        <v>2</v>
      </c>
      <c r="G103" s="6">
        <f>D103-D102</f>
        <v>60</v>
      </c>
      <c r="H103" s="6">
        <f>D103-D104</f>
        <v>-40</v>
      </c>
      <c r="I103" s="6">
        <f>D103-D105</f>
        <v>240</v>
      </c>
      <c r="J103" s="50">
        <f t="shared" si="14"/>
        <v>2</v>
      </c>
      <c r="K103" s="6">
        <f t="shared" si="14"/>
        <v>0</v>
      </c>
      <c r="L103" s="51">
        <f t="shared" si="14"/>
        <v>2</v>
      </c>
    </row>
    <row r="104" spans="2:12" ht="12.75">
      <c r="B104" s="84">
        <v>2</v>
      </c>
      <c r="C104" s="85">
        <v>3</v>
      </c>
      <c r="D104" s="58">
        <v>150</v>
      </c>
      <c r="E104" s="93">
        <f>SUM(J104:L104)</f>
        <v>6</v>
      </c>
      <c r="F104" s="60">
        <f>6-E104</f>
        <v>0</v>
      </c>
      <c r="G104" s="6">
        <f>D104-D102</f>
        <v>100</v>
      </c>
      <c r="H104" s="6">
        <f>D104-D103</f>
        <v>40</v>
      </c>
      <c r="I104" s="6">
        <f>D104-D105</f>
        <v>280</v>
      </c>
      <c r="J104" s="50">
        <f t="shared" si="14"/>
        <v>2</v>
      </c>
      <c r="K104" s="6">
        <f t="shared" si="14"/>
        <v>2</v>
      </c>
      <c r="L104" s="51">
        <f t="shared" si="14"/>
        <v>2</v>
      </c>
    </row>
    <row r="105" spans="2:12" ht="12.75">
      <c r="B105" s="84">
        <v>8</v>
      </c>
      <c r="C105" s="85">
        <v>4</v>
      </c>
      <c r="D105" s="123">
        <v>-130</v>
      </c>
      <c r="E105" s="124">
        <f>SUM(J105:L105)</f>
        <v>0</v>
      </c>
      <c r="F105" s="125">
        <f>6-E105</f>
        <v>6</v>
      </c>
      <c r="G105" s="126">
        <f>D105-D102</f>
        <v>-180</v>
      </c>
      <c r="H105" s="126">
        <f>D105-D103</f>
        <v>-240</v>
      </c>
      <c r="I105" s="126">
        <f>D105-D104</f>
        <v>-280</v>
      </c>
      <c r="J105" s="127">
        <f t="shared" si="14"/>
        <v>0</v>
      </c>
      <c r="K105" s="126">
        <f t="shared" si="14"/>
        <v>0</v>
      </c>
      <c r="L105" s="128">
        <f t="shared" si="14"/>
        <v>0</v>
      </c>
    </row>
    <row r="106" spans="2:12" ht="13.5" thickBot="1">
      <c r="B106" s="122"/>
      <c r="C106" s="37"/>
      <c r="D106" s="37"/>
      <c r="E106" s="37"/>
      <c r="F106" s="37"/>
      <c r="G106" s="37"/>
      <c r="H106" s="37"/>
      <c r="I106" s="37"/>
      <c r="J106" s="37"/>
      <c r="K106" s="37"/>
      <c r="L106" s="38"/>
    </row>
    <row r="107" spans="2:12" ht="13.5" thickBot="1">
      <c r="B107" s="203">
        <f>B100+1</f>
        <v>16</v>
      </c>
      <c r="C107" s="204"/>
      <c r="D107" s="119"/>
      <c r="E107" s="120"/>
      <c r="F107" s="120"/>
      <c r="G107" s="120"/>
      <c r="H107" s="120"/>
      <c r="I107" s="120"/>
      <c r="J107" s="120"/>
      <c r="K107" s="120"/>
      <c r="L107" s="121"/>
    </row>
    <row r="108" spans="2:12" ht="12.75">
      <c r="B108" s="59" t="s">
        <v>5</v>
      </c>
      <c r="C108" s="44" t="s">
        <v>6</v>
      </c>
      <c r="D108" s="71" t="s">
        <v>196</v>
      </c>
      <c r="E108" s="112" t="s">
        <v>5</v>
      </c>
      <c r="F108" s="113" t="s">
        <v>6</v>
      </c>
      <c r="G108" s="200" t="s">
        <v>197</v>
      </c>
      <c r="H108" s="208"/>
      <c r="I108" s="210"/>
      <c r="J108" s="207" t="s">
        <v>211</v>
      </c>
      <c r="K108" s="208"/>
      <c r="L108" s="209"/>
    </row>
    <row r="109" spans="2:12" ht="12.75">
      <c r="B109" s="84">
        <v>5</v>
      </c>
      <c r="C109" s="85">
        <v>6</v>
      </c>
      <c r="D109" s="57">
        <v>-650</v>
      </c>
      <c r="E109" s="92">
        <f>SUM(J109:L109)</f>
        <v>1</v>
      </c>
      <c r="F109" s="94">
        <f>6-E109</f>
        <v>5</v>
      </c>
      <c r="G109" s="56">
        <f>D109-D110</f>
        <v>-750</v>
      </c>
      <c r="H109" s="56">
        <f>D109-D111</f>
        <v>0</v>
      </c>
      <c r="I109" s="56">
        <f>D109-D112</f>
        <v>-750</v>
      </c>
      <c r="J109" s="48">
        <f aca="true" t="shared" si="15" ref="J109:L112">IF(G109&gt;0,2,IF(G109&lt;0,0,1))</f>
        <v>0</v>
      </c>
      <c r="K109" s="56">
        <f t="shared" si="15"/>
        <v>1</v>
      </c>
      <c r="L109" s="49">
        <f t="shared" si="15"/>
        <v>0</v>
      </c>
    </row>
    <row r="110" spans="2:12" ht="12.75">
      <c r="B110" s="84">
        <v>8</v>
      </c>
      <c r="C110" s="85">
        <v>2</v>
      </c>
      <c r="D110" s="58">
        <v>100</v>
      </c>
      <c r="E110" s="93">
        <f>SUM(J110:L110)</f>
        <v>5</v>
      </c>
      <c r="F110" s="60">
        <f>6-E110</f>
        <v>1</v>
      </c>
      <c r="G110" s="6">
        <f>D110-D109</f>
        <v>750</v>
      </c>
      <c r="H110" s="6">
        <f>D110-D111</f>
        <v>750</v>
      </c>
      <c r="I110" s="6">
        <f>D110-D112</f>
        <v>0</v>
      </c>
      <c r="J110" s="50">
        <f t="shared" si="15"/>
        <v>2</v>
      </c>
      <c r="K110" s="6">
        <f t="shared" si="15"/>
        <v>2</v>
      </c>
      <c r="L110" s="51">
        <f t="shared" si="15"/>
        <v>1</v>
      </c>
    </row>
    <row r="111" spans="2:12" ht="12.75">
      <c r="B111" s="84">
        <v>1</v>
      </c>
      <c r="C111" s="85">
        <v>4</v>
      </c>
      <c r="D111" s="58">
        <v>-650</v>
      </c>
      <c r="E111" s="93">
        <f>SUM(J111:L111)</f>
        <v>1</v>
      </c>
      <c r="F111" s="60">
        <f>6-E111</f>
        <v>5</v>
      </c>
      <c r="G111" s="6">
        <f>D111-D109</f>
        <v>0</v>
      </c>
      <c r="H111" s="6">
        <f>D111-D110</f>
        <v>-750</v>
      </c>
      <c r="I111" s="6">
        <f>D111-D112</f>
        <v>-750</v>
      </c>
      <c r="J111" s="50">
        <f t="shared" si="15"/>
        <v>1</v>
      </c>
      <c r="K111" s="6">
        <f t="shared" si="15"/>
        <v>0</v>
      </c>
      <c r="L111" s="51">
        <f t="shared" si="15"/>
        <v>0</v>
      </c>
    </row>
    <row r="112" spans="2:12" ht="12.75">
      <c r="B112" s="84">
        <v>3</v>
      </c>
      <c r="C112" s="85">
        <v>7</v>
      </c>
      <c r="D112" s="123">
        <v>100</v>
      </c>
      <c r="E112" s="124">
        <f>SUM(J112:L112)</f>
        <v>5</v>
      </c>
      <c r="F112" s="125">
        <f>6-E112</f>
        <v>1</v>
      </c>
      <c r="G112" s="126">
        <f>D112-D109</f>
        <v>750</v>
      </c>
      <c r="H112" s="126">
        <f>D112-D110</f>
        <v>0</v>
      </c>
      <c r="I112" s="126">
        <f>D112-D111</f>
        <v>750</v>
      </c>
      <c r="J112" s="127">
        <f t="shared" si="15"/>
        <v>2</v>
      </c>
      <c r="K112" s="126">
        <f t="shared" si="15"/>
        <v>1</v>
      </c>
      <c r="L112" s="128">
        <f t="shared" si="15"/>
        <v>2</v>
      </c>
    </row>
    <row r="113" spans="2:12" ht="13.5" thickBot="1">
      <c r="B113" s="122"/>
      <c r="C113" s="37"/>
      <c r="D113" s="37"/>
      <c r="E113" s="37"/>
      <c r="F113" s="37"/>
      <c r="G113" s="37"/>
      <c r="H113" s="37"/>
      <c r="I113" s="37"/>
      <c r="J113" s="37"/>
      <c r="K113" s="37"/>
      <c r="L113" s="38"/>
    </row>
    <row r="114" spans="2:12" ht="13.5" thickBot="1">
      <c r="B114" s="203">
        <f>B107+1</f>
        <v>17</v>
      </c>
      <c r="C114" s="204"/>
      <c r="D114" s="119"/>
      <c r="E114" s="120"/>
      <c r="F114" s="120"/>
      <c r="G114" s="120"/>
      <c r="H114" s="120"/>
      <c r="I114" s="120"/>
      <c r="J114" s="120"/>
      <c r="K114" s="120"/>
      <c r="L114" s="121"/>
    </row>
    <row r="115" spans="2:12" ht="12.75">
      <c r="B115" s="59" t="s">
        <v>5</v>
      </c>
      <c r="C115" s="44" t="s">
        <v>6</v>
      </c>
      <c r="D115" s="71" t="s">
        <v>196</v>
      </c>
      <c r="E115" s="112" t="s">
        <v>5</v>
      </c>
      <c r="F115" s="113" t="s">
        <v>6</v>
      </c>
      <c r="G115" s="164" t="s">
        <v>197</v>
      </c>
      <c r="H115" s="165"/>
      <c r="I115" s="165"/>
      <c r="J115" s="162" t="s">
        <v>211</v>
      </c>
      <c r="K115" s="162"/>
      <c r="L115" s="163"/>
    </row>
    <row r="116" spans="2:12" ht="12.75">
      <c r="B116" s="84">
        <v>5</v>
      </c>
      <c r="C116" s="85">
        <v>6</v>
      </c>
      <c r="D116" s="57">
        <v>-430</v>
      </c>
      <c r="E116" s="92">
        <f>SUM(J116:L116)</f>
        <v>1</v>
      </c>
      <c r="F116" s="94">
        <f>6-E116</f>
        <v>5</v>
      </c>
      <c r="G116" s="56">
        <f>D116-D117</f>
        <v>0</v>
      </c>
      <c r="H116" s="56">
        <f>D116-D118</f>
        <v>-530</v>
      </c>
      <c r="I116" s="56">
        <f>D116-D119</f>
        <v>-280</v>
      </c>
      <c r="J116" s="48">
        <f aca="true" t="shared" si="16" ref="J116:L119">IF(G116&gt;0,2,IF(G116&lt;0,0,1))</f>
        <v>1</v>
      </c>
      <c r="K116" s="56">
        <f t="shared" si="16"/>
        <v>0</v>
      </c>
      <c r="L116" s="49">
        <f t="shared" si="16"/>
        <v>0</v>
      </c>
    </row>
    <row r="117" spans="2:12" ht="12.75">
      <c r="B117" s="84">
        <v>8</v>
      </c>
      <c r="C117" s="85">
        <v>2</v>
      </c>
      <c r="D117" s="58">
        <v>-430</v>
      </c>
      <c r="E117" s="93">
        <f>SUM(J117:L117)</f>
        <v>1</v>
      </c>
      <c r="F117" s="60">
        <f>6-E117</f>
        <v>5</v>
      </c>
      <c r="G117" s="6">
        <f>D117-D116</f>
        <v>0</v>
      </c>
      <c r="H117" s="6">
        <f>D117-D118</f>
        <v>-530</v>
      </c>
      <c r="I117" s="6">
        <f>D117-D119</f>
        <v>-280</v>
      </c>
      <c r="J117" s="50">
        <f t="shared" si="16"/>
        <v>1</v>
      </c>
      <c r="K117" s="6">
        <f t="shared" si="16"/>
        <v>0</v>
      </c>
      <c r="L117" s="51">
        <f t="shared" si="16"/>
        <v>0</v>
      </c>
    </row>
    <row r="118" spans="2:12" ht="12.75">
      <c r="B118" s="84">
        <v>1</v>
      </c>
      <c r="C118" s="85">
        <v>4</v>
      </c>
      <c r="D118" s="58">
        <v>100</v>
      </c>
      <c r="E118" s="93">
        <f>SUM(J118:L118)</f>
        <v>6</v>
      </c>
      <c r="F118" s="60">
        <f>6-E118</f>
        <v>0</v>
      </c>
      <c r="G118" s="6">
        <f>D118-D116</f>
        <v>530</v>
      </c>
      <c r="H118" s="6">
        <f>D118-D117</f>
        <v>530</v>
      </c>
      <c r="I118" s="6">
        <f>D118-D119</f>
        <v>250</v>
      </c>
      <c r="J118" s="50">
        <f t="shared" si="16"/>
        <v>2</v>
      </c>
      <c r="K118" s="6">
        <f t="shared" si="16"/>
        <v>2</v>
      </c>
      <c r="L118" s="51">
        <f t="shared" si="16"/>
        <v>2</v>
      </c>
    </row>
    <row r="119" spans="2:12" ht="12.75">
      <c r="B119" s="84">
        <v>3</v>
      </c>
      <c r="C119" s="85">
        <v>7</v>
      </c>
      <c r="D119" s="123">
        <v>-150</v>
      </c>
      <c r="E119" s="124">
        <f>SUM(J119:L119)</f>
        <v>4</v>
      </c>
      <c r="F119" s="125">
        <f>6-E119</f>
        <v>2</v>
      </c>
      <c r="G119" s="126">
        <f>D119-D116</f>
        <v>280</v>
      </c>
      <c r="H119" s="126">
        <f>D119-D117</f>
        <v>280</v>
      </c>
      <c r="I119" s="126">
        <f>D119-D118</f>
        <v>-250</v>
      </c>
      <c r="J119" s="127">
        <f t="shared" si="16"/>
        <v>2</v>
      </c>
      <c r="K119" s="126">
        <f t="shared" si="16"/>
        <v>2</v>
      </c>
      <c r="L119" s="128">
        <f t="shared" si="16"/>
        <v>0</v>
      </c>
    </row>
    <row r="120" spans="2:12" ht="13.5" thickBot="1">
      <c r="B120" s="122"/>
      <c r="C120" s="37"/>
      <c r="D120" s="37"/>
      <c r="E120" s="37"/>
      <c r="F120" s="37"/>
      <c r="G120" s="37"/>
      <c r="H120" s="37"/>
      <c r="I120" s="37"/>
      <c r="J120" s="37"/>
      <c r="K120" s="37"/>
      <c r="L120" s="38"/>
    </row>
    <row r="121" spans="2:12" ht="13.5" thickBot="1">
      <c r="B121" s="203">
        <f>B114+1</f>
        <v>18</v>
      </c>
      <c r="C121" s="204"/>
      <c r="D121" s="119"/>
      <c r="E121" s="129"/>
      <c r="F121" s="129"/>
      <c r="G121" s="129"/>
      <c r="H121" s="129"/>
      <c r="I121" s="129"/>
      <c r="J121" s="129"/>
      <c r="K121" s="129"/>
      <c r="L121" s="130"/>
    </row>
    <row r="122" spans="2:12" ht="12.75">
      <c r="B122" s="59" t="s">
        <v>5</v>
      </c>
      <c r="C122" s="44" t="s">
        <v>6</v>
      </c>
      <c r="D122" s="71" t="s">
        <v>196</v>
      </c>
      <c r="E122" s="112" t="s">
        <v>5</v>
      </c>
      <c r="F122" s="113" t="s">
        <v>6</v>
      </c>
      <c r="G122" s="164" t="s">
        <v>197</v>
      </c>
      <c r="H122" s="165"/>
      <c r="I122" s="165"/>
      <c r="J122" s="207" t="s">
        <v>211</v>
      </c>
      <c r="K122" s="208"/>
      <c r="L122" s="209"/>
    </row>
    <row r="123" spans="2:12" ht="12.75">
      <c r="B123" s="84">
        <v>5</v>
      </c>
      <c r="C123" s="85">
        <v>6</v>
      </c>
      <c r="D123" s="57">
        <v>170</v>
      </c>
      <c r="E123" s="92">
        <f>SUM(J123:L123)</f>
        <v>4</v>
      </c>
      <c r="F123" s="94">
        <f>6-E123</f>
        <v>2</v>
      </c>
      <c r="G123" s="56">
        <f>D123-D124</f>
        <v>0</v>
      </c>
      <c r="H123" s="56">
        <f>D123-D125</f>
        <v>0</v>
      </c>
      <c r="I123" s="56">
        <f>D123-D126</f>
        <v>270</v>
      </c>
      <c r="J123" s="48">
        <f aca="true" t="shared" si="17" ref="J123:L126">IF(G123&gt;0,2,IF(G123&lt;0,0,1))</f>
        <v>1</v>
      </c>
      <c r="K123" s="56">
        <f t="shared" si="17"/>
        <v>1</v>
      </c>
      <c r="L123" s="49">
        <f t="shared" si="17"/>
        <v>2</v>
      </c>
    </row>
    <row r="124" spans="2:12" ht="12.75">
      <c r="B124" s="84">
        <v>8</v>
      </c>
      <c r="C124" s="85">
        <v>2</v>
      </c>
      <c r="D124" s="58">
        <v>170</v>
      </c>
      <c r="E124" s="93">
        <f>SUM(J124:L124)</f>
        <v>4</v>
      </c>
      <c r="F124" s="60">
        <f>6-E124</f>
        <v>2</v>
      </c>
      <c r="G124" s="6">
        <f>D124-D123</f>
        <v>0</v>
      </c>
      <c r="H124" s="6">
        <f>D124-D125</f>
        <v>0</v>
      </c>
      <c r="I124" s="6">
        <f>D124-D126</f>
        <v>270</v>
      </c>
      <c r="J124" s="50">
        <f t="shared" si="17"/>
        <v>1</v>
      </c>
      <c r="K124" s="6">
        <f t="shared" si="17"/>
        <v>1</v>
      </c>
      <c r="L124" s="51">
        <f t="shared" si="17"/>
        <v>2</v>
      </c>
    </row>
    <row r="125" spans="2:12" ht="12.75">
      <c r="B125" s="84">
        <v>1</v>
      </c>
      <c r="C125" s="85">
        <v>4</v>
      </c>
      <c r="D125" s="58">
        <v>170</v>
      </c>
      <c r="E125" s="93">
        <f>SUM(J125:L125)</f>
        <v>4</v>
      </c>
      <c r="F125" s="60">
        <f>6-E125</f>
        <v>2</v>
      </c>
      <c r="G125" s="6">
        <f>D125-D123</f>
        <v>0</v>
      </c>
      <c r="H125" s="6">
        <f>D125-D124</f>
        <v>0</v>
      </c>
      <c r="I125" s="6">
        <f>D125-D126</f>
        <v>270</v>
      </c>
      <c r="J125" s="50">
        <f t="shared" si="17"/>
        <v>1</v>
      </c>
      <c r="K125" s="6">
        <f t="shared" si="17"/>
        <v>1</v>
      </c>
      <c r="L125" s="51">
        <f t="shared" si="17"/>
        <v>2</v>
      </c>
    </row>
    <row r="126" spans="2:12" ht="12.75">
      <c r="B126" s="84">
        <v>3</v>
      </c>
      <c r="C126" s="85">
        <v>7</v>
      </c>
      <c r="D126" s="123">
        <v>-100</v>
      </c>
      <c r="E126" s="124">
        <f>SUM(J126:L126)</f>
        <v>0</v>
      </c>
      <c r="F126" s="125">
        <f>6-E126</f>
        <v>6</v>
      </c>
      <c r="G126" s="126">
        <f>D126-D123</f>
        <v>-270</v>
      </c>
      <c r="H126" s="126">
        <f>D126-D124</f>
        <v>-270</v>
      </c>
      <c r="I126" s="126">
        <f>D126-D125</f>
        <v>-270</v>
      </c>
      <c r="J126" s="127">
        <f t="shared" si="17"/>
        <v>0</v>
      </c>
      <c r="K126" s="126">
        <f t="shared" si="17"/>
        <v>0</v>
      </c>
      <c r="L126" s="128">
        <f t="shared" si="17"/>
        <v>0</v>
      </c>
    </row>
    <row r="127" spans="2:12" ht="13.5" thickBot="1">
      <c r="B127" s="122"/>
      <c r="C127" s="37"/>
      <c r="D127" s="37"/>
      <c r="E127" s="37"/>
      <c r="F127" s="37"/>
      <c r="G127" s="37"/>
      <c r="H127" s="37"/>
      <c r="I127" s="37"/>
      <c r="J127" s="37"/>
      <c r="K127" s="37"/>
      <c r="L127" s="38"/>
    </row>
    <row r="128" spans="2:12" ht="13.5" thickBot="1">
      <c r="B128" s="203">
        <f>B121+1</f>
        <v>19</v>
      </c>
      <c r="C128" s="204"/>
      <c r="D128" s="119"/>
      <c r="E128" s="120"/>
      <c r="F128" s="120"/>
      <c r="G128" s="120"/>
      <c r="H128" s="120"/>
      <c r="I128" s="120"/>
      <c r="J128" s="120"/>
      <c r="K128" s="120"/>
      <c r="L128" s="121"/>
    </row>
    <row r="129" spans="2:12" ht="12.75">
      <c r="B129" s="59" t="s">
        <v>5</v>
      </c>
      <c r="C129" s="44" t="s">
        <v>6</v>
      </c>
      <c r="D129" s="71" t="s">
        <v>196</v>
      </c>
      <c r="E129" s="112" t="s">
        <v>5</v>
      </c>
      <c r="F129" s="113" t="s">
        <v>6</v>
      </c>
      <c r="G129" s="200" t="s">
        <v>197</v>
      </c>
      <c r="H129" s="208"/>
      <c r="I129" s="210"/>
      <c r="J129" s="207" t="s">
        <v>211</v>
      </c>
      <c r="K129" s="208"/>
      <c r="L129" s="209"/>
    </row>
    <row r="130" spans="2:12" ht="12.75">
      <c r="B130" s="84">
        <v>7</v>
      </c>
      <c r="C130" s="85">
        <v>8</v>
      </c>
      <c r="D130" s="57">
        <v>-650</v>
      </c>
      <c r="E130" s="92">
        <f>SUM(J130:L130)</f>
        <v>4</v>
      </c>
      <c r="F130" s="94">
        <f>6-E130</f>
        <v>2</v>
      </c>
      <c r="G130" s="56">
        <f>D130-D131</f>
        <v>0</v>
      </c>
      <c r="H130" s="56">
        <f>D130-D132</f>
        <v>30</v>
      </c>
      <c r="I130" s="56">
        <f>D130-D133</f>
        <v>0</v>
      </c>
      <c r="J130" s="48">
        <f aca="true" t="shared" si="18" ref="J130:L133">IF(G130&gt;0,2,IF(G130&lt;0,0,1))</f>
        <v>1</v>
      </c>
      <c r="K130" s="56">
        <f t="shared" si="18"/>
        <v>2</v>
      </c>
      <c r="L130" s="49">
        <f t="shared" si="18"/>
        <v>1</v>
      </c>
    </row>
    <row r="131" spans="2:12" ht="12.75">
      <c r="B131" s="84">
        <v>4</v>
      </c>
      <c r="C131" s="85">
        <v>2</v>
      </c>
      <c r="D131" s="58">
        <v>-650</v>
      </c>
      <c r="E131" s="93">
        <f>SUM(J131:L131)</f>
        <v>4</v>
      </c>
      <c r="F131" s="60">
        <f>6-E131</f>
        <v>2</v>
      </c>
      <c r="G131" s="6">
        <f>D131-D130</f>
        <v>0</v>
      </c>
      <c r="H131" s="6">
        <f>D131-D132</f>
        <v>30</v>
      </c>
      <c r="I131" s="6">
        <f>D131-D133</f>
        <v>0</v>
      </c>
      <c r="J131" s="50">
        <f t="shared" si="18"/>
        <v>1</v>
      </c>
      <c r="K131" s="6">
        <f t="shared" si="18"/>
        <v>2</v>
      </c>
      <c r="L131" s="51">
        <f t="shared" si="18"/>
        <v>1</v>
      </c>
    </row>
    <row r="132" spans="2:12" ht="12.75">
      <c r="B132" s="84">
        <v>5</v>
      </c>
      <c r="C132" s="85">
        <v>3</v>
      </c>
      <c r="D132" s="58">
        <v>-680</v>
      </c>
      <c r="E132" s="93">
        <f>SUM(J132:L132)</f>
        <v>0</v>
      </c>
      <c r="F132" s="60">
        <f>6-E132</f>
        <v>6</v>
      </c>
      <c r="G132" s="6">
        <f>D132-D130</f>
        <v>-30</v>
      </c>
      <c r="H132" s="6">
        <f>D132-D131</f>
        <v>-30</v>
      </c>
      <c r="I132" s="6">
        <f>D132-D133</f>
        <v>-30</v>
      </c>
      <c r="J132" s="50">
        <f t="shared" si="18"/>
        <v>0</v>
      </c>
      <c r="K132" s="6">
        <f t="shared" si="18"/>
        <v>0</v>
      </c>
      <c r="L132" s="51">
        <f t="shared" si="18"/>
        <v>0</v>
      </c>
    </row>
    <row r="133" spans="2:12" ht="12.75">
      <c r="B133" s="84">
        <v>1</v>
      </c>
      <c r="C133" s="85">
        <v>6</v>
      </c>
      <c r="D133" s="123">
        <v>-650</v>
      </c>
      <c r="E133" s="124">
        <f>SUM(J133:L133)</f>
        <v>4</v>
      </c>
      <c r="F133" s="125">
        <f>6-E133</f>
        <v>2</v>
      </c>
      <c r="G133" s="126">
        <f>D133-D130</f>
        <v>0</v>
      </c>
      <c r="H133" s="126">
        <f>D133-D131</f>
        <v>0</v>
      </c>
      <c r="I133" s="126">
        <f>D133-D132</f>
        <v>30</v>
      </c>
      <c r="J133" s="127">
        <f t="shared" si="18"/>
        <v>1</v>
      </c>
      <c r="K133" s="126">
        <f t="shared" si="18"/>
        <v>1</v>
      </c>
      <c r="L133" s="128">
        <f t="shared" si="18"/>
        <v>2</v>
      </c>
    </row>
    <row r="134" spans="2:12" ht="13.5" thickBot="1">
      <c r="B134" s="122"/>
      <c r="C134" s="37"/>
      <c r="D134" s="37"/>
      <c r="E134" s="37"/>
      <c r="F134" s="37"/>
      <c r="G134" s="37"/>
      <c r="H134" s="37"/>
      <c r="I134" s="37"/>
      <c r="J134" s="37"/>
      <c r="K134" s="37"/>
      <c r="L134" s="38"/>
    </row>
    <row r="135" spans="2:12" ht="13.5" thickBot="1">
      <c r="B135" s="203">
        <f>B128+1</f>
        <v>20</v>
      </c>
      <c r="C135" s="204"/>
      <c r="D135" s="119"/>
      <c r="E135" s="129"/>
      <c r="F135" s="129"/>
      <c r="G135" s="129"/>
      <c r="H135" s="129"/>
      <c r="I135" s="129"/>
      <c r="J135" s="129"/>
      <c r="K135" s="129"/>
      <c r="L135" s="130"/>
    </row>
    <row r="136" spans="2:12" ht="12.75">
      <c r="B136" s="59" t="s">
        <v>5</v>
      </c>
      <c r="C136" s="44" t="s">
        <v>6</v>
      </c>
      <c r="D136" s="71" t="s">
        <v>196</v>
      </c>
      <c r="E136" s="112" t="s">
        <v>5</v>
      </c>
      <c r="F136" s="113" t="s">
        <v>6</v>
      </c>
      <c r="G136" s="200" t="s">
        <v>197</v>
      </c>
      <c r="H136" s="208"/>
      <c r="I136" s="210"/>
      <c r="J136" s="207" t="s">
        <v>211</v>
      </c>
      <c r="K136" s="208"/>
      <c r="L136" s="209"/>
    </row>
    <row r="137" spans="2:12" ht="12.75">
      <c r="B137" s="84">
        <v>7</v>
      </c>
      <c r="C137" s="85">
        <v>8</v>
      </c>
      <c r="D137" s="57">
        <v>-90</v>
      </c>
      <c r="E137" s="92">
        <f>SUM(J137:L137)</f>
        <v>2</v>
      </c>
      <c r="F137" s="94">
        <f>6-E137</f>
        <v>4</v>
      </c>
      <c r="G137" s="56">
        <f>D137-D138</f>
        <v>-190</v>
      </c>
      <c r="H137" s="56">
        <f>D137-D139</f>
        <v>30</v>
      </c>
      <c r="I137" s="56">
        <f>D137-D140</f>
        <v>-90</v>
      </c>
      <c r="J137" s="48">
        <f aca="true" t="shared" si="19" ref="J137:L140">IF(G137&gt;0,2,IF(G137&lt;0,0,1))</f>
        <v>0</v>
      </c>
      <c r="K137" s="56">
        <f t="shared" si="19"/>
        <v>2</v>
      </c>
      <c r="L137" s="49">
        <f t="shared" si="19"/>
        <v>0</v>
      </c>
    </row>
    <row r="138" spans="2:12" ht="12.75">
      <c r="B138" s="84">
        <v>4</v>
      </c>
      <c r="C138" s="85">
        <v>2</v>
      </c>
      <c r="D138" s="58">
        <v>100</v>
      </c>
      <c r="E138" s="93">
        <f>SUM(J138:L138)</f>
        <v>6</v>
      </c>
      <c r="F138" s="60">
        <f>6-E138</f>
        <v>0</v>
      </c>
      <c r="G138" s="6">
        <f>D138-D137</f>
        <v>190</v>
      </c>
      <c r="H138" s="6">
        <f>D138-D139</f>
        <v>220</v>
      </c>
      <c r="I138" s="6">
        <f>D138-D140</f>
        <v>100</v>
      </c>
      <c r="J138" s="50">
        <f t="shared" si="19"/>
        <v>2</v>
      </c>
      <c r="K138" s="6">
        <f t="shared" si="19"/>
        <v>2</v>
      </c>
      <c r="L138" s="51">
        <f t="shared" si="19"/>
        <v>2</v>
      </c>
    </row>
    <row r="139" spans="2:12" ht="12.75">
      <c r="B139" s="84">
        <v>5</v>
      </c>
      <c r="C139" s="85">
        <v>3</v>
      </c>
      <c r="D139" s="58">
        <v>-120</v>
      </c>
      <c r="E139" s="93">
        <f>SUM(J139:L139)</f>
        <v>0</v>
      </c>
      <c r="F139" s="60">
        <f>6-E139</f>
        <v>6</v>
      </c>
      <c r="G139" s="6">
        <f>D139-D137</f>
        <v>-30</v>
      </c>
      <c r="H139" s="6">
        <f>D139-D138</f>
        <v>-220</v>
      </c>
      <c r="I139" s="6">
        <f>D139-D140</f>
        <v>-120</v>
      </c>
      <c r="J139" s="50">
        <f t="shared" si="19"/>
        <v>0</v>
      </c>
      <c r="K139" s="6">
        <f t="shared" si="19"/>
        <v>0</v>
      </c>
      <c r="L139" s="51">
        <f t="shared" si="19"/>
        <v>0</v>
      </c>
    </row>
    <row r="140" spans="2:12" ht="12.75">
      <c r="B140" s="84">
        <v>1</v>
      </c>
      <c r="C140" s="85">
        <v>6</v>
      </c>
      <c r="D140" s="123">
        <v>0</v>
      </c>
      <c r="E140" s="124">
        <f>SUM(J140:L140)</f>
        <v>4</v>
      </c>
      <c r="F140" s="125">
        <f>6-E140</f>
        <v>2</v>
      </c>
      <c r="G140" s="126">
        <f>D140-D137</f>
        <v>90</v>
      </c>
      <c r="H140" s="126">
        <f>D140-D138</f>
        <v>-100</v>
      </c>
      <c r="I140" s="126">
        <f>D140-D139</f>
        <v>120</v>
      </c>
      <c r="J140" s="127">
        <f t="shared" si="19"/>
        <v>2</v>
      </c>
      <c r="K140" s="126">
        <f t="shared" si="19"/>
        <v>0</v>
      </c>
      <c r="L140" s="128">
        <f t="shared" si="19"/>
        <v>2</v>
      </c>
    </row>
    <row r="141" spans="2:12" ht="13.5" thickBot="1">
      <c r="B141" s="122"/>
      <c r="C141" s="37"/>
      <c r="D141" s="37"/>
      <c r="E141" s="37"/>
      <c r="F141" s="37"/>
      <c r="G141" s="37"/>
      <c r="H141" s="37"/>
      <c r="I141" s="37"/>
      <c r="J141" s="37"/>
      <c r="K141" s="37"/>
      <c r="L141" s="38"/>
    </row>
    <row r="142" spans="2:12" ht="13.5" thickBot="1">
      <c r="B142" s="203">
        <f>B135+1</f>
        <v>21</v>
      </c>
      <c r="C142" s="204"/>
      <c r="D142" s="119"/>
      <c r="E142" s="120"/>
      <c r="F142" s="120"/>
      <c r="G142" s="120"/>
      <c r="H142" s="120"/>
      <c r="I142" s="120"/>
      <c r="J142" s="120"/>
      <c r="K142" s="120"/>
      <c r="L142" s="121"/>
    </row>
    <row r="143" spans="2:12" ht="12.75">
      <c r="B143" s="59" t="s">
        <v>5</v>
      </c>
      <c r="C143" s="44" t="s">
        <v>6</v>
      </c>
      <c r="D143" s="71" t="s">
        <v>196</v>
      </c>
      <c r="E143" s="112" t="s">
        <v>5</v>
      </c>
      <c r="F143" s="113" t="s">
        <v>6</v>
      </c>
      <c r="G143" s="200" t="s">
        <v>197</v>
      </c>
      <c r="H143" s="208"/>
      <c r="I143" s="210"/>
      <c r="J143" s="207" t="s">
        <v>211</v>
      </c>
      <c r="K143" s="208"/>
      <c r="L143" s="209"/>
    </row>
    <row r="144" spans="2:12" ht="12.75">
      <c r="B144" s="84">
        <v>7</v>
      </c>
      <c r="C144" s="85">
        <v>8</v>
      </c>
      <c r="D144" s="57">
        <v>1430</v>
      </c>
      <c r="E144" s="92">
        <f>SUM(J144:L144)</f>
        <v>6</v>
      </c>
      <c r="F144" s="94">
        <f>6-E144</f>
        <v>0</v>
      </c>
      <c r="G144" s="56">
        <f>D144-D145</f>
        <v>780</v>
      </c>
      <c r="H144" s="56">
        <f>D144-D146</f>
        <v>1220</v>
      </c>
      <c r="I144" s="56">
        <f>D144-D147</f>
        <v>780</v>
      </c>
      <c r="J144" s="48">
        <f aca="true" t="shared" si="20" ref="J144:L147">IF(G144&gt;0,2,IF(G144&lt;0,0,1))</f>
        <v>2</v>
      </c>
      <c r="K144" s="56">
        <f t="shared" si="20"/>
        <v>2</v>
      </c>
      <c r="L144" s="49">
        <f t="shared" si="20"/>
        <v>2</v>
      </c>
    </row>
    <row r="145" spans="2:12" ht="12.75">
      <c r="B145" s="84">
        <v>4</v>
      </c>
      <c r="C145" s="85">
        <v>2</v>
      </c>
      <c r="D145" s="58">
        <v>650</v>
      </c>
      <c r="E145" s="93">
        <f>SUM(J145:L145)</f>
        <v>3</v>
      </c>
      <c r="F145" s="60">
        <f>6-E145</f>
        <v>3</v>
      </c>
      <c r="G145" s="6">
        <f>D145-D144</f>
        <v>-780</v>
      </c>
      <c r="H145" s="6">
        <f>D145-D146</f>
        <v>440</v>
      </c>
      <c r="I145" s="6">
        <f>D145-D147</f>
        <v>0</v>
      </c>
      <c r="J145" s="50">
        <f t="shared" si="20"/>
        <v>0</v>
      </c>
      <c r="K145" s="6">
        <f t="shared" si="20"/>
        <v>2</v>
      </c>
      <c r="L145" s="51">
        <f t="shared" si="20"/>
        <v>1</v>
      </c>
    </row>
    <row r="146" spans="2:12" ht="12.75">
      <c r="B146" s="84">
        <v>5</v>
      </c>
      <c r="C146" s="85">
        <v>3</v>
      </c>
      <c r="D146" s="58">
        <v>210</v>
      </c>
      <c r="E146" s="93">
        <f>SUM(J146:L146)</f>
        <v>0</v>
      </c>
      <c r="F146" s="60">
        <f>6-E146</f>
        <v>6</v>
      </c>
      <c r="G146" s="6">
        <f>D146-D144</f>
        <v>-1220</v>
      </c>
      <c r="H146" s="6">
        <f>D146-D145</f>
        <v>-440</v>
      </c>
      <c r="I146" s="6">
        <f>D146-D147</f>
        <v>-440</v>
      </c>
      <c r="J146" s="50">
        <f t="shared" si="20"/>
        <v>0</v>
      </c>
      <c r="K146" s="6">
        <f t="shared" si="20"/>
        <v>0</v>
      </c>
      <c r="L146" s="51">
        <f t="shared" si="20"/>
        <v>0</v>
      </c>
    </row>
    <row r="147" spans="2:12" ht="12.75">
      <c r="B147" s="84">
        <v>1</v>
      </c>
      <c r="C147" s="85">
        <v>6</v>
      </c>
      <c r="D147" s="123">
        <v>650</v>
      </c>
      <c r="E147" s="124">
        <f>SUM(J147:L147)</f>
        <v>3</v>
      </c>
      <c r="F147" s="125">
        <f>6-E147</f>
        <v>3</v>
      </c>
      <c r="G147" s="126">
        <f>D147-D144</f>
        <v>-780</v>
      </c>
      <c r="H147" s="126">
        <f>D147-D145</f>
        <v>0</v>
      </c>
      <c r="I147" s="126">
        <f>D147-D146</f>
        <v>440</v>
      </c>
      <c r="J147" s="127">
        <f t="shared" si="20"/>
        <v>0</v>
      </c>
      <c r="K147" s="126">
        <f t="shared" si="20"/>
        <v>1</v>
      </c>
      <c r="L147" s="128">
        <f t="shared" si="20"/>
        <v>2</v>
      </c>
    </row>
    <row r="148" spans="2:12" ht="13.5" thickBot="1">
      <c r="B148" s="122"/>
      <c r="C148" s="37"/>
      <c r="D148" s="37"/>
      <c r="E148" s="37"/>
      <c r="F148" s="37"/>
      <c r="G148" s="37"/>
      <c r="H148" s="37"/>
      <c r="I148" s="37"/>
      <c r="J148" s="37"/>
      <c r="K148" s="37"/>
      <c r="L148" s="38"/>
    </row>
  </sheetData>
  <sheetProtection/>
  <mergeCells count="64">
    <mergeCell ref="B135:C135"/>
    <mergeCell ref="G136:I136"/>
    <mergeCell ref="J136:L136"/>
    <mergeCell ref="B142:C142"/>
    <mergeCell ref="G143:I143"/>
    <mergeCell ref="J143:L143"/>
    <mergeCell ref="B121:C121"/>
    <mergeCell ref="G122:I122"/>
    <mergeCell ref="J122:L122"/>
    <mergeCell ref="B128:C128"/>
    <mergeCell ref="G129:I129"/>
    <mergeCell ref="J129:L129"/>
    <mergeCell ref="B107:C107"/>
    <mergeCell ref="G108:I108"/>
    <mergeCell ref="J108:L108"/>
    <mergeCell ref="B114:C114"/>
    <mergeCell ref="G115:I115"/>
    <mergeCell ref="J115:L115"/>
    <mergeCell ref="B93:C93"/>
    <mergeCell ref="G94:I94"/>
    <mergeCell ref="J94:L94"/>
    <mergeCell ref="B100:C100"/>
    <mergeCell ref="G101:I101"/>
    <mergeCell ref="J101:L101"/>
    <mergeCell ref="B79:C79"/>
    <mergeCell ref="G80:I80"/>
    <mergeCell ref="J80:L80"/>
    <mergeCell ref="B86:C86"/>
    <mergeCell ref="G87:I87"/>
    <mergeCell ref="J87:L87"/>
    <mergeCell ref="B65:C65"/>
    <mergeCell ref="G66:I66"/>
    <mergeCell ref="J66:L66"/>
    <mergeCell ref="B72:C72"/>
    <mergeCell ref="G73:I73"/>
    <mergeCell ref="J73:L73"/>
    <mergeCell ref="B51:C51"/>
    <mergeCell ref="G52:I52"/>
    <mergeCell ref="J52:L52"/>
    <mergeCell ref="B58:C58"/>
    <mergeCell ref="G59:I59"/>
    <mergeCell ref="J59:L59"/>
    <mergeCell ref="G45:I45"/>
    <mergeCell ref="J45:L45"/>
    <mergeCell ref="G31:I31"/>
    <mergeCell ref="J31:L31"/>
    <mergeCell ref="G38:I38"/>
    <mergeCell ref="J38:L38"/>
    <mergeCell ref="B2:C2"/>
    <mergeCell ref="G10:I10"/>
    <mergeCell ref="J10:L10"/>
    <mergeCell ref="G17:I17"/>
    <mergeCell ref="J17:L17"/>
    <mergeCell ref="B44:C44"/>
    <mergeCell ref="G24:I24"/>
    <mergeCell ref="J24:L24"/>
    <mergeCell ref="D2:L2"/>
    <mergeCell ref="G3:I3"/>
    <mergeCell ref="J3:L3"/>
    <mergeCell ref="B37:C37"/>
    <mergeCell ref="B16:C16"/>
    <mergeCell ref="B9:C9"/>
    <mergeCell ref="B30:C30"/>
    <mergeCell ref="B23:C23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2022-09-28T21:20:44Z</dcterms:modified>
  <cp:category/>
  <cp:version/>
  <cp:contentType/>
  <cp:contentStatus/>
</cp:coreProperties>
</file>