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2150" windowHeight="6990" activeTab="4"/>
  </bookViews>
  <sheets>
    <sheet name="Membership" sheetId="1" r:id="rId1"/>
    <sheet name="Starts" sheetId="2" r:id="rId2"/>
    <sheet name="old vs new all" sheetId="7" r:id="rId3"/>
    <sheet name="old vs new 2019" sheetId="8" r:id="rId4"/>
    <sheet name="Current clubs" sheetId="4" r:id="rId5"/>
  </sheets>
  <definedNames>
    <definedName name="_xlnm._FilterDatabase" localSheetId="4" hidden="1">'Current clubs'!$A$2:$F$69</definedName>
    <definedName name="_xlnm._FilterDatabase" localSheetId="0" hidden="1">Membership!$A$2:$V$85</definedName>
    <definedName name="_xlnm._FilterDatabase" localSheetId="3" hidden="1">'old vs new 2019'!$A$3:$M$68</definedName>
    <definedName name="_xlnm._FilterDatabase" localSheetId="2" hidden="1">'old vs new all'!$A$3:$U$90</definedName>
    <definedName name="_xlnm._FilterDatabase" localSheetId="1" hidden="1">Starts!$A$2:$X$85</definedName>
  </definedNames>
  <calcPr calcId="145621"/>
</workbook>
</file>

<file path=xl/calcChain.xml><?xml version="1.0" encoding="utf-8"?>
<calcChain xmlns="http://schemas.openxmlformats.org/spreadsheetml/2006/main">
  <c r="G67" i="4" l="1"/>
  <c r="C67" i="4"/>
  <c r="C6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9" i="4"/>
  <c r="E40" i="4"/>
  <c r="E41" i="4"/>
  <c r="E42" i="4"/>
  <c r="E43" i="4"/>
  <c r="E44" i="4"/>
  <c r="E45" i="4"/>
  <c r="E67" i="4" s="1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3" i="4"/>
  <c r="F67" i="4" l="1"/>
  <c r="D69" i="4"/>
  <c r="D67" i="4"/>
  <c r="D39" i="8"/>
  <c r="F39" i="8"/>
  <c r="G39" i="8"/>
  <c r="I39" i="8" s="1"/>
  <c r="D32" i="8"/>
  <c r="F32" i="8"/>
  <c r="G32" i="8"/>
  <c r="I32" i="8" s="1"/>
  <c r="M70" i="8"/>
  <c r="E67" i="8"/>
  <c r="C67" i="8"/>
  <c r="E70" i="8"/>
  <c r="F70" i="8" s="1"/>
  <c r="C70" i="8"/>
  <c r="D70" i="8" s="1"/>
  <c r="G66" i="8"/>
  <c r="I66" i="8" s="1"/>
  <c r="F66" i="8"/>
  <c r="D66" i="8"/>
  <c r="G65" i="8"/>
  <c r="I65" i="8" s="1"/>
  <c r="F65" i="8"/>
  <c r="D65" i="8"/>
  <c r="G64" i="8"/>
  <c r="I64" i="8" s="1"/>
  <c r="F64" i="8"/>
  <c r="D64" i="8"/>
  <c r="G63" i="8"/>
  <c r="I63" i="8" s="1"/>
  <c r="F63" i="8"/>
  <c r="D63" i="8"/>
  <c r="G62" i="8"/>
  <c r="I62" i="8" s="1"/>
  <c r="F62" i="8"/>
  <c r="D62" i="8"/>
  <c r="G61" i="8"/>
  <c r="I61" i="8" s="1"/>
  <c r="F61" i="8"/>
  <c r="D61" i="8"/>
  <c r="G60" i="8"/>
  <c r="I60" i="8" s="1"/>
  <c r="F60" i="8"/>
  <c r="D60" i="8"/>
  <c r="G59" i="8"/>
  <c r="I59" i="8" s="1"/>
  <c r="F59" i="8"/>
  <c r="D59" i="8"/>
  <c r="G58" i="8"/>
  <c r="I58" i="8" s="1"/>
  <c r="F58" i="8"/>
  <c r="D58" i="8"/>
  <c r="G57" i="8"/>
  <c r="I57" i="8" s="1"/>
  <c r="F57" i="8"/>
  <c r="D57" i="8"/>
  <c r="G56" i="8"/>
  <c r="I56" i="8" s="1"/>
  <c r="F56" i="8"/>
  <c r="D56" i="8"/>
  <c r="G55" i="8"/>
  <c r="I55" i="8" s="1"/>
  <c r="F55" i="8"/>
  <c r="D55" i="8"/>
  <c r="G54" i="8"/>
  <c r="I54" i="8" s="1"/>
  <c r="F54" i="8"/>
  <c r="D54" i="8"/>
  <c r="G53" i="8"/>
  <c r="I53" i="8" s="1"/>
  <c r="F53" i="8"/>
  <c r="D53" i="8"/>
  <c r="G52" i="8"/>
  <c r="I52" i="8" s="1"/>
  <c r="F52" i="8"/>
  <c r="D52" i="8"/>
  <c r="G51" i="8"/>
  <c r="I51" i="8" s="1"/>
  <c r="F51" i="8"/>
  <c r="D51" i="8"/>
  <c r="G50" i="8"/>
  <c r="I50" i="8" s="1"/>
  <c r="F50" i="8"/>
  <c r="D50" i="8"/>
  <c r="G49" i="8"/>
  <c r="I49" i="8" s="1"/>
  <c r="F49" i="8"/>
  <c r="D49" i="8"/>
  <c r="G48" i="8"/>
  <c r="I48" i="8" s="1"/>
  <c r="F48" i="8"/>
  <c r="D48" i="8"/>
  <c r="G47" i="8"/>
  <c r="I47" i="8" s="1"/>
  <c r="F47" i="8"/>
  <c r="D47" i="8"/>
  <c r="G46" i="8"/>
  <c r="I46" i="8" s="1"/>
  <c r="F46" i="8"/>
  <c r="D46" i="8"/>
  <c r="G45" i="8"/>
  <c r="I45" i="8" s="1"/>
  <c r="F45" i="8"/>
  <c r="D45" i="8"/>
  <c r="G44" i="8"/>
  <c r="I44" i="8" s="1"/>
  <c r="F44" i="8"/>
  <c r="D44" i="8"/>
  <c r="G43" i="8"/>
  <c r="I43" i="8" s="1"/>
  <c r="F43" i="8"/>
  <c r="D43" i="8"/>
  <c r="G42" i="8"/>
  <c r="I42" i="8" s="1"/>
  <c r="F42" i="8"/>
  <c r="D42" i="8"/>
  <c r="G41" i="8"/>
  <c r="I41" i="8" s="1"/>
  <c r="F41" i="8"/>
  <c r="D41" i="8"/>
  <c r="G40" i="8"/>
  <c r="I40" i="8" s="1"/>
  <c r="F40" i="8"/>
  <c r="D40" i="8"/>
  <c r="G38" i="8"/>
  <c r="I38" i="8" s="1"/>
  <c r="F38" i="8"/>
  <c r="D38" i="8"/>
  <c r="G37" i="8"/>
  <c r="I37" i="8" s="1"/>
  <c r="F37" i="8"/>
  <c r="D37" i="8"/>
  <c r="G36" i="8"/>
  <c r="I36" i="8" s="1"/>
  <c r="F36" i="8"/>
  <c r="D36" i="8"/>
  <c r="G35" i="8"/>
  <c r="I35" i="8" s="1"/>
  <c r="F35" i="8"/>
  <c r="D35" i="8"/>
  <c r="G34" i="8"/>
  <c r="I34" i="8" s="1"/>
  <c r="F34" i="8"/>
  <c r="D34" i="8"/>
  <c r="G33" i="8"/>
  <c r="I33" i="8" s="1"/>
  <c r="F33" i="8"/>
  <c r="D33" i="8"/>
  <c r="G31" i="8"/>
  <c r="I31" i="8" s="1"/>
  <c r="F31" i="8"/>
  <c r="D31" i="8"/>
  <c r="G30" i="8"/>
  <c r="I30" i="8" s="1"/>
  <c r="F30" i="8"/>
  <c r="D30" i="8"/>
  <c r="G29" i="8"/>
  <c r="I29" i="8" s="1"/>
  <c r="F29" i="8"/>
  <c r="D29" i="8"/>
  <c r="G28" i="8"/>
  <c r="I28" i="8" s="1"/>
  <c r="F28" i="8"/>
  <c r="D28" i="8"/>
  <c r="G27" i="8"/>
  <c r="I27" i="8" s="1"/>
  <c r="F27" i="8"/>
  <c r="D27" i="8"/>
  <c r="G26" i="8"/>
  <c r="I26" i="8" s="1"/>
  <c r="F26" i="8"/>
  <c r="D26" i="8"/>
  <c r="G25" i="8"/>
  <c r="I25" i="8" s="1"/>
  <c r="F25" i="8"/>
  <c r="D25" i="8"/>
  <c r="G24" i="8"/>
  <c r="I24" i="8" s="1"/>
  <c r="F24" i="8"/>
  <c r="D24" i="8"/>
  <c r="G23" i="8"/>
  <c r="I23" i="8" s="1"/>
  <c r="F23" i="8"/>
  <c r="D23" i="8"/>
  <c r="G22" i="8"/>
  <c r="I22" i="8" s="1"/>
  <c r="F22" i="8"/>
  <c r="D22" i="8"/>
  <c r="G21" i="8"/>
  <c r="I21" i="8" s="1"/>
  <c r="F21" i="8"/>
  <c r="D21" i="8"/>
  <c r="G20" i="8"/>
  <c r="I20" i="8" s="1"/>
  <c r="F20" i="8"/>
  <c r="D20" i="8"/>
  <c r="G19" i="8"/>
  <c r="I19" i="8" s="1"/>
  <c r="F19" i="8"/>
  <c r="D19" i="8"/>
  <c r="G18" i="8"/>
  <c r="I18" i="8" s="1"/>
  <c r="F18" i="8"/>
  <c r="D18" i="8"/>
  <c r="G17" i="8"/>
  <c r="I17" i="8" s="1"/>
  <c r="F17" i="8"/>
  <c r="D17" i="8"/>
  <c r="G16" i="8"/>
  <c r="I16" i="8" s="1"/>
  <c r="F16" i="8"/>
  <c r="D16" i="8"/>
  <c r="G15" i="8"/>
  <c r="I15" i="8" s="1"/>
  <c r="F15" i="8"/>
  <c r="D15" i="8"/>
  <c r="G14" i="8"/>
  <c r="I14" i="8" s="1"/>
  <c r="F14" i="8"/>
  <c r="D14" i="8"/>
  <c r="G13" i="8"/>
  <c r="I13" i="8" s="1"/>
  <c r="F13" i="8"/>
  <c r="D13" i="8"/>
  <c r="G12" i="8"/>
  <c r="I12" i="8" s="1"/>
  <c r="F12" i="8"/>
  <c r="D12" i="8"/>
  <c r="G11" i="8"/>
  <c r="I11" i="8" s="1"/>
  <c r="F11" i="8"/>
  <c r="D11" i="8"/>
  <c r="G10" i="8"/>
  <c r="I10" i="8" s="1"/>
  <c r="F10" i="8"/>
  <c r="D10" i="8"/>
  <c r="G9" i="8"/>
  <c r="I9" i="8" s="1"/>
  <c r="F9" i="8"/>
  <c r="D9" i="8"/>
  <c r="G8" i="8"/>
  <c r="I8" i="8" s="1"/>
  <c r="F8" i="8"/>
  <c r="D8" i="8"/>
  <c r="G7" i="8"/>
  <c r="I7" i="8" s="1"/>
  <c r="F7" i="8"/>
  <c r="D7" i="8"/>
  <c r="G6" i="8"/>
  <c r="I6" i="8" s="1"/>
  <c r="F6" i="8"/>
  <c r="D6" i="8"/>
  <c r="G5" i="8"/>
  <c r="I5" i="8" s="1"/>
  <c r="F5" i="8"/>
  <c r="D5" i="8"/>
  <c r="G4" i="8"/>
  <c r="I4" i="8" s="1"/>
  <c r="F4" i="8"/>
  <c r="D4" i="8"/>
  <c r="D74" i="7"/>
  <c r="H46" i="8" l="1"/>
  <c r="J46" i="8" s="1"/>
  <c r="H50" i="8"/>
  <c r="J50" i="8" s="1"/>
  <c r="H54" i="8"/>
  <c r="J54" i="8" s="1"/>
  <c r="H39" i="8"/>
  <c r="H48" i="8"/>
  <c r="J48" i="8" s="1"/>
  <c r="H57" i="8"/>
  <c r="J57" i="8" s="1"/>
  <c r="H61" i="8"/>
  <c r="J61" i="8" s="1"/>
  <c r="H32" i="8"/>
  <c r="H4" i="8"/>
  <c r="J4" i="8" s="1"/>
  <c r="H5" i="8"/>
  <c r="J5" i="8" s="1"/>
  <c r="H6" i="8"/>
  <c r="J6" i="8" s="1"/>
  <c r="H7" i="8"/>
  <c r="J7" i="8" s="1"/>
  <c r="H8" i="8"/>
  <c r="J8" i="8" s="1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  <c r="H62" i="8"/>
  <c r="J62" i="8" s="1"/>
  <c r="H66" i="8"/>
  <c r="J66" i="8" s="1"/>
  <c r="H51" i="8"/>
  <c r="J51" i="8" s="1"/>
  <c r="H55" i="8"/>
  <c r="J55" i="8" s="1"/>
  <c r="H56" i="8"/>
  <c r="J56" i="8" s="1"/>
  <c r="H60" i="8"/>
  <c r="J60" i="8" s="1"/>
  <c r="H65" i="8"/>
  <c r="J65" i="8" s="1"/>
  <c r="H15" i="8"/>
  <c r="J15" i="8" s="1"/>
  <c r="H16" i="8"/>
  <c r="J16" i="8" s="1"/>
  <c r="H17" i="8"/>
  <c r="J17" i="8" s="1"/>
  <c r="H18" i="8"/>
  <c r="H19" i="8"/>
  <c r="J19" i="8" s="1"/>
  <c r="H20" i="8"/>
  <c r="J20" i="8" s="1"/>
  <c r="H21" i="8"/>
  <c r="J21" i="8" s="1"/>
  <c r="H22" i="8"/>
  <c r="J22" i="8" s="1"/>
  <c r="H23" i="8"/>
  <c r="J23" i="8" s="1"/>
  <c r="H24" i="8"/>
  <c r="J24" i="8" s="1"/>
  <c r="H25" i="8"/>
  <c r="J25" i="8" s="1"/>
  <c r="H26" i="8"/>
  <c r="J26" i="8" s="1"/>
  <c r="H27" i="8"/>
  <c r="J27" i="8" s="1"/>
  <c r="H28" i="8"/>
  <c r="J28" i="8" s="1"/>
  <c r="H29" i="8"/>
  <c r="J29" i="8" s="1"/>
  <c r="H30" i="8"/>
  <c r="J30" i="8" s="1"/>
  <c r="H31" i="8"/>
  <c r="J31" i="8" s="1"/>
  <c r="H33" i="8"/>
  <c r="J33" i="8" s="1"/>
  <c r="H34" i="8"/>
  <c r="J34" i="8" s="1"/>
  <c r="H35" i="8"/>
  <c r="J35" i="8" s="1"/>
  <c r="H36" i="8"/>
  <c r="J36" i="8" s="1"/>
  <c r="H37" i="8"/>
  <c r="J37" i="8" s="1"/>
  <c r="H38" i="8"/>
  <c r="J38" i="8" s="1"/>
  <c r="H40" i="8"/>
  <c r="J40" i="8" s="1"/>
  <c r="H41" i="8"/>
  <c r="J41" i="8" s="1"/>
  <c r="H42" i="8"/>
  <c r="J42" i="8" s="1"/>
  <c r="H43" i="8"/>
  <c r="J43" i="8" s="1"/>
  <c r="H44" i="8"/>
  <c r="J44" i="8" s="1"/>
  <c r="H45" i="8"/>
  <c r="J45" i="8" s="1"/>
  <c r="H49" i="8"/>
  <c r="J49" i="8" s="1"/>
  <c r="H53" i="8"/>
  <c r="J53" i="8" s="1"/>
  <c r="H58" i="8"/>
  <c r="J58" i="8" s="1"/>
  <c r="H63" i="8"/>
  <c r="J63" i="8" s="1"/>
  <c r="H70" i="8"/>
  <c r="G70" i="8"/>
  <c r="I70" i="8" s="1"/>
  <c r="D67" i="8"/>
  <c r="F67" i="8"/>
  <c r="G67" i="8"/>
  <c r="H47" i="8"/>
  <c r="J47" i="8" s="1"/>
  <c r="H52" i="8"/>
  <c r="J52" i="8" s="1"/>
  <c r="H59" i="8"/>
  <c r="J59" i="8" s="1"/>
  <c r="H64" i="8"/>
  <c r="J64" i="8" s="1"/>
  <c r="I67" i="8"/>
  <c r="J18" i="8"/>
  <c r="J87" i="7"/>
  <c r="S89" i="2"/>
  <c r="S88" i="1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C88" i="1"/>
  <c r="U87" i="7"/>
  <c r="G87" i="7"/>
  <c r="H87" i="7" s="1"/>
  <c r="E87" i="7"/>
  <c r="C87" i="7"/>
  <c r="J85" i="7"/>
  <c r="G85" i="7"/>
  <c r="E85" i="7"/>
  <c r="C85" i="7"/>
  <c r="L42" i="7"/>
  <c r="H4" i="7"/>
  <c r="K4" i="7" s="1"/>
  <c r="H5" i="7"/>
  <c r="K5" i="7" s="1"/>
  <c r="H6" i="7"/>
  <c r="K6" i="7" s="1"/>
  <c r="H7" i="7"/>
  <c r="K7" i="7" s="1"/>
  <c r="H8" i="7"/>
  <c r="K8" i="7" s="1"/>
  <c r="H9" i="7"/>
  <c r="K9" i="7" s="1"/>
  <c r="H10" i="7"/>
  <c r="K10" i="7" s="1"/>
  <c r="H11" i="7"/>
  <c r="K11" i="7" s="1"/>
  <c r="H12" i="7"/>
  <c r="K12" i="7" s="1"/>
  <c r="H13" i="7"/>
  <c r="K13" i="7" s="1"/>
  <c r="H14" i="7"/>
  <c r="K14" i="7" s="1"/>
  <c r="H15" i="7"/>
  <c r="K15" i="7" s="1"/>
  <c r="H16" i="7"/>
  <c r="K16" i="7" s="1"/>
  <c r="H17" i="7"/>
  <c r="K17" i="7" s="1"/>
  <c r="H18" i="7"/>
  <c r="K18" i="7" s="1"/>
  <c r="H19" i="7"/>
  <c r="K19" i="7" s="1"/>
  <c r="H20" i="7"/>
  <c r="K20" i="7" s="1"/>
  <c r="H21" i="7"/>
  <c r="K21" i="7" s="1"/>
  <c r="H22" i="7"/>
  <c r="K22" i="7" s="1"/>
  <c r="H23" i="7"/>
  <c r="K23" i="7" s="1"/>
  <c r="H24" i="7"/>
  <c r="K24" i="7" s="1"/>
  <c r="H25" i="7"/>
  <c r="K25" i="7" s="1"/>
  <c r="H26" i="7"/>
  <c r="K26" i="7" s="1"/>
  <c r="H27" i="7"/>
  <c r="K27" i="7" s="1"/>
  <c r="H28" i="7"/>
  <c r="K28" i="7" s="1"/>
  <c r="H29" i="7"/>
  <c r="K29" i="7" s="1"/>
  <c r="H30" i="7"/>
  <c r="K30" i="7" s="1"/>
  <c r="H31" i="7"/>
  <c r="K31" i="7" s="1"/>
  <c r="H32" i="7"/>
  <c r="H33" i="7"/>
  <c r="K33" i="7" s="1"/>
  <c r="H34" i="7"/>
  <c r="K34" i="7" s="1"/>
  <c r="H35" i="7"/>
  <c r="K35" i="7" s="1"/>
  <c r="H36" i="7"/>
  <c r="K36" i="7" s="1"/>
  <c r="H37" i="7"/>
  <c r="K37" i="7" s="1"/>
  <c r="H38" i="7"/>
  <c r="K38" i="7" s="1"/>
  <c r="H39" i="7"/>
  <c r="K39" i="7" s="1"/>
  <c r="H40" i="7"/>
  <c r="K40" i="7" s="1"/>
  <c r="H41" i="7"/>
  <c r="K41" i="7" s="1"/>
  <c r="H42" i="7"/>
  <c r="H43" i="7"/>
  <c r="K43" i="7" s="1"/>
  <c r="H44" i="7"/>
  <c r="K44" i="7" s="1"/>
  <c r="H45" i="7"/>
  <c r="K45" i="7" s="1"/>
  <c r="H46" i="7"/>
  <c r="H47" i="7"/>
  <c r="K47" i="7" s="1"/>
  <c r="H48" i="7"/>
  <c r="K48" i="7" s="1"/>
  <c r="H49" i="7"/>
  <c r="K49" i="7" s="1"/>
  <c r="H50" i="7"/>
  <c r="K50" i="7" s="1"/>
  <c r="H51" i="7"/>
  <c r="K51" i="7" s="1"/>
  <c r="H52" i="7"/>
  <c r="K52" i="7" s="1"/>
  <c r="H53" i="7"/>
  <c r="K53" i="7" s="1"/>
  <c r="H54" i="7"/>
  <c r="K54" i="7" s="1"/>
  <c r="H55" i="7"/>
  <c r="K55" i="7" s="1"/>
  <c r="H56" i="7"/>
  <c r="K56" i="7" s="1"/>
  <c r="H57" i="7"/>
  <c r="K57" i="7" s="1"/>
  <c r="H58" i="7"/>
  <c r="K58" i="7" s="1"/>
  <c r="H59" i="7"/>
  <c r="K59" i="7" s="1"/>
  <c r="H60" i="7"/>
  <c r="K60" i="7" s="1"/>
  <c r="H61" i="7"/>
  <c r="K61" i="7" s="1"/>
  <c r="H62" i="7"/>
  <c r="K62" i="7" s="1"/>
  <c r="H63" i="7"/>
  <c r="H64" i="7"/>
  <c r="K64" i="7" s="1"/>
  <c r="H65" i="7"/>
  <c r="K65" i="7" s="1"/>
  <c r="H66" i="7"/>
  <c r="K66" i="7" s="1"/>
  <c r="H67" i="7"/>
  <c r="K67" i="7" s="1"/>
  <c r="H68" i="7"/>
  <c r="K68" i="7" s="1"/>
  <c r="H69" i="7"/>
  <c r="K69" i="7" s="1"/>
  <c r="H70" i="7"/>
  <c r="K70" i="7" s="1"/>
  <c r="H71" i="7"/>
  <c r="K71" i="7" s="1"/>
  <c r="H72" i="7"/>
  <c r="K72" i="7" s="1"/>
  <c r="H73" i="7"/>
  <c r="K73" i="7" s="1"/>
  <c r="H74" i="7"/>
  <c r="K74" i="7" s="1"/>
  <c r="H75" i="7"/>
  <c r="K75" i="7" s="1"/>
  <c r="H76" i="7"/>
  <c r="K76" i="7" s="1"/>
  <c r="H77" i="7"/>
  <c r="K77" i="7" s="1"/>
  <c r="H78" i="7"/>
  <c r="K78" i="7" s="1"/>
  <c r="H79" i="7"/>
  <c r="K79" i="7" s="1"/>
  <c r="H80" i="7"/>
  <c r="K80" i="7" s="1"/>
  <c r="H81" i="7"/>
  <c r="K81" i="7" s="1"/>
  <c r="H82" i="7"/>
  <c r="K82" i="7" s="1"/>
  <c r="H83" i="7"/>
  <c r="K83" i="7" s="1"/>
  <c r="H84" i="7"/>
  <c r="K84" i="7" s="1"/>
  <c r="I84" i="7"/>
  <c r="L84" i="7" s="1"/>
  <c r="I83" i="7"/>
  <c r="I82" i="7"/>
  <c r="L82" i="7" s="1"/>
  <c r="I81" i="7"/>
  <c r="I80" i="7"/>
  <c r="L80" i="7" s="1"/>
  <c r="I79" i="7"/>
  <c r="I78" i="7"/>
  <c r="L78" i="7" s="1"/>
  <c r="I77" i="7"/>
  <c r="I76" i="7"/>
  <c r="L76" i="7" s="1"/>
  <c r="I75" i="7"/>
  <c r="I74" i="7"/>
  <c r="L74" i="7" s="1"/>
  <c r="I73" i="7"/>
  <c r="I72" i="7"/>
  <c r="L72" i="7" s="1"/>
  <c r="I71" i="7"/>
  <c r="I70" i="7"/>
  <c r="L70" i="7" s="1"/>
  <c r="I69" i="7"/>
  <c r="I68" i="7"/>
  <c r="L68" i="7" s="1"/>
  <c r="I67" i="7"/>
  <c r="I66" i="7"/>
  <c r="L66" i="7" s="1"/>
  <c r="I65" i="7"/>
  <c r="I64" i="7"/>
  <c r="L64" i="7" s="1"/>
  <c r="I63" i="7"/>
  <c r="O63" i="7" s="1"/>
  <c r="I62" i="7"/>
  <c r="L62" i="7" s="1"/>
  <c r="I61" i="7"/>
  <c r="I60" i="7"/>
  <c r="L60" i="7" s="1"/>
  <c r="I59" i="7"/>
  <c r="I58" i="7"/>
  <c r="L58" i="7" s="1"/>
  <c r="I57" i="7"/>
  <c r="I56" i="7"/>
  <c r="L56" i="7" s="1"/>
  <c r="I55" i="7"/>
  <c r="I54" i="7"/>
  <c r="L54" i="7" s="1"/>
  <c r="I53" i="7"/>
  <c r="I52" i="7"/>
  <c r="L52" i="7" s="1"/>
  <c r="I51" i="7"/>
  <c r="I50" i="7"/>
  <c r="L50" i="7" s="1"/>
  <c r="I49" i="7"/>
  <c r="I48" i="7"/>
  <c r="O48" i="7" s="1"/>
  <c r="I47" i="7"/>
  <c r="I46" i="7"/>
  <c r="O46" i="7" s="1"/>
  <c r="I45" i="7"/>
  <c r="I44" i="7"/>
  <c r="L44" i="7" s="1"/>
  <c r="I43" i="7"/>
  <c r="I42" i="7"/>
  <c r="O42" i="7" s="1"/>
  <c r="I41" i="7"/>
  <c r="I40" i="7"/>
  <c r="L40" i="7" s="1"/>
  <c r="I39" i="7"/>
  <c r="I38" i="7"/>
  <c r="O38" i="7" s="1"/>
  <c r="I37" i="7"/>
  <c r="I36" i="7"/>
  <c r="L36" i="7" s="1"/>
  <c r="I35" i="7"/>
  <c r="I34" i="7"/>
  <c r="L34" i="7" s="1"/>
  <c r="I33" i="7"/>
  <c r="I32" i="7"/>
  <c r="O32" i="7" s="1"/>
  <c r="I31" i="7"/>
  <c r="I30" i="7"/>
  <c r="O30" i="7" s="1"/>
  <c r="I29" i="7"/>
  <c r="I28" i="7"/>
  <c r="L28" i="7" s="1"/>
  <c r="I27" i="7"/>
  <c r="I26" i="7"/>
  <c r="O26" i="7" s="1"/>
  <c r="I25" i="7"/>
  <c r="I24" i="7"/>
  <c r="L24" i="7" s="1"/>
  <c r="I23" i="7"/>
  <c r="L23" i="7" s="1"/>
  <c r="I22" i="7"/>
  <c r="L22" i="7" s="1"/>
  <c r="I21" i="7"/>
  <c r="L21" i="7" s="1"/>
  <c r="I20" i="7"/>
  <c r="L20" i="7" s="1"/>
  <c r="I19" i="7"/>
  <c r="L19" i="7" s="1"/>
  <c r="I18" i="7"/>
  <c r="O18" i="7" s="1"/>
  <c r="I17" i="7"/>
  <c r="I16" i="7"/>
  <c r="L16" i="7" s="1"/>
  <c r="I15" i="7"/>
  <c r="L15" i="7" s="1"/>
  <c r="I14" i="7"/>
  <c r="L14" i="7" s="1"/>
  <c r="I13" i="7"/>
  <c r="L13" i="7" s="1"/>
  <c r="I12" i="7"/>
  <c r="L12" i="7" s="1"/>
  <c r="I11" i="7"/>
  <c r="L11" i="7" s="1"/>
  <c r="I10" i="7"/>
  <c r="O10" i="7" s="1"/>
  <c r="I9" i="7"/>
  <c r="I8" i="7"/>
  <c r="L8" i="7" s="1"/>
  <c r="I7" i="7"/>
  <c r="L7" i="7" s="1"/>
  <c r="I6" i="7"/>
  <c r="L6" i="7" s="1"/>
  <c r="I5" i="7"/>
  <c r="L5" i="7" s="1"/>
  <c r="I4" i="7"/>
  <c r="L4" i="7" s="1"/>
  <c r="D84" i="7"/>
  <c r="D83" i="7"/>
  <c r="M83" i="7" s="1"/>
  <c r="N83" i="7" s="1"/>
  <c r="D82" i="7"/>
  <c r="D81" i="7"/>
  <c r="M81" i="7" s="1"/>
  <c r="N81" i="7" s="1"/>
  <c r="D80" i="7"/>
  <c r="D79" i="7"/>
  <c r="M79" i="7" s="1"/>
  <c r="N79" i="7" s="1"/>
  <c r="D78" i="7"/>
  <c r="D77" i="7"/>
  <c r="M77" i="7" s="1"/>
  <c r="N77" i="7" s="1"/>
  <c r="D76" i="7"/>
  <c r="D75" i="7"/>
  <c r="M75" i="7" s="1"/>
  <c r="N75" i="7" s="1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F4" i="7" s="1"/>
  <c r="O21" i="7" l="1"/>
  <c r="M9" i="7"/>
  <c r="N9" i="7" s="1"/>
  <c r="M21" i="7"/>
  <c r="N21" i="7" s="1"/>
  <c r="M33" i="7"/>
  <c r="N33" i="7" s="1"/>
  <c r="M45" i="7"/>
  <c r="N45" i="7" s="1"/>
  <c r="M53" i="7"/>
  <c r="N53" i="7" s="1"/>
  <c r="M57" i="7"/>
  <c r="N57" i="7" s="1"/>
  <c r="M69" i="7"/>
  <c r="N69" i="7" s="1"/>
  <c r="M73" i="7"/>
  <c r="N73" i="7" s="1"/>
  <c r="M13" i="7"/>
  <c r="N13" i="7" s="1"/>
  <c r="M17" i="7"/>
  <c r="M29" i="7"/>
  <c r="N29" i="7" s="1"/>
  <c r="M37" i="7"/>
  <c r="N37" i="7" s="1"/>
  <c r="M41" i="7"/>
  <c r="N41" i="7" s="1"/>
  <c r="M49" i="7"/>
  <c r="N49" i="7" s="1"/>
  <c r="M65" i="7"/>
  <c r="N65" i="7" s="1"/>
  <c r="M5" i="7"/>
  <c r="N5" i="7" s="1"/>
  <c r="M25" i="7"/>
  <c r="N25" i="7" s="1"/>
  <c r="M61" i="7"/>
  <c r="N61" i="7" s="1"/>
  <c r="H67" i="8"/>
  <c r="J70" i="8"/>
  <c r="J67" i="8"/>
  <c r="O22" i="7"/>
  <c r="M7" i="7"/>
  <c r="M11" i="7"/>
  <c r="N11" i="7" s="1"/>
  <c r="M15" i="7"/>
  <c r="N15" i="7" s="1"/>
  <c r="M19" i="7"/>
  <c r="N19" i="7" s="1"/>
  <c r="M23" i="7"/>
  <c r="N23" i="7" s="1"/>
  <c r="M27" i="7"/>
  <c r="N27" i="7" s="1"/>
  <c r="M31" i="7"/>
  <c r="N31" i="7" s="1"/>
  <c r="M35" i="7"/>
  <c r="N35" i="7" s="1"/>
  <c r="M39" i="7"/>
  <c r="N39" i="7" s="1"/>
  <c r="M43" i="7"/>
  <c r="N43" i="7" s="1"/>
  <c r="M47" i="7"/>
  <c r="M51" i="7"/>
  <c r="N51" i="7" s="1"/>
  <c r="M55" i="7"/>
  <c r="M59" i="7"/>
  <c r="N59" i="7" s="1"/>
  <c r="M63" i="7"/>
  <c r="N63" i="7" s="1"/>
  <c r="M67" i="7"/>
  <c r="N67" i="7" s="1"/>
  <c r="M71" i="7"/>
  <c r="K89" i="7"/>
  <c r="K87" i="7"/>
  <c r="I87" i="7"/>
  <c r="O11" i="7"/>
  <c r="O5" i="7"/>
  <c r="P5" i="7" s="1"/>
  <c r="O15" i="7"/>
  <c r="O14" i="7"/>
  <c r="O6" i="7"/>
  <c r="D87" i="7"/>
  <c r="O12" i="7"/>
  <c r="O16" i="7"/>
  <c r="O7" i="7"/>
  <c r="P7" i="7" s="1"/>
  <c r="O13" i="7"/>
  <c r="P13" i="7" s="1"/>
  <c r="O19" i="7"/>
  <c r="P19" i="7" s="1"/>
  <c r="O23" i="7"/>
  <c r="O4" i="7"/>
  <c r="O8" i="7"/>
  <c r="O20" i="7"/>
  <c r="H85" i="7"/>
  <c r="I85" i="7"/>
  <c r="D85" i="7"/>
  <c r="F9" i="7"/>
  <c r="F25" i="7"/>
  <c r="F33" i="7"/>
  <c r="F49" i="7"/>
  <c r="F57" i="7"/>
  <c r="F73" i="7"/>
  <c r="F11" i="7"/>
  <c r="F19" i="7"/>
  <c r="F27" i="7"/>
  <c r="F35" i="7"/>
  <c r="F43" i="7"/>
  <c r="F51" i="7"/>
  <c r="F59" i="7"/>
  <c r="F67" i="7"/>
  <c r="F75" i="7"/>
  <c r="F83" i="7"/>
  <c r="K42" i="7"/>
  <c r="K85" i="7" s="1"/>
  <c r="O84" i="7"/>
  <c r="O68" i="7"/>
  <c r="O52" i="7"/>
  <c r="O36" i="7"/>
  <c r="F5" i="7"/>
  <c r="F13" i="7"/>
  <c r="F21" i="7"/>
  <c r="F29" i="7"/>
  <c r="F37" i="7"/>
  <c r="F45" i="7"/>
  <c r="F53" i="7"/>
  <c r="F61" i="7"/>
  <c r="F69" i="7"/>
  <c r="F77" i="7"/>
  <c r="L48" i="7"/>
  <c r="O80" i="7"/>
  <c r="O64" i="7"/>
  <c r="P63" i="7"/>
  <c r="F7" i="7"/>
  <c r="F15" i="7"/>
  <c r="F23" i="7"/>
  <c r="F31" i="7"/>
  <c r="F39" i="7"/>
  <c r="F47" i="7"/>
  <c r="F55" i="7"/>
  <c r="F63" i="7"/>
  <c r="F71" i="7"/>
  <c r="F79" i="7"/>
  <c r="O76" i="7"/>
  <c r="O60" i="7"/>
  <c r="O44" i="7"/>
  <c r="O28" i="7"/>
  <c r="F17" i="7"/>
  <c r="F41" i="7"/>
  <c r="F65" i="7"/>
  <c r="F81" i="7"/>
  <c r="O72" i="7"/>
  <c r="O56" i="7"/>
  <c r="O40" i="7"/>
  <c r="O24" i="7"/>
  <c r="M6" i="7"/>
  <c r="N6" i="7" s="1"/>
  <c r="F6" i="7"/>
  <c r="M10" i="7"/>
  <c r="F10" i="7"/>
  <c r="M14" i="7"/>
  <c r="P14" i="7" s="1"/>
  <c r="F14" i="7"/>
  <c r="M18" i="7"/>
  <c r="N18" i="7" s="1"/>
  <c r="F18" i="7"/>
  <c r="M22" i="7"/>
  <c r="N22" i="7" s="1"/>
  <c r="F22" i="7"/>
  <c r="M26" i="7"/>
  <c r="N26" i="7" s="1"/>
  <c r="F26" i="7"/>
  <c r="M30" i="7"/>
  <c r="F30" i="7"/>
  <c r="M34" i="7"/>
  <c r="N34" i="7" s="1"/>
  <c r="F34" i="7"/>
  <c r="M38" i="7"/>
  <c r="F38" i="7"/>
  <c r="M42" i="7"/>
  <c r="P42" i="7" s="1"/>
  <c r="F42" i="7"/>
  <c r="M46" i="7"/>
  <c r="F46" i="7"/>
  <c r="M50" i="7"/>
  <c r="N50" i="7" s="1"/>
  <c r="F50" i="7"/>
  <c r="M54" i="7"/>
  <c r="N54" i="7" s="1"/>
  <c r="F54" i="7"/>
  <c r="M58" i="7"/>
  <c r="N58" i="7" s="1"/>
  <c r="F58" i="7"/>
  <c r="M62" i="7"/>
  <c r="N62" i="7" s="1"/>
  <c r="F62" i="7"/>
  <c r="M66" i="7"/>
  <c r="N66" i="7" s="1"/>
  <c r="F66" i="7"/>
  <c r="M70" i="7"/>
  <c r="F70" i="7"/>
  <c r="M74" i="7"/>
  <c r="N74" i="7" s="1"/>
  <c r="F74" i="7"/>
  <c r="M78" i="7"/>
  <c r="N78" i="7" s="1"/>
  <c r="F78" i="7"/>
  <c r="M82" i="7"/>
  <c r="N82" i="7" s="1"/>
  <c r="F82" i="7"/>
  <c r="O9" i="7"/>
  <c r="P9" i="7" s="1"/>
  <c r="L9" i="7"/>
  <c r="O17" i="7"/>
  <c r="P17" i="7" s="1"/>
  <c r="L17" i="7"/>
  <c r="O25" i="7"/>
  <c r="P25" i="7" s="1"/>
  <c r="L25" i="7"/>
  <c r="O29" i="7"/>
  <c r="L29" i="7"/>
  <c r="O33" i="7"/>
  <c r="L33" i="7"/>
  <c r="O37" i="7"/>
  <c r="P37" i="7" s="1"/>
  <c r="L37" i="7"/>
  <c r="O41" i="7"/>
  <c r="P41" i="7" s="1"/>
  <c r="L41" i="7"/>
  <c r="O45" i="7"/>
  <c r="P45" i="7" s="1"/>
  <c r="L45" i="7"/>
  <c r="O49" i="7"/>
  <c r="P49" i="7" s="1"/>
  <c r="L49" i="7"/>
  <c r="O53" i="7"/>
  <c r="P53" i="7" s="1"/>
  <c r="L53" i="7"/>
  <c r="O57" i="7"/>
  <c r="P57" i="7" s="1"/>
  <c r="L57" i="7"/>
  <c r="O61" i="7"/>
  <c r="P61" i="7" s="1"/>
  <c r="L61" i="7"/>
  <c r="O65" i="7"/>
  <c r="L65" i="7"/>
  <c r="O69" i="7"/>
  <c r="L69" i="7"/>
  <c r="O73" i="7"/>
  <c r="L73" i="7"/>
  <c r="O77" i="7"/>
  <c r="P77" i="7" s="1"/>
  <c r="L77" i="7"/>
  <c r="O81" i="7"/>
  <c r="P81" i="7" s="1"/>
  <c r="L81" i="7"/>
  <c r="P26" i="7"/>
  <c r="F8" i="7"/>
  <c r="M8" i="7"/>
  <c r="N8" i="7" s="1"/>
  <c r="F16" i="7"/>
  <c r="M16" i="7"/>
  <c r="M20" i="7"/>
  <c r="F20" i="7"/>
  <c r="M28" i="7"/>
  <c r="N28" i="7" s="1"/>
  <c r="F28" i="7"/>
  <c r="M36" i="7"/>
  <c r="F36" i="7"/>
  <c r="M44" i="7"/>
  <c r="N44" i="7" s="1"/>
  <c r="F44" i="7"/>
  <c r="F48" i="7"/>
  <c r="M48" i="7"/>
  <c r="M52" i="7"/>
  <c r="N52" i="7" s="1"/>
  <c r="F52" i="7"/>
  <c r="F56" i="7"/>
  <c r="M56" i="7"/>
  <c r="N56" i="7" s="1"/>
  <c r="F64" i="7"/>
  <c r="M64" i="7"/>
  <c r="M68" i="7"/>
  <c r="N68" i="7" s="1"/>
  <c r="F68" i="7"/>
  <c r="F72" i="7"/>
  <c r="M72" i="7"/>
  <c r="M76" i="7"/>
  <c r="N76" i="7" s="1"/>
  <c r="F76" i="7"/>
  <c r="F80" i="7"/>
  <c r="M80" i="7"/>
  <c r="N80" i="7" s="1"/>
  <c r="M84" i="7"/>
  <c r="N84" i="7" s="1"/>
  <c r="F84" i="7"/>
  <c r="O27" i="7"/>
  <c r="L27" i="7"/>
  <c r="O31" i="7"/>
  <c r="P31" i="7" s="1"/>
  <c r="L31" i="7"/>
  <c r="O35" i="7"/>
  <c r="P35" i="7" s="1"/>
  <c r="L35" i="7"/>
  <c r="O39" i="7"/>
  <c r="L39" i="7"/>
  <c r="O43" i="7"/>
  <c r="L43" i="7"/>
  <c r="L47" i="7"/>
  <c r="O47" i="7"/>
  <c r="P47" i="7" s="1"/>
  <c r="L51" i="7"/>
  <c r="O51" i="7"/>
  <c r="P51" i="7" s="1"/>
  <c r="L55" i="7"/>
  <c r="O55" i="7"/>
  <c r="L59" i="7"/>
  <c r="O59" i="7"/>
  <c r="P59" i="7" s="1"/>
  <c r="O67" i="7"/>
  <c r="P67" i="7" s="1"/>
  <c r="L67" i="7"/>
  <c r="O71" i="7"/>
  <c r="P71" i="7" s="1"/>
  <c r="L71" i="7"/>
  <c r="O75" i="7"/>
  <c r="P75" i="7" s="1"/>
  <c r="L75" i="7"/>
  <c r="O79" i="7"/>
  <c r="P79" i="7" s="1"/>
  <c r="L79" i="7"/>
  <c r="O83" i="7"/>
  <c r="P83" i="7" s="1"/>
  <c r="L83" i="7"/>
  <c r="M12" i="7"/>
  <c r="P12" i="7" s="1"/>
  <c r="F12" i="7"/>
  <c r="F24" i="7"/>
  <c r="M24" i="7"/>
  <c r="N24" i="7" s="1"/>
  <c r="F32" i="7"/>
  <c r="M32" i="7"/>
  <c r="P32" i="7" s="1"/>
  <c r="F40" i="7"/>
  <c r="M40" i="7"/>
  <c r="N40" i="7" s="1"/>
  <c r="M60" i="7"/>
  <c r="P60" i="7" s="1"/>
  <c r="F60" i="7"/>
  <c r="L10" i="7"/>
  <c r="L18" i="7"/>
  <c r="L26" i="7"/>
  <c r="L30" i="7"/>
  <c r="O82" i="7"/>
  <c r="O74" i="7"/>
  <c r="O66" i="7"/>
  <c r="O58" i="7"/>
  <c r="O50" i="7"/>
  <c r="O34" i="7"/>
  <c r="L38" i="7"/>
  <c r="O78" i="7"/>
  <c r="O70" i="7"/>
  <c r="O62" i="7"/>
  <c r="P62" i="7" s="1"/>
  <c r="O54" i="7"/>
  <c r="M4" i="7"/>
  <c r="N4" i="7" s="1"/>
  <c r="P22" i="7"/>
  <c r="P15" i="7"/>
  <c r="P21" i="7"/>
  <c r="P33" i="7" l="1"/>
  <c r="P23" i="7"/>
  <c r="P69" i="7"/>
  <c r="P29" i="7"/>
  <c r="Q29" i="7" s="1"/>
  <c r="Q23" i="7"/>
  <c r="R23" i="7"/>
  <c r="Q32" i="7"/>
  <c r="R32" i="7"/>
  <c r="Q59" i="7"/>
  <c r="R59" i="7"/>
  <c r="Q26" i="7"/>
  <c r="R26" i="7"/>
  <c r="Q61" i="7"/>
  <c r="R61" i="7"/>
  <c r="R29" i="7"/>
  <c r="Q13" i="7"/>
  <c r="R13" i="7"/>
  <c r="Q5" i="7"/>
  <c r="R5" i="7"/>
  <c r="Q77" i="7"/>
  <c r="R77" i="7"/>
  <c r="Q45" i="7"/>
  <c r="R45" i="7"/>
  <c r="Q17" i="7"/>
  <c r="R17" i="7"/>
  <c r="Q12" i="7"/>
  <c r="R12" i="7"/>
  <c r="Q71" i="7"/>
  <c r="R71" i="7"/>
  <c r="Q35" i="7"/>
  <c r="R35" i="7"/>
  <c r="Q63" i="7"/>
  <c r="R63" i="7"/>
  <c r="Q7" i="7"/>
  <c r="R7" i="7"/>
  <c r="Q47" i="7"/>
  <c r="R47" i="7"/>
  <c r="Q81" i="7"/>
  <c r="R81" i="7"/>
  <c r="P65" i="7"/>
  <c r="Q57" i="7"/>
  <c r="R57" i="7"/>
  <c r="Q49" i="7"/>
  <c r="R49" i="7"/>
  <c r="Q41" i="7"/>
  <c r="R41" i="7"/>
  <c r="Q33" i="7"/>
  <c r="R33" i="7"/>
  <c r="Q25" i="7"/>
  <c r="R25" i="7"/>
  <c r="Q9" i="7"/>
  <c r="R9" i="7"/>
  <c r="Q14" i="7"/>
  <c r="R14" i="7"/>
  <c r="Q51" i="7"/>
  <c r="R51" i="7"/>
  <c r="Q69" i="7"/>
  <c r="R69" i="7"/>
  <c r="Q53" i="7"/>
  <c r="R53" i="7"/>
  <c r="Q37" i="7"/>
  <c r="R37" i="7"/>
  <c r="Q42" i="7"/>
  <c r="R42" i="7"/>
  <c r="Q21" i="7"/>
  <c r="R21" i="7"/>
  <c r="Q60" i="7"/>
  <c r="R60" i="7"/>
  <c r="Q79" i="7"/>
  <c r="R79" i="7"/>
  <c r="Q15" i="7"/>
  <c r="R15" i="7"/>
  <c r="Q62" i="7"/>
  <c r="R62" i="7"/>
  <c r="P55" i="7"/>
  <c r="Q22" i="7"/>
  <c r="R22" i="7"/>
  <c r="Q83" i="7"/>
  <c r="R83" i="7"/>
  <c r="Q75" i="7"/>
  <c r="R75" i="7"/>
  <c r="Q67" i="7"/>
  <c r="R67" i="7"/>
  <c r="P39" i="7"/>
  <c r="Q31" i="7"/>
  <c r="R31" i="7"/>
  <c r="Q19" i="7"/>
  <c r="R19" i="7"/>
  <c r="P43" i="7"/>
  <c r="P27" i="7"/>
  <c r="P11" i="7"/>
  <c r="P73" i="7"/>
  <c r="P18" i="7"/>
  <c r="P48" i="7"/>
  <c r="N48" i="7"/>
  <c r="P46" i="7"/>
  <c r="N46" i="7"/>
  <c r="P38" i="7"/>
  <c r="N38" i="7"/>
  <c r="P30" i="7"/>
  <c r="N30" i="7"/>
  <c r="L89" i="7"/>
  <c r="L87" i="7"/>
  <c r="O87" i="7"/>
  <c r="P36" i="7"/>
  <c r="N36" i="7"/>
  <c r="P20" i="7"/>
  <c r="N20" i="7"/>
  <c r="P10" i="7"/>
  <c r="N10" i="7"/>
  <c r="F87" i="7"/>
  <c r="M87" i="7"/>
  <c r="N87" i="7" s="1"/>
  <c r="F89" i="7"/>
  <c r="P6" i="7"/>
  <c r="P16" i="7"/>
  <c r="P8" i="7"/>
  <c r="O85" i="7"/>
  <c r="P4" i="7"/>
  <c r="R4" i="7" s="1"/>
  <c r="M85" i="7"/>
  <c r="P76" i="7"/>
  <c r="P80" i="7"/>
  <c r="P24" i="7"/>
  <c r="P28" i="7"/>
  <c r="L85" i="7"/>
  <c r="P56" i="7"/>
  <c r="F85" i="7"/>
  <c r="P68" i="7"/>
  <c r="P44" i="7"/>
  <c r="P70" i="7"/>
  <c r="P34" i="7"/>
  <c r="P74" i="7"/>
  <c r="P58" i="7"/>
  <c r="P40" i="7"/>
  <c r="P72" i="7"/>
  <c r="P64" i="7"/>
  <c r="P78" i="7"/>
  <c r="P52" i="7"/>
  <c r="P84" i="7"/>
  <c r="P66" i="7"/>
  <c r="P54" i="7"/>
  <c r="P50" i="7"/>
  <c r="P82" i="7"/>
  <c r="Q76" i="7" l="1"/>
  <c r="R76" i="7"/>
  <c r="Q8" i="7"/>
  <c r="R8" i="7"/>
  <c r="Q46" i="7"/>
  <c r="R46" i="7"/>
  <c r="Q73" i="7"/>
  <c r="R73" i="7"/>
  <c r="Q39" i="7"/>
  <c r="R39" i="7"/>
  <c r="Q66" i="7"/>
  <c r="R66" i="7"/>
  <c r="Q64" i="7"/>
  <c r="R64" i="7"/>
  <c r="Q74" i="7"/>
  <c r="R74" i="7"/>
  <c r="Q68" i="7"/>
  <c r="R68" i="7"/>
  <c r="Q28" i="7"/>
  <c r="R28" i="7"/>
  <c r="Q16" i="7"/>
  <c r="R16" i="7"/>
  <c r="Q20" i="7"/>
  <c r="R20" i="7"/>
  <c r="Q11" i="7"/>
  <c r="R11" i="7"/>
  <c r="Q55" i="7"/>
  <c r="R55" i="7"/>
  <c r="Q24" i="7"/>
  <c r="R24" i="7"/>
  <c r="Q6" i="7"/>
  <c r="R6" i="7"/>
  <c r="Q48" i="7"/>
  <c r="R48" i="7"/>
  <c r="Q38" i="7"/>
  <c r="R38" i="7"/>
  <c r="Q27" i="7"/>
  <c r="R27" i="7"/>
  <c r="Q50" i="7"/>
  <c r="R50" i="7"/>
  <c r="Q52" i="7"/>
  <c r="R52" i="7"/>
  <c r="Q40" i="7"/>
  <c r="R40" i="7"/>
  <c r="Q70" i="7"/>
  <c r="R70" i="7"/>
  <c r="Q56" i="7"/>
  <c r="R56" i="7"/>
  <c r="Q80" i="7"/>
  <c r="R80" i="7"/>
  <c r="Q10" i="7"/>
  <c r="R10" i="7"/>
  <c r="Q36" i="7"/>
  <c r="R36" i="7"/>
  <c r="Q18" i="7"/>
  <c r="R18" i="7"/>
  <c r="Q43" i="7"/>
  <c r="R43" i="7"/>
  <c r="Q82" i="7"/>
  <c r="R82" i="7"/>
  <c r="Q84" i="7"/>
  <c r="R84" i="7"/>
  <c r="Q72" i="7"/>
  <c r="R72" i="7"/>
  <c r="Q34" i="7"/>
  <c r="R34" i="7"/>
  <c r="Q54" i="7"/>
  <c r="R54" i="7"/>
  <c r="Q78" i="7"/>
  <c r="R78" i="7"/>
  <c r="Q58" i="7"/>
  <c r="R58" i="7"/>
  <c r="Q44" i="7"/>
  <c r="R44" i="7"/>
  <c r="Q30" i="7"/>
  <c r="R30" i="7"/>
  <c r="Q65" i="7"/>
  <c r="R65" i="7"/>
  <c r="P89" i="7"/>
  <c r="P85" i="7"/>
  <c r="Q85" i="7" s="1"/>
  <c r="Q4" i="7"/>
  <c r="P87" i="7"/>
  <c r="S49" i="1"/>
  <c r="T49" i="1" s="1"/>
  <c r="U49" i="1"/>
  <c r="S31" i="2"/>
  <c r="U31" i="2" s="1"/>
  <c r="V31" i="2"/>
  <c r="R85" i="7" l="1"/>
  <c r="Q87" i="7"/>
  <c r="V49" i="1"/>
  <c r="W31" i="2"/>
  <c r="T31" i="2"/>
  <c r="X31" i="2" s="1"/>
  <c r="C87" i="2" l="1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V3" i="2"/>
  <c r="V7" i="2"/>
  <c r="V4" i="2"/>
  <c r="V5" i="2"/>
  <c r="V12" i="2"/>
  <c r="V10" i="2"/>
  <c r="V69" i="2"/>
  <c r="V8" i="2"/>
  <c r="V11" i="2"/>
  <c r="V13" i="2"/>
  <c r="V57" i="2"/>
  <c r="V9" i="2"/>
  <c r="V24" i="2"/>
  <c r="V22" i="2"/>
  <c r="V20" i="2"/>
  <c r="V19" i="2"/>
  <c r="V39" i="2"/>
  <c r="V18" i="2"/>
  <c r="V21" i="2"/>
  <c r="V26" i="2"/>
  <c r="V14" i="2"/>
  <c r="V15" i="2"/>
  <c r="V25" i="2"/>
  <c r="V17" i="2"/>
  <c r="V23" i="2"/>
  <c r="V27" i="2"/>
  <c r="V29" i="2"/>
  <c r="V28" i="2"/>
  <c r="V30" i="2"/>
  <c r="V32" i="2"/>
  <c r="V33" i="2"/>
  <c r="V35" i="2"/>
  <c r="V34" i="2"/>
  <c r="V36" i="2"/>
  <c r="V37" i="2"/>
  <c r="V40" i="2"/>
  <c r="V38" i="2"/>
  <c r="V44" i="2"/>
  <c r="V46" i="2"/>
  <c r="V45" i="2"/>
  <c r="V43" i="2"/>
  <c r="V42" i="2"/>
  <c r="V48" i="2"/>
  <c r="V47" i="2"/>
  <c r="V50" i="2"/>
  <c r="V49" i="2"/>
  <c r="V52" i="2"/>
  <c r="V55" i="2"/>
  <c r="V51" i="2"/>
  <c r="V53" i="2"/>
  <c r="V56" i="2"/>
  <c r="V54" i="2"/>
  <c r="V58" i="2"/>
  <c r="V63" i="2"/>
  <c r="V60" i="2"/>
  <c r="V59" i="2"/>
  <c r="V61" i="2"/>
  <c r="V62" i="2"/>
  <c r="V64" i="2"/>
  <c r="V65" i="2"/>
  <c r="V66" i="2"/>
  <c r="V68" i="2"/>
  <c r="V67" i="2"/>
  <c r="V70" i="2"/>
  <c r="V71" i="2"/>
  <c r="V72" i="2"/>
  <c r="V74" i="2"/>
  <c r="V73" i="2"/>
  <c r="V16" i="2"/>
  <c r="V75" i="2"/>
  <c r="V76" i="2"/>
  <c r="V77" i="2"/>
  <c r="V78" i="2"/>
  <c r="V79" i="2"/>
  <c r="V80" i="2"/>
  <c r="V81" i="2"/>
  <c r="V82" i="2"/>
  <c r="V83" i="2"/>
  <c r="V6" i="2"/>
  <c r="S83" i="2"/>
  <c r="U83" i="2" s="1"/>
  <c r="S82" i="2"/>
  <c r="U82" i="2" s="1"/>
  <c r="S81" i="2"/>
  <c r="U81" i="2" s="1"/>
  <c r="S80" i="2"/>
  <c r="T80" i="2" s="1"/>
  <c r="S79" i="2"/>
  <c r="U79" i="2" s="1"/>
  <c r="S78" i="2"/>
  <c r="U78" i="2" s="1"/>
  <c r="S77" i="2"/>
  <c r="T77" i="2" s="1"/>
  <c r="S76" i="2"/>
  <c r="U76" i="2" s="1"/>
  <c r="S75" i="2"/>
  <c r="U75" i="2" s="1"/>
  <c r="S16" i="2"/>
  <c r="U16" i="2" s="1"/>
  <c r="S73" i="2"/>
  <c r="S74" i="2"/>
  <c r="U74" i="2" s="1"/>
  <c r="S72" i="2"/>
  <c r="S71" i="2"/>
  <c r="U71" i="2" s="1"/>
  <c r="S70" i="2"/>
  <c r="U70" i="2" s="1"/>
  <c r="S67" i="2"/>
  <c r="U67" i="2" s="1"/>
  <c r="S68" i="2"/>
  <c r="S66" i="2"/>
  <c r="T66" i="2" s="1"/>
  <c r="S65" i="2"/>
  <c r="U65" i="2" s="1"/>
  <c r="S64" i="2"/>
  <c r="U64" i="2" s="1"/>
  <c r="S62" i="2"/>
  <c r="S61" i="2"/>
  <c r="U61" i="2" s="1"/>
  <c r="S59" i="2"/>
  <c r="U59" i="2" s="1"/>
  <c r="S60" i="2"/>
  <c r="U60" i="2" s="1"/>
  <c r="S63" i="2"/>
  <c r="S58" i="2"/>
  <c r="U58" i="2" s="1"/>
  <c r="S54" i="2"/>
  <c r="U54" i="2" s="1"/>
  <c r="S56" i="2"/>
  <c r="S53" i="2"/>
  <c r="T53" i="2" s="1"/>
  <c r="S51" i="2"/>
  <c r="U51" i="2" s="1"/>
  <c r="S55" i="2"/>
  <c r="S52" i="2"/>
  <c r="U52" i="2" s="1"/>
  <c r="S49" i="2"/>
  <c r="U49" i="2" s="1"/>
  <c r="S50" i="2"/>
  <c r="U50" i="2" s="1"/>
  <c r="S47" i="2"/>
  <c r="U47" i="2" s="1"/>
  <c r="S48" i="2"/>
  <c r="S42" i="2"/>
  <c r="S43" i="2"/>
  <c r="T43" i="2" s="1"/>
  <c r="S45" i="2"/>
  <c r="U45" i="2" s="1"/>
  <c r="S46" i="2"/>
  <c r="S44" i="2"/>
  <c r="U44" i="2" s="1"/>
  <c r="S41" i="2"/>
  <c r="U41" i="2" s="1"/>
  <c r="W41" i="2" s="1"/>
  <c r="S38" i="2"/>
  <c r="S40" i="2"/>
  <c r="U40" i="2" s="1"/>
  <c r="S37" i="2"/>
  <c r="U37" i="2" s="1"/>
  <c r="S36" i="2"/>
  <c r="S34" i="2"/>
  <c r="U34" i="2" s="1"/>
  <c r="S35" i="2"/>
  <c r="S33" i="2"/>
  <c r="T33" i="2" s="1"/>
  <c r="S32" i="2"/>
  <c r="U32" i="2" s="1"/>
  <c r="S30" i="2"/>
  <c r="U30" i="2" s="1"/>
  <c r="S28" i="2"/>
  <c r="S29" i="2"/>
  <c r="U29" i="2" s="1"/>
  <c r="S27" i="2"/>
  <c r="U27" i="2" s="1"/>
  <c r="S23" i="2"/>
  <c r="U23" i="2" s="1"/>
  <c r="S17" i="2"/>
  <c r="S25" i="2"/>
  <c r="U25" i="2" s="1"/>
  <c r="S15" i="2"/>
  <c r="U15" i="2" s="1"/>
  <c r="S14" i="2"/>
  <c r="S26" i="2"/>
  <c r="U26" i="2" s="1"/>
  <c r="S21" i="2"/>
  <c r="U21" i="2" s="1"/>
  <c r="S18" i="2"/>
  <c r="U18" i="2" s="1"/>
  <c r="S39" i="2"/>
  <c r="S19" i="2"/>
  <c r="U19" i="2" s="1"/>
  <c r="S20" i="2"/>
  <c r="U20" i="2" s="1"/>
  <c r="S22" i="2"/>
  <c r="S24" i="2"/>
  <c r="U24" i="2" s="1"/>
  <c r="S9" i="2"/>
  <c r="U9" i="2" s="1"/>
  <c r="S57" i="2"/>
  <c r="U57" i="2" s="1"/>
  <c r="S13" i="2"/>
  <c r="U13" i="2" s="1"/>
  <c r="S11" i="2"/>
  <c r="U11" i="2" s="1"/>
  <c r="S8" i="2"/>
  <c r="U8" i="2" s="1"/>
  <c r="S69" i="2"/>
  <c r="S10" i="2"/>
  <c r="U10" i="2" s="1"/>
  <c r="S12" i="2"/>
  <c r="U12" i="2" s="1"/>
  <c r="S5" i="2"/>
  <c r="U5" i="2" s="1"/>
  <c r="S4" i="2"/>
  <c r="S7" i="2"/>
  <c r="S3" i="2"/>
  <c r="U3" i="2" s="1"/>
  <c r="S6" i="2"/>
  <c r="T6" i="2" s="1"/>
  <c r="S6" i="1"/>
  <c r="U82" i="1"/>
  <c r="U3" i="1"/>
  <c r="U7" i="1"/>
  <c r="U4" i="1"/>
  <c r="U5" i="1"/>
  <c r="U12" i="1"/>
  <c r="U10" i="1"/>
  <c r="U69" i="1"/>
  <c r="U8" i="1"/>
  <c r="U11" i="1"/>
  <c r="U13" i="1"/>
  <c r="U57" i="1"/>
  <c r="U9" i="1"/>
  <c r="U24" i="1"/>
  <c r="U22" i="1"/>
  <c r="U20" i="1"/>
  <c r="U19" i="1"/>
  <c r="U39" i="1"/>
  <c r="U18" i="1"/>
  <c r="U21" i="1"/>
  <c r="U26" i="1"/>
  <c r="U14" i="1"/>
  <c r="U15" i="1"/>
  <c r="U25" i="1"/>
  <c r="U17" i="1"/>
  <c r="U23" i="1"/>
  <c r="U27" i="1"/>
  <c r="U29" i="1"/>
  <c r="U28" i="1"/>
  <c r="U30" i="1"/>
  <c r="U31" i="1"/>
  <c r="U32" i="1"/>
  <c r="U33" i="1"/>
  <c r="U35" i="1"/>
  <c r="U34" i="1"/>
  <c r="U36" i="1"/>
  <c r="U37" i="1"/>
  <c r="U40" i="1"/>
  <c r="U38" i="1"/>
  <c r="U41" i="1"/>
  <c r="U44" i="1"/>
  <c r="U46" i="1"/>
  <c r="U45" i="1"/>
  <c r="U43" i="1"/>
  <c r="U42" i="1"/>
  <c r="U48" i="1"/>
  <c r="U47" i="1"/>
  <c r="U50" i="1"/>
  <c r="U52" i="1"/>
  <c r="U55" i="1"/>
  <c r="U51" i="1"/>
  <c r="U53" i="1"/>
  <c r="U56" i="1"/>
  <c r="U54" i="1"/>
  <c r="U58" i="1"/>
  <c r="U63" i="1"/>
  <c r="U60" i="1"/>
  <c r="U59" i="1"/>
  <c r="U61" i="1"/>
  <c r="U62" i="1"/>
  <c r="U64" i="1"/>
  <c r="U65" i="1"/>
  <c r="U66" i="1"/>
  <c r="U68" i="1"/>
  <c r="U67" i="1"/>
  <c r="U70" i="1"/>
  <c r="U71" i="1"/>
  <c r="U72" i="1"/>
  <c r="U74" i="1"/>
  <c r="U73" i="1"/>
  <c r="U16" i="1"/>
  <c r="U75" i="1"/>
  <c r="U76" i="1"/>
  <c r="U77" i="1"/>
  <c r="U78" i="1"/>
  <c r="U79" i="1"/>
  <c r="U80" i="1"/>
  <c r="U81" i="1"/>
  <c r="U83" i="1"/>
  <c r="U6" i="1"/>
  <c r="V87" i="2" l="1"/>
  <c r="W6" i="2"/>
  <c r="U7" i="2"/>
  <c r="T7" i="2"/>
  <c r="W7" i="2" s="1"/>
  <c r="T79" i="2"/>
  <c r="W79" i="2" s="1"/>
  <c r="T16" i="2"/>
  <c r="W16" i="2" s="1"/>
  <c r="T71" i="2"/>
  <c r="W71" i="2" s="1"/>
  <c r="T65" i="2"/>
  <c r="W65" i="2" s="1"/>
  <c r="T51" i="2"/>
  <c r="W51" i="2" s="1"/>
  <c r="T50" i="2"/>
  <c r="W50" i="2" s="1"/>
  <c r="T32" i="2"/>
  <c r="W32" i="2" s="1"/>
  <c r="T30" i="2"/>
  <c r="W30" i="2" s="1"/>
  <c r="T25" i="2"/>
  <c r="W25" i="2" s="1"/>
  <c r="T21" i="2"/>
  <c r="W21" i="2" s="1"/>
  <c r="T20" i="2"/>
  <c r="W20" i="2" s="1"/>
  <c r="T13" i="2"/>
  <c r="W13" i="2" s="1"/>
  <c r="T12" i="2"/>
  <c r="W12" i="2" s="1"/>
  <c r="U80" i="2"/>
  <c r="X80" i="2" s="1"/>
  <c r="T4" i="2"/>
  <c r="W4" i="2" s="1"/>
  <c r="U4" i="2"/>
  <c r="X4" i="2" s="1"/>
  <c r="T69" i="2"/>
  <c r="W69" i="2" s="1"/>
  <c r="U69" i="2"/>
  <c r="X69" i="2" s="1"/>
  <c r="T22" i="2"/>
  <c r="W22" i="2" s="1"/>
  <c r="U22" i="2"/>
  <c r="X22" i="2" s="1"/>
  <c r="T39" i="2"/>
  <c r="W39" i="2" s="1"/>
  <c r="U39" i="2"/>
  <c r="X39" i="2" s="1"/>
  <c r="T14" i="2"/>
  <c r="U14" i="2"/>
  <c r="X14" i="2" s="1"/>
  <c r="T17" i="2"/>
  <c r="W17" i="2" s="1"/>
  <c r="U17" i="2"/>
  <c r="X17" i="2" s="1"/>
  <c r="T28" i="2"/>
  <c r="W28" i="2" s="1"/>
  <c r="U28" i="2"/>
  <c r="X28" i="2" s="1"/>
  <c r="T35" i="2"/>
  <c r="W35" i="2" s="1"/>
  <c r="U35" i="2"/>
  <c r="X35" i="2" s="1"/>
  <c r="T36" i="2"/>
  <c r="W36" i="2" s="1"/>
  <c r="U36" i="2"/>
  <c r="X36" i="2" s="1"/>
  <c r="T38" i="2"/>
  <c r="W38" i="2" s="1"/>
  <c r="U38" i="2"/>
  <c r="X38" i="2" s="1"/>
  <c r="T46" i="2"/>
  <c r="W46" i="2" s="1"/>
  <c r="U46" i="2"/>
  <c r="X46" i="2" s="1"/>
  <c r="T42" i="2"/>
  <c r="W42" i="2" s="1"/>
  <c r="U42" i="2"/>
  <c r="X42" i="2" s="1"/>
  <c r="T48" i="2"/>
  <c r="W48" i="2" s="1"/>
  <c r="U48" i="2"/>
  <c r="X48" i="2" s="1"/>
  <c r="T55" i="2"/>
  <c r="W55" i="2" s="1"/>
  <c r="U55" i="2"/>
  <c r="X55" i="2" s="1"/>
  <c r="T56" i="2"/>
  <c r="W56" i="2" s="1"/>
  <c r="U56" i="2"/>
  <c r="X56" i="2" s="1"/>
  <c r="T63" i="2"/>
  <c r="W63" i="2" s="1"/>
  <c r="U63" i="2"/>
  <c r="X63" i="2" s="1"/>
  <c r="T62" i="2"/>
  <c r="U62" i="2"/>
  <c r="T68" i="2"/>
  <c r="W68" i="2" s="1"/>
  <c r="U68" i="2"/>
  <c r="X68" i="2" s="1"/>
  <c r="T72" i="2"/>
  <c r="W72" i="2" s="1"/>
  <c r="U72" i="2"/>
  <c r="X72" i="2" s="1"/>
  <c r="T73" i="2"/>
  <c r="W73" i="2" s="1"/>
  <c r="U73" i="2"/>
  <c r="X73" i="2" s="1"/>
  <c r="T81" i="2"/>
  <c r="W81" i="2" s="1"/>
  <c r="T78" i="2"/>
  <c r="W78" i="2" s="1"/>
  <c r="T74" i="2"/>
  <c r="W74" i="2" s="1"/>
  <c r="T70" i="2"/>
  <c r="W70" i="2" s="1"/>
  <c r="T61" i="2"/>
  <c r="W61" i="2" s="1"/>
  <c r="T58" i="2"/>
  <c r="W58" i="2" s="1"/>
  <c r="T45" i="2"/>
  <c r="T40" i="2"/>
  <c r="W40" i="2" s="1"/>
  <c r="T29" i="2"/>
  <c r="W29" i="2" s="1"/>
  <c r="T18" i="2"/>
  <c r="W18" i="2" s="1"/>
  <c r="T24" i="2"/>
  <c r="W24" i="2" s="1"/>
  <c r="T11" i="2"/>
  <c r="W11" i="2" s="1"/>
  <c r="T5" i="2"/>
  <c r="W5" i="2" s="1"/>
  <c r="U77" i="2"/>
  <c r="X77" i="2" s="1"/>
  <c r="U66" i="2"/>
  <c r="X66" i="2" s="1"/>
  <c r="U53" i="2"/>
  <c r="X53" i="2" s="1"/>
  <c r="U43" i="2"/>
  <c r="U33" i="2"/>
  <c r="X33" i="2" s="1"/>
  <c r="S84" i="2"/>
  <c r="U6" i="2"/>
  <c r="T83" i="2"/>
  <c r="W83" i="2" s="1"/>
  <c r="T76" i="2"/>
  <c r="W76" i="2" s="1"/>
  <c r="T67" i="2"/>
  <c r="W67" i="2" s="1"/>
  <c r="T64" i="2"/>
  <c r="W64" i="2" s="1"/>
  <c r="T59" i="2"/>
  <c r="W59" i="2" s="1"/>
  <c r="T54" i="2"/>
  <c r="W54" i="2" s="1"/>
  <c r="T52" i="2"/>
  <c r="W52" i="2" s="1"/>
  <c r="T44" i="2"/>
  <c r="W44" i="2" s="1"/>
  <c r="T34" i="2"/>
  <c r="W34" i="2" s="1"/>
  <c r="T27" i="2"/>
  <c r="W27" i="2" s="1"/>
  <c r="T15" i="2"/>
  <c r="W15" i="2" s="1"/>
  <c r="T9" i="2"/>
  <c r="W9" i="2" s="1"/>
  <c r="T8" i="2"/>
  <c r="T3" i="2"/>
  <c r="W3" i="2" s="1"/>
  <c r="T82" i="2"/>
  <c r="W82" i="2" s="1"/>
  <c r="T75" i="2"/>
  <c r="W75" i="2" s="1"/>
  <c r="T60" i="2"/>
  <c r="W60" i="2" s="1"/>
  <c r="T49" i="2"/>
  <c r="W49" i="2" s="1"/>
  <c r="T47" i="2"/>
  <c r="W47" i="2" s="1"/>
  <c r="T41" i="2"/>
  <c r="V41" i="2" s="1"/>
  <c r="X41" i="2" s="1"/>
  <c r="T37" i="2"/>
  <c r="W37" i="2" s="1"/>
  <c r="T23" i="2"/>
  <c r="W23" i="2" s="1"/>
  <c r="T26" i="2"/>
  <c r="W26" i="2" s="1"/>
  <c r="T19" i="2"/>
  <c r="W19" i="2" s="1"/>
  <c r="T57" i="2"/>
  <c r="W57" i="2" s="1"/>
  <c r="T10" i="2"/>
  <c r="W10" i="2" s="1"/>
  <c r="W14" i="2"/>
  <c r="S87" i="2"/>
  <c r="T87" i="2" s="1"/>
  <c r="W33" i="2"/>
  <c r="W80" i="2"/>
  <c r="W77" i="2"/>
  <c r="W66" i="2"/>
  <c r="W53" i="2"/>
  <c r="W43" i="2"/>
  <c r="W8" i="2"/>
  <c r="X83" i="2"/>
  <c r="X81" i="2"/>
  <c r="X79" i="2"/>
  <c r="X76" i="2"/>
  <c r="X16" i="2"/>
  <c r="X74" i="2"/>
  <c r="X71" i="2"/>
  <c r="X67" i="2"/>
  <c r="X64" i="2"/>
  <c r="X61" i="2"/>
  <c r="X60" i="2"/>
  <c r="X58" i="2"/>
  <c r="X51" i="2"/>
  <c r="X52" i="2"/>
  <c r="X50" i="2"/>
  <c r="X44" i="2"/>
  <c r="X37" i="2"/>
  <c r="X32" i="2"/>
  <c r="X30" i="2"/>
  <c r="X29" i="2"/>
  <c r="X23" i="2"/>
  <c r="X25" i="2"/>
  <c r="X21" i="2"/>
  <c r="X19" i="2"/>
  <c r="X9" i="2"/>
  <c r="X11" i="2"/>
  <c r="X12" i="2"/>
  <c r="X3" i="2"/>
  <c r="X82" i="2"/>
  <c r="X78" i="2"/>
  <c r="X75" i="2"/>
  <c r="X70" i="2"/>
  <c r="X65" i="2"/>
  <c r="X59" i="2"/>
  <c r="X54" i="2"/>
  <c r="X49" i="2"/>
  <c r="X47" i="2"/>
  <c r="X43" i="2"/>
  <c r="X40" i="2"/>
  <c r="X34" i="2"/>
  <c r="X27" i="2"/>
  <c r="X15" i="2"/>
  <c r="X26" i="2"/>
  <c r="X18" i="2"/>
  <c r="X20" i="2"/>
  <c r="X24" i="2"/>
  <c r="X57" i="2"/>
  <c r="X13" i="2"/>
  <c r="X8" i="2"/>
  <c r="X10" i="2"/>
  <c r="X5" i="2"/>
  <c r="X7" i="2"/>
  <c r="U84" i="1"/>
  <c r="S3" i="1"/>
  <c r="T3" i="1" s="1"/>
  <c r="V3" i="1" s="1"/>
  <c r="S7" i="1"/>
  <c r="T7" i="1" s="1"/>
  <c r="V7" i="1" s="1"/>
  <c r="S4" i="1"/>
  <c r="T4" i="1" s="1"/>
  <c r="V4" i="1" s="1"/>
  <c r="S5" i="1"/>
  <c r="T5" i="1" s="1"/>
  <c r="V5" i="1" s="1"/>
  <c r="S12" i="1"/>
  <c r="T12" i="1" s="1"/>
  <c r="V12" i="1" s="1"/>
  <c r="S10" i="1"/>
  <c r="T10" i="1" s="1"/>
  <c r="V10" i="1" s="1"/>
  <c r="S69" i="1"/>
  <c r="T69" i="1" s="1"/>
  <c r="V69" i="1" s="1"/>
  <c r="S8" i="1"/>
  <c r="T8" i="1" s="1"/>
  <c r="V8" i="1" s="1"/>
  <c r="S11" i="1"/>
  <c r="T11" i="1" s="1"/>
  <c r="V11" i="1" s="1"/>
  <c r="S13" i="1"/>
  <c r="T13" i="1" s="1"/>
  <c r="V13" i="1" s="1"/>
  <c r="S57" i="1"/>
  <c r="T57" i="1" s="1"/>
  <c r="V57" i="1" s="1"/>
  <c r="S9" i="1"/>
  <c r="T9" i="1" s="1"/>
  <c r="V9" i="1" s="1"/>
  <c r="S24" i="1"/>
  <c r="T24" i="1" s="1"/>
  <c r="V24" i="1" s="1"/>
  <c r="S22" i="1"/>
  <c r="T22" i="1" s="1"/>
  <c r="V22" i="1" s="1"/>
  <c r="S20" i="1"/>
  <c r="T20" i="1" s="1"/>
  <c r="V20" i="1" s="1"/>
  <c r="S19" i="1"/>
  <c r="T19" i="1" s="1"/>
  <c r="V19" i="1" s="1"/>
  <c r="S39" i="1"/>
  <c r="T39" i="1" s="1"/>
  <c r="V39" i="1" s="1"/>
  <c r="S18" i="1"/>
  <c r="T18" i="1" s="1"/>
  <c r="V18" i="1" s="1"/>
  <c r="S21" i="1"/>
  <c r="T21" i="1" s="1"/>
  <c r="V21" i="1" s="1"/>
  <c r="S26" i="1"/>
  <c r="T26" i="1" s="1"/>
  <c r="V26" i="1" s="1"/>
  <c r="S14" i="1"/>
  <c r="T14" i="1" s="1"/>
  <c r="V14" i="1" s="1"/>
  <c r="S15" i="1"/>
  <c r="T15" i="1" s="1"/>
  <c r="V15" i="1" s="1"/>
  <c r="S25" i="1"/>
  <c r="T25" i="1" s="1"/>
  <c r="V25" i="1" s="1"/>
  <c r="S17" i="1"/>
  <c r="T17" i="1" s="1"/>
  <c r="V17" i="1" s="1"/>
  <c r="S23" i="1"/>
  <c r="T23" i="1" s="1"/>
  <c r="V23" i="1" s="1"/>
  <c r="S27" i="1"/>
  <c r="T27" i="1" s="1"/>
  <c r="V27" i="1" s="1"/>
  <c r="S29" i="1"/>
  <c r="T29" i="1" s="1"/>
  <c r="V29" i="1" s="1"/>
  <c r="S28" i="1"/>
  <c r="T28" i="1" s="1"/>
  <c r="V28" i="1" s="1"/>
  <c r="S30" i="1"/>
  <c r="T30" i="1" s="1"/>
  <c r="V30" i="1" s="1"/>
  <c r="S31" i="1"/>
  <c r="T31" i="1" s="1"/>
  <c r="V31" i="1" s="1"/>
  <c r="S32" i="1"/>
  <c r="T32" i="1" s="1"/>
  <c r="V32" i="1" s="1"/>
  <c r="S33" i="1"/>
  <c r="T33" i="1" s="1"/>
  <c r="V33" i="1" s="1"/>
  <c r="S35" i="1"/>
  <c r="T35" i="1" s="1"/>
  <c r="V35" i="1" s="1"/>
  <c r="S34" i="1"/>
  <c r="T34" i="1" s="1"/>
  <c r="V34" i="1" s="1"/>
  <c r="S36" i="1"/>
  <c r="T36" i="1" s="1"/>
  <c r="V36" i="1" s="1"/>
  <c r="S37" i="1"/>
  <c r="T37" i="1" s="1"/>
  <c r="V37" i="1" s="1"/>
  <c r="S40" i="1"/>
  <c r="T40" i="1" s="1"/>
  <c r="V40" i="1" s="1"/>
  <c r="S38" i="1"/>
  <c r="T38" i="1" s="1"/>
  <c r="V38" i="1" s="1"/>
  <c r="S41" i="1"/>
  <c r="T41" i="1" s="1"/>
  <c r="V41" i="1" s="1"/>
  <c r="S44" i="1"/>
  <c r="T44" i="1" s="1"/>
  <c r="V44" i="1" s="1"/>
  <c r="S46" i="1"/>
  <c r="T46" i="1" s="1"/>
  <c r="V46" i="1" s="1"/>
  <c r="S45" i="1"/>
  <c r="T45" i="1" s="1"/>
  <c r="V45" i="1" s="1"/>
  <c r="S43" i="1"/>
  <c r="T43" i="1" s="1"/>
  <c r="V43" i="1" s="1"/>
  <c r="S42" i="1"/>
  <c r="T42" i="1" s="1"/>
  <c r="V42" i="1" s="1"/>
  <c r="S48" i="1"/>
  <c r="T48" i="1" s="1"/>
  <c r="V48" i="1" s="1"/>
  <c r="S47" i="1"/>
  <c r="T47" i="1" s="1"/>
  <c r="V47" i="1" s="1"/>
  <c r="S50" i="1"/>
  <c r="T50" i="1" s="1"/>
  <c r="V50" i="1" s="1"/>
  <c r="S52" i="1"/>
  <c r="T52" i="1" s="1"/>
  <c r="S55" i="1"/>
  <c r="S51" i="1"/>
  <c r="T51" i="1" s="1"/>
  <c r="V51" i="1" s="1"/>
  <c r="S53" i="1"/>
  <c r="T53" i="1" s="1"/>
  <c r="V53" i="1" s="1"/>
  <c r="S56" i="1"/>
  <c r="T56" i="1" s="1"/>
  <c r="V56" i="1" s="1"/>
  <c r="S54" i="1"/>
  <c r="T54" i="1" s="1"/>
  <c r="V54" i="1" s="1"/>
  <c r="S58" i="1"/>
  <c r="T58" i="1" s="1"/>
  <c r="V58" i="1" s="1"/>
  <c r="S63" i="1"/>
  <c r="T63" i="1" s="1"/>
  <c r="V63" i="1" s="1"/>
  <c r="S60" i="1"/>
  <c r="T60" i="1" s="1"/>
  <c r="V60" i="1" s="1"/>
  <c r="S59" i="1"/>
  <c r="T59" i="1" s="1"/>
  <c r="V59" i="1" s="1"/>
  <c r="S61" i="1"/>
  <c r="T61" i="1" s="1"/>
  <c r="V61" i="1" s="1"/>
  <c r="S62" i="1"/>
  <c r="T62" i="1" s="1"/>
  <c r="V62" i="1" s="1"/>
  <c r="S64" i="1"/>
  <c r="T64" i="1" s="1"/>
  <c r="V64" i="1" s="1"/>
  <c r="S65" i="1"/>
  <c r="T65" i="1" s="1"/>
  <c r="V65" i="1" s="1"/>
  <c r="S66" i="1"/>
  <c r="T66" i="1" s="1"/>
  <c r="V66" i="1" s="1"/>
  <c r="S68" i="1"/>
  <c r="T68" i="1" s="1"/>
  <c r="V68" i="1" s="1"/>
  <c r="S67" i="1"/>
  <c r="T67" i="1" s="1"/>
  <c r="V67" i="1" s="1"/>
  <c r="S70" i="1"/>
  <c r="T70" i="1" s="1"/>
  <c r="V70" i="1" s="1"/>
  <c r="S71" i="1"/>
  <c r="T71" i="1" s="1"/>
  <c r="V71" i="1" s="1"/>
  <c r="S72" i="1"/>
  <c r="T72" i="1" s="1"/>
  <c r="V72" i="1" s="1"/>
  <c r="S74" i="1"/>
  <c r="T74" i="1" s="1"/>
  <c r="V74" i="1" s="1"/>
  <c r="S73" i="1"/>
  <c r="T73" i="1" s="1"/>
  <c r="V73" i="1" s="1"/>
  <c r="S16" i="1"/>
  <c r="T16" i="1" s="1"/>
  <c r="V16" i="1" s="1"/>
  <c r="S75" i="1"/>
  <c r="T75" i="1" s="1"/>
  <c r="V75" i="1" s="1"/>
  <c r="S76" i="1"/>
  <c r="T76" i="1" s="1"/>
  <c r="V76" i="1" s="1"/>
  <c r="S77" i="1"/>
  <c r="T77" i="1" s="1"/>
  <c r="V77" i="1" s="1"/>
  <c r="S78" i="1"/>
  <c r="T78" i="1" s="1"/>
  <c r="V78" i="1" s="1"/>
  <c r="S79" i="1"/>
  <c r="T79" i="1" s="1"/>
  <c r="V79" i="1" s="1"/>
  <c r="S80" i="1"/>
  <c r="T80" i="1" s="1"/>
  <c r="V80" i="1" s="1"/>
  <c r="S81" i="1"/>
  <c r="T81" i="1" s="1"/>
  <c r="V81" i="1" s="1"/>
  <c r="S82" i="1"/>
  <c r="T82" i="1" s="1"/>
  <c r="V82" i="1" s="1"/>
  <c r="S83" i="1"/>
  <c r="T83" i="1" s="1"/>
  <c r="V83" i="1" s="1"/>
  <c r="T6" i="1"/>
  <c r="V6" i="1" s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W84" i="2" l="1"/>
  <c r="U87" i="2"/>
  <c r="X87" i="2" s="1"/>
  <c r="T84" i="2"/>
  <c r="U84" i="2"/>
  <c r="X6" i="2"/>
  <c r="X84" i="2" s="1"/>
  <c r="W87" i="2"/>
  <c r="S84" i="1"/>
  <c r="S87" i="1"/>
  <c r="T87" i="1" s="1"/>
  <c r="V87" i="1" s="1"/>
  <c r="V52" i="1"/>
  <c r="T55" i="1"/>
  <c r="V55" i="1" s="1"/>
  <c r="V84" i="1" l="1"/>
  <c r="T84" i="1"/>
</calcChain>
</file>

<file path=xl/sharedStrings.xml><?xml version="1.0" encoding="utf-8"?>
<sst xmlns="http://schemas.openxmlformats.org/spreadsheetml/2006/main" count="1249" uniqueCount="247">
  <si>
    <t>Club Abbreviation</t>
  </si>
  <si>
    <t>Club Name</t>
  </si>
  <si>
    <t>2004 mbrs</t>
  </si>
  <si>
    <t>2005 mbrs</t>
  </si>
  <si>
    <t>2006 mbrs</t>
  </si>
  <si>
    <t>2007 mbrs</t>
  </si>
  <si>
    <t>2008 mbrs</t>
  </si>
  <si>
    <t>2009 mbrs</t>
  </si>
  <si>
    <t>2010 mbrs</t>
  </si>
  <si>
    <t>2011 mbrs</t>
  </si>
  <si>
    <t>2012 mbrs</t>
  </si>
  <si>
    <t>2013 mbrs</t>
  </si>
  <si>
    <t>2014 mbrs</t>
  </si>
  <si>
    <t>2015 mbrs</t>
  </si>
  <si>
    <t>2016 mbrs</t>
  </si>
  <si>
    <t>2017 mbrs</t>
  </si>
  <si>
    <t>2018 mbrs</t>
  </si>
  <si>
    <t>2019 mbrs</t>
  </si>
  <si>
    <t>AOK</t>
  </si>
  <si>
    <t>ADIRONDACK OK</t>
  </si>
  <si>
    <t>ABC</t>
  </si>
  <si>
    <t>AMER BUSHWHACKING CLUB</t>
  </si>
  <si>
    <t>ARCT</t>
  </si>
  <si>
    <t>ARCTIC OC</t>
  </si>
  <si>
    <t>ALTOS</t>
  </si>
  <si>
    <t>ARK-LA-TEX O-SOCIETY</t>
  </si>
  <si>
    <t>AOC</t>
  </si>
  <si>
    <t>AUSTIN OC</t>
  </si>
  <si>
    <t>BOK</t>
  </si>
  <si>
    <t>BACKWOODS OK</t>
  </si>
  <si>
    <t>BGR</t>
  </si>
  <si>
    <t>BADGER ORIENTEERS</t>
  </si>
  <si>
    <t>ROKS</t>
  </si>
  <si>
    <t>BADIN ROKS</t>
  </si>
  <si>
    <t>BAOC</t>
  </si>
  <si>
    <t>BAY AREA OC</t>
  </si>
  <si>
    <t>BHOC</t>
  </si>
  <si>
    <t>BLACK HILLS OC</t>
  </si>
  <si>
    <t>BROC</t>
  </si>
  <si>
    <t>BLUE RIDGE OC</t>
  </si>
  <si>
    <t>OBLUE</t>
  </si>
  <si>
    <t>Bluegrass OC</t>
  </si>
  <si>
    <t>BFLO</t>
  </si>
  <si>
    <t>BUFFALO OC</t>
  </si>
  <si>
    <t>CSU</t>
  </si>
  <si>
    <t>CAMBRIDGE SPORTS UNION</t>
  </si>
  <si>
    <t>CRNA</t>
  </si>
  <si>
    <t>CAPITAL REGION NORDIC ALNC</t>
  </si>
  <si>
    <t>COK</t>
  </si>
  <si>
    <t>CAROLINA OK</t>
  </si>
  <si>
    <t>COC</t>
  </si>
  <si>
    <t>CASCADE OC</t>
  </si>
  <si>
    <t>IOWA</t>
  </si>
  <si>
    <t>Central Iowa OC</t>
  </si>
  <si>
    <t>CNYO</t>
  </si>
  <si>
    <t>CENTRAL NEW YORK O'</t>
  </si>
  <si>
    <t>COO</t>
  </si>
  <si>
    <t>CENTRAL OHIO O'</t>
  </si>
  <si>
    <t>CVOC</t>
  </si>
  <si>
    <t>CENTRAL VIRGINIA OC</t>
  </si>
  <si>
    <t>CAOC</t>
  </si>
  <si>
    <t>CHICAGO AREA OC</t>
  </si>
  <si>
    <t>CHUKO</t>
  </si>
  <si>
    <t>CHUCKANUT ORIENTEERS</t>
  </si>
  <si>
    <t>CTOC</t>
  </si>
  <si>
    <t>CITY OF TREES OC</t>
  </si>
  <si>
    <t>Club #1</t>
  </si>
  <si>
    <t>CROC</t>
  </si>
  <si>
    <t>COLUMBIA RIVER OC</t>
  </si>
  <si>
    <t>DVOA</t>
  </si>
  <si>
    <t>DELAWARE VALLEY O' ASSN</t>
  </si>
  <si>
    <t>EWOC</t>
  </si>
  <si>
    <t>EASTERN WASHINGTON OC</t>
  </si>
  <si>
    <t>EMPO</t>
  </si>
  <si>
    <t>EMPIRE OC</t>
  </si>
  <si>
    <t>FLO</t>
  </si>
  <si>
    <t>FLORIDA O'</t>
  </si>
  <si>
    <t>FSOO</t>
  </si>
  <si>
    <t>FOREST SCOUTS O ORG</t>
  </si>
  <si>
    <t>GAOC</t>
  </si>
  <si>
    <t>GEORGIA OC</t>
  </si>
  <si>
    <t>GCO</t>
  </si>
  <si>
    <t>GOLD COUNTRY ORIENTEERS</t>
  </si>
  <si>
    <t>GPHXO</t>
  </si>
  <si>
    <t>GREATER PHOENIX OC</t>
  </si>
  <si>
    <t>GMOC</t>
  </si>
  <si>
    <t>GREEN MTN OC</t>
  </si>
  <si>
    <t>HOC</t>
  </si>
  <si>
    <t>HOUSTON OC</t>
  </si>
  <si>
    <t>HVO</t>
  </si>
  <si>
    <t>HUDSON VALLEY ORIENTEERI</t>
  </si>
  <si>
    <t>IRVOC</t>
  </si>
  <si>
    <t>ILLINOIS RIVER VALLEY OC</t>
  </si>
  <si>
    <t>ICO</t>
  </si>
  <si>
    <t>INDIANA CROSSROADS O'</t>
  </si>
  <si>
    <t>JROC</t>
  </si>
  <si>
    <t>JAMES RIVER OC</t>
  </si>
  <si>
    <t>LROC</t>
  </si>
  <si>
    <t>LARAMIE RANGE OC</t>
  </si>
  <si>
    <t>LVOC</t>
  </si>
  <si>
    <t>LAS VEGAS OC</t>
  </si>
  <si>
    <t>LSOC</t>
  </si>
  <si>
    <t>Lone Star OC</t>
  </si>
  <si>
    <t>LIOC</t>
  </si>
  <si>
    <t>LONG ISLAND OC</t>
  </si>
  <si>
    <t>LAOC</t>
  </si>
  <si>
    <t>LOS ANGELES OC</t>
  </si>
  <si>
    <t>MVOC</t>
  </si>
  <si>
    <t>MIAMI VALLEY OC</t>
  </si>
  <si>
    <t>MNOC</t>
  </si>
  <si>
    <t>MINNESOTA OC</t>
  </si>
  <si>
    <t>NAVX</t>
  </si>
  <si>
    <t>Nav-X Map Adventures</t>
  </si>
  <si>
    <t>NavGames</t>
  </si>
  <si>
    <t>NEOC</t>
  </si>
  <si>
    <t>NEW ENGLAND OC</t>
  </si>
  <si>
    <t>NJONRC</t>
  </si>
  <si>
    <t>New Jersey Orienteering - Navigation Race Club</t>
  </si>
  <si>
    <t>NCO</t>
  </si>
  <si>
    <t>North Country Orienteering</t>
  </si>
  <si>
    <t>NEOOC</t>
  </si>
  <si>
    <t>NORTH EAST OHIO OC</t>
  </si>
  <si>
    <t>NTOA</t>
  </si>
  <si>
    <t>NORTH TEXAS O' ASSN</t>
  </si>
  <si>
    <t>NIOC</t>
  </si>
  <si>
    <t>NORTHERN ILLINOIS OC</t>
  </si>
  <si>
    <t>OCIN</t>
  </si>
  <si>
    <t>O' CLUB OF CINCINNATI</t>
  </si>
  <si>
    <t>ORCA</t>
  </si>
  <si>
    <t>OREGON CASCADES OK</t>
  </si>
  <si>
    <t>OK</t>
  </si>
  <si>
    <t>ORIENTEER KANSAS</t>
  </si>
  <si>
    <t>OI</t>
  </si>
  <si>
    <t>ORIENTEERING ILLINI</t>
  </si>
  <si>
    <t>OLOU</t>
  </si>
  <si>
    <t>ORIENTEERING LOUISVILLE</t>
  </si>
  <si>
    <t>OME</t>
  </si>
  <si>
    <t>ORIENTEERING MAINE</t>
  </si>
  <si>
    <t>OUTAH</t>
  </si>
  <si>
    <t>ORIENTEERING UTAH</t>
  </si>
  <si>
    <t>PTOC</t>
  </si>
  <si>
    <t>POSSUM TROT OC</t>
  </si>
  <si>
    <t>QOC</t>
  </si>
  <si>
    <t>QUANTICO OC</t>
  </si>
  <si>
    <t>ROC</t>
  </si>
  <si>
    <t>ROCHESTER OC</t>
  </si>
  <si>
    <t>RMOC</t>
  </si>
  <si>
    <t>ROCKY MOUNTAIN OC</t>
  </si>
  <si>
    <t>SACO</t>
  </si>
  <si>
    <t>SACAJAWEA O'</t>
  </si>
  <si>
    <t>SAMM</t>
  </si>
  <si>
    <t>SAMMAMISH OC</t>
  </si>
  <si>
    <t>SDO</t>
  </si>
  <si>
    <t>SAN DIEGO ORIENTEERING</t>
  </si>
  <si>
    <t>SMOC</t>
  </si>
  <si>
    <t>SOUTHERN MICHIGAN OC</t>
  </si>
  <si>
    <t>SLOC</t>
  </si>
  <si>
    <t>ST LOUIS OC</t>
  </si>
  <si>
    <t>CJROTC</t>
  </si>
  <si>
    <t>STEINMETZ JROTC PATHFINDERS</t>
  </si>
  <si>
    <t>SOAR</t>
  </si>
  <si>
    <t>SUNCOAST O</t>
  </si>
  <si>
    <t>SVO</t>
  </si>
  <si>
    <t>SUSQUEHANNA VALLEY O'</t>
  </si>
  <si>
    <t>TRUCKEE</t>
  </si>
  <si>
    <t>TRUCKEE OC</t>
  </si>
  <si>
    <t>TSN</t>
  </si>
  <si>
    <t>TUCSON OC</t>
  </si>
  <si>
    <t>UNO</t>
  </si>
  <si>
    <t>UP NORTH ORIENTEERS</t>
  </si>
  <si>
    <t>USMA</t>
  </si>
  <si>
    <t>US MILITARY ACADEMY OC</t>
  </si>
  <si>
    <t>VOC</t>
  </si>
  <si>
    <t>VULCAN OC</t>
  </si>
  <si>
    <t>WCOC</t>
  </si>
  <si>
    <t>WESTERN CONNECTICUT OC</t>
  </si>
  <si>
    <t>WPOC</t>
  </si>
  <si>
    <t>WESTERN PENNSYLVANIA OC</t>
  </si>
  <si>
    <t>Total</t>
  </si>
  <si>
    <t>Clubs</t>
  </si>
  <si>
    <t>2004 starts</t>
  </si>
  <si>
    <t>2005 starts</t>
  </si>
  <si>
    <t>2006 starts</t>
  </si>
  <si>
    <t>2007 starts</t>
  </si>
  <si>
    <t>2008 starts</t>
  </si>
  <si>
    <t>2009 starts</t>
  </si>
  <si>
    <t>2010 starts</t>
  </si>
  <si>
    <t>2011 starts</t>
  </si>
  <si>
    <t>2012 starts</t>
  </si>
  <si>
    <t>2013 starts</t>
  </si>
  <si>
    <t>2014 starts</t>
  </si>
  <si>
    <t>2015 starts</t>
  </si>
  <si>
    <t>2016 starts</t>
  </si>
  <si>
    <t>2017 starts</t>
  </si>
  <si>
    <t>2018 starts</t>
  </si>
  <si>
    <t>2019 starts</t>
  </si>
  <si>
    <t>Navigation Games</t>
  </si>
  <si>
    <t># years</t>
  </si>
  <si>
    <t>avg</t>
  </si>
  <si>
    <t>Old $</t>
  </si>
  <si>
    <t>sum</t>
  </si>
  <si>
    <t>avg old $ per year</t>
  </si>
  <si>
    <t>totals
(SUM(C:X))</t>
  </si>
  <si>
    <t>Old $
(Y*1.5)</t>
  </si>
  <si>
    <t>Old $
(Y*3.5)</t>
  </si>
  <si>
    <t>avg old $ per year
(Z/AA)</t>
  </si>
  <si>
    <t>New $
(Y*2)</t>
  </si>
  <si>
    <t>avg old $ per year
(Z/AB)</t>
  </si>
  <si>
    <t>avg new $ per year
(AA/AB)</t>
  </si>
  <si>
    <t>MEMBERSHIP</t>
  </si>
  <si>
    <t>STARTS</t>
  </si>
  <si>
    <t>TOTALS</t>
  </si>
  <si>
    <t>New $</t>
  </si>
  <si>
    <t>avg new $ per year</t>
  </si>
  <si>
    <t>New - Old</t>
  </si>
  <si>
    <t>Current?</t>
  </si>
  <si>
    <t># 
years</t>
  </si>
  <si>
    <t>avg diff $ per year</t>
  </si>
  <si>
    <t>D/E</t>
  </si>
  <si>
    <t>I/J</t>
  </si>
  <si>
    <t>O/the greater of E or J</t>
  </si>
  <si>
    <t>N-M</t>
  </si>
  <si>
    <t>H/J</t>
  </si>
  <si>
    <t>G*2</t>
  </si>
  <si>
    <t>G*1.5</t>
  </si>
  <si>
    <t>C*3.5</t>
  </si>
  <si>
    <t>D+H</t>
  </si>
  <si>
    <t>active clubs per year</t>
  </si>
  <si>
    <t>average</t>
  </si>
  <si>
    <t>total #</t>
  </si>
  <si>
    <t># club years</t>
  </si>
  <si>
    <t>Total old $ per year</t>
  </si>
  <si>
    <t>Total new $ per year</t>
  </si>
  <si>
    <t>avg old $ per year 
per club</t>
  </si>
  <si>
    <t>avg new $ per year 
per club</t>
  </si>
  <si>
    <t>avg diff $ per year
per club</t>
  </si>
  <si>
    <t>New - Old per year</t>
  </si>
  <si>
    <t>2004-2019</t>
  </si>
  <si>
    <t>2019 
New - Old</t>
  </si>
  <si>
    <t>N/A</t>
  </si>
  <si>
    <t>Sum</t>
  </si>
  <si>
    <t>Average</t>
  </si>
  <si>
    <t>Ths list includes all 2019 clubs since they are all still current, but it does not include current clubs who first paid fees after 2019.</t>
  </si>
  <si>
    <t>2004-2019 Total % Diff</t>
  </si>
  <si>
    <t>2019 
% Diff</t>
  </si>
  <si>
    <t>2019 
Old #</t>
  </si>
  <si>
    <t>2004-2019 
avg diff
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</si>
</sst>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 applyAlignment="1"/>
    <xf numFmtId="0" fontId="6" fillId="0" borderId="0" xfId="0" applyFont="1" applyAlignment="1"/>
    <xf numFmtId="2" fontId="0" fillId="0" borderId="0" xfId="0" applyNumberFormat="1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1" fillId="0" borderId="0" xfId="0" applyFont="1" applyBorder="1"/>
    <xf numFmtId="4" fontId="0" fillId="0" borderId="0" xfId="0" applyNumberFormat="1" applyFont="1" applyAlignment="1"/>
    <xf numFmtId="4" fontId="7" fillId="0" borderId="0" xfId="0" applyNumberFormat="1" applyFont="1" applyAlignment="1"/>
    <xf numFmtId="4" fontId="1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1" fillId="0" borderId="0" xfId="0" applyNumberFormat="1" applyFont="1"/>
    <xf numFmtId="4" fontId="6" fillId="0" borderId="0" xfId="0" applyNumberFormat="1" applyFont="1" applyAlignment="1"/>
    <xf numFmtId="4" fontId="2" fillId="0" borderId="0" xfId="0" applyNumberFormat="1" applyFont="1" applyAlignment="1"/>
    <xf numFmtId="4" fontId="4" fillId="0" borderId="0" xfId="0" applyNumberFormat="1" applyFont="1" applyAlignment="1"/>
    <xf numFmtId="4" fontId="3" fillId="0" borderId="0" xfId="0" applyNumberFormat="1" applyFont="1" applyAlignment="1"/>
    <xf numFmtId="4" fontId="5" fillId="2" borderId="0" xfId="0" applyNumberFormat="1" applyFont="1" applyFill="1"/>
    <xf numFmtId="4" fontId="5" fillId="2" borderId="1" xfId="0" applyNumberFormat="1" applyFont="1" applyFill="1" applyBorder="1"/>
    <xf numFmtId="4" fontId="1" fillId="2" borderId="1" xfId="0" applyNumberFormat="1" applyFont="1" applyFill="1" applyBorder="1"/>
    <xf numFmtId="1" fontId="0" fillId="0" borderId="0" xfId="0" applyNumberFormat="1" applyFont="1" applyAlignment="1"/>
    <xf numFmtId="1" fontId="1" fillId="0" borderId="0" xfId="0" applyNumberFormat="1" applyFont="1" applyAlignment="1">
      <alignment wrapText="1"/>
    </xf>
    <xf numFmtId="4" fontId="1" fillId="0" borderId="0" xfId="0" applyNumberFormat="1" applyFont="1" applyBorder="1"/>
    <xf numFmtId="4" fontId="8" fillId="0" borderId="0" xfId="0" applyNumberFormat="1" applyFont="1"/>
    <xf numFmtId="164" fontId="0" fillId="0" borderId="0" xfId="0" applyNumberFormat="1" applyFont="1" applyAlignment="1"/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/>
    <xf numFmtId="3" fontId="8" fillId="0" borderId="0" xfId="0" applyNumberFormat="1" applyFont="1" applyAlignment="1">
      <alignment wrapText="1"/>
    </xf>
    <xf numFmtId="0" fontId="2" fillId="0" borderId="0" xfId="0" applyFont="1" applyBorder="1" applyAlignment="1"/>
    <xf numFmtId="1" fontId="2" fillId="0" borderId="0" xfId="0" applyNumberFormat="1" applyFont="1" applyAlignment="1"/>
    <xf numFmtId="1" fontId="6" fillId="0" borderId="0" xfId="0" applyNumberFormat="1" applyFont="1" applyAlignment="1"/>
    <xf numFmtId="1" fontId="2" fillId="2" borderId="1" xfId="0" applyNumberFormat="1" applyFont="1" applyFill="1" applyBorder="1" applyAlignment="1"/>
    <xf numFmtId="0" fontId="2" fillId="0" borderId="0" xfId="0" applyFont="1" applyFill="1" applyBorder="1" applyAlignment="1"/>
    <xf numFmtId="1" fontId="8" fillId="0" borderId="0" xfId="0" applyNumberFormat="1" applyFont="1" applyAlignment="1">
      <alignment wrapText="1"/>
    </xf>
    <xf numFmtId="1" fontId="7" fillId="0" borderId="0" xfId="0" applyNumberFormat="1" applyFont="1" applyAlignment="1"/>
    <xf numFmtId="164" fontId="8" fillId="0" borderId="0" xfId="0" applyNumberFormat="1" applyFont="1" applyAlignment="1">
      <alignment wrapText="1"/>
    </xf>
    <xf numFmtId="164" fontId="7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 applyAlignment="1"/>
    <xf numFmtId="1" fontId="0" fillId="0" borderId="2" xfId="0" applyNumberFormat="1" applyFont="1" applyBorder="1" applyAlignment="1"/>
    <xf numFmtId="1" fontId="7" fillId="0" borderId="2" xfId="0" applyNumberFormat="1" applyFont="1" applyBorder="1" applyAlignment="1"/>
    <xf numFmtId="165" fontId="0" fillId="0" borderId="0" xfId="0" applyNumberFormat="1" applyFont="1" applyAlignment="1"/>
    <xf numFmtId="166" fontId="0" fillId="0" borderId="0" xfId="0" applyNumberFormat="1" applyFont="1" applyAlignment="1"/>
    <xf numFmtId="164" fontId="7" fillId="0" borderId="2" xfId="0" applyNumberFormat="1" applyFont="1" applyBorder="1" applyAlignment="1"/>
    <xf numFmtId="164" fontId="8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/>
    <xf numFmtId="164" fontId="7" fillId="0" borderId="0" xfId="0" applyNumberFormat="1" applyFont="1" applyAlignment="1">
      <alignment wrapText="1"/>
    </xf>
    <xf numFmtId="3" fontId="7" fillId="0" borderId="2" xfId="0" applyNumberFormat="1" applyFont="1" applyBorder="1" applyAlignment="1"/>
    <xf numFmtId="4" fontId="0" fillId="0" borderId="0" xfId="0" applyNumberFormat="1" applyFont="1" applyBorder="1" applyAlignment="1"/>
    <xf numFmtId="3" fontId="0" fillId="0" borderId="0" xfId="0" applyNumberFormat="1" applyFont="1" applyBorder="1" applyAlignment="1"/>
    <xf numFmtId="4" fontId="7" fillId="0" borderId="3" xfId="0" applyNumberFormat="1" applyFont="1" applyBorder="1" applyAlignment="1"/>
    <xf numFmtId="4" fontId="7" fillId="0" borderId="0" xfId="0" applyNumberFormat="1" applyFont="1" applyBorder="1" applyAlignment="1"/>
    <xf numFmtId="4" fontId="1" fillId="0" borderId="0" xfId="0" applyNumberFormat="1" applyFont="1" applyFill="1" applyBorder="1"/>
    <xf numFmtId="1" fontId="1" fillId="0" borderId="2" xfId="0" applyNumberFormat="1" applyFont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64" fontId="8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/>
    <xf numFmtId="164" fontId="6" fillId="0" borderId="0" xfId="0" applyNumberFormat="1" applyFont="1" applyBorder="1" applyAlignment="1"/>
    <xf numFmtId="164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9" fillId="0" borderId="0" xfId="0" applyFont="1" applyAlignment="1"/>
    <xf numFmtId="1" fontId="0" fillId="0" borderId="0" xfId="0" applyNumberFormat="1" applyFont="1" applyBorder="1" applyAlignment="1"/>
    <xf numFmtId="3" fontId="7" fillId="0" borderId="0" xfId="0" applyNumberFormat="1" applyFont="1" applyBorder="1" applyAlignment="1"/>
    <xf numFmtId="1" fontId="1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wrapText="1"/>
    </xf>
    <xf numFmtId="4" fontId="4" fillId="0" borderId="0" xfId="0" applyNumberFormat="1" applyFont="1" applyBorder="1" applyAlignment="1"/>
    <xf numFmtId="0" fontId="6" fillId="0" borderId="0" xfId="0" applyFont="1" applyBorder="1" applyAlignment="1"/>
    <xf numFmtId="165" fontId="0" fillId="0" borderId="0" xfId="0" applyNumberFormat="1" applyFont="1" applyBorder="1" applyAlignment="1"/>
    <xf numFmtId="4" fontId="3" fillId="0" borderId="0" xfId="0" applyNumberFormat="1" applyFont="1" applyBorder="1" applyAlignment="1"/>
    <xf numFmtId="4" fontId="5" fillId="2" borderId="0" xfId="0" applyNumberFormat="1" applyFont="1" applyFill="1" applyBorder="1"/>
    <xf numFmtId="0" fontId="1" fillId="2" borderId="0" xfId="0" applyFont="1" applyFill="1" applyBorder="1"/>
    <xf numFmtId="0" fontId="7" fillId="0" borderId="0" xfId="0" applyNumberFormat="1" applyFont="1" applyBorder="1" applyAlignment="1">
      <alignment wrapText="1"/>
    </xf>
    <xf numFmtId="1" fontId="2" fillId="0" borderId="2" xfId="0" applyNumberFormat="1" applyFont="1" applyBorder="1" applyAlignment="1"/>
    <xf numFmtId="0" fontId="0" fillId="0" borderId="2" xfId="0" applyFont="1" applyBorder="1" applyAlignment="1"/>
    <xf numFmtId="1" fontId="2" fillId="0" borderId="2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164" fontId="0" fillId="0" borderId="0" xfId="0" applyNumberFormat="1" applyFont="1" applyFill="1" applyAlignment="1"/>
    <xf numFmtId="40" fontId="0" fillId="0" borderId="0" xfId="0" applyNumberFormat="1" applyFont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7" fillId="0" borderId="0" xfId="0" applyNumberFormat="1" applyFont="1" applyBorder="1" applyAlignment="1">
      <alignment horizontal="left" wrapText="1"/>
    </xf>
    <xf numFmtId="40" fontId="1" fillId="0" borderId="0" xfId="0" applyNumberFormat="1" applyFont="1" applyBorder="1" applyAlignment="1">
      <alignment horizontal="left" wrapText="1"/>
    </xf>
    <xf numFmtId="40" fontId="2" fillId="3" borderId="0" xfId="0" applyNumberFormat="1" applyFont="1" applyFill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40" fontId="1" fillId="4" borderId="0" xfId="0" applyNumberFormat="1" applyFont="1" applyFill="1" applyBorder="1" applyAlignment="1">
      <alignment horizontal="center"/>
    </xf>
    <xf numFmtId="40" fontId="0" fillId="4" borderId="0" xfId="0" applyNumberFormat="1" applyFont="1" applyFill="1" applyAlignment="1">
      <alignment horizontal="center"/>
    </xf>
    <xf numFmtId="40" fontId="0" fillId="3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wrapText="1"/>
    </xf>
    <xf numFmtId="8" fontId="0" fillId="0" borderId="0" xfId="0" applyNumberFormat="1" applyFont="1" applyBorder="1" applyAlignment="1"/>
    <xf numFmtId="8" fontId="0" fillId="0" borderId="0" xfId="0" applyNumberFormat="1" applyFont="1" applyAlignment="1"/>
    <xf numFmtId="8" fontId="0" fillId="0" borderId="0" xfId="0" applyNumberFormat="1" applyFont="1" applyFill="1" applyBorder="1" applyAlignment="1"/>
    <xf numFmtId="3" fontId="7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1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0"/>
  <sheetViews>
    <sheetView topLeftCell="A43" zoomScale="90" zoomScaleNormal="90" workbookViewId="0">
      <selection activeCell="A75" sqref="A75:XFD75"/>
    </sheetView>
  </sheetViews>
  <sheetFormatPr defaultColWidth="12.5703125" defaultRowHeight="15" customHeight="1" x14ac:dyDescent="0.2"/>
  <cols>
    <col min="1" max="1" width="12" customWidth="1"/>
    <col min="2" max="2" width="30.42578125" customWidth="1"/>
    <col min="3" max="18" width="5.85546875" customWidth="1"/>
    <col min="19" max="19" width="10.42578125" bestFit="1" customWidth="1"/>
    <col min="20" max="20" width="11" bestFit="1" customWidth="1"/>
    <col min="21" max="21" width="9.5703125" customWidth="1"/>
    <col min="22" max="22" width="10.28515625" customWidth="1"/>
  </cols>
  <sheetData>
    <row r="2" spans="1:22" ht="39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3" t="s">
        <v>202</v>
      </c>
      <c r="T2" s="13" t="s">
        <v>204</v>
      </c>
      <c r="U2" s="2" t="s">
        <v>197</v>
      </c>
      <c r="V2" s="13" t="s">
        <v>205</v>
      </c>
    </row>
    <row r="3" spans="1:22" ht="14.25" customHeight="1" x14ac:dyDescent="0.2">
      <c r="A3" s="4" t="s">
        <v>20</v>
      </c>
      <c r="B3" s="4" t="s">
        <v>21</v>
      </c>
      <c r="C3" s="4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>
        <f t="shared" ref="S3:S34" si="0">SUM(C3:R3)</f>
        <v>4</v>
      </c>
      <c r="T3" s="10">
        <f t="shared" ref="T3:T34" si="1">S3*3.5</f>
        <v>14</v>
      </c>
      <c r="U3">
        <f t="shared" ref="U3:U34" si="2">COUNTIF(C3:R3,"&gt;0")</f>
        <v>1</v>
      </c>
      <c r="V3" s="11">
        <f t="shared" ref="V3:V34" si="3">T3/U3</f>
        <v>14</v>
      </c>
    </row>
    <row r="4" spans="1:22" ht="14.25" customHeight="1" x14ac:dyDescent="0.2">
      <c r="A4" s="3" t="s">
        <v>24</v>
      </c>
      <c r="B4" s="3" t="s">
        <v>25</v>
      </c>
      <c r="C4" s="4">
        <v>60</v>
      </c>
      <c r="D4" s="4">
        <v>24</v>
      </c>
      <c r="E4" s="4">
        <v>42</v>
      </c>
      <c r="F4" s="4">
        <v>67</v>
      </c>
      <c r="G4" s="4">
        <v>22</v>
      </c>
      <c r="H4" s="4">
        <v>18</v>
      </c>
      <c r="I4" s="4">
        <v>23</v>
      </c>
      <c r="J4" s="4">
        <v>31</v>
      </c>
      <c r="K4" s="4">
        <v>41</v>
      </c>
      <c r="L4" s="4">
        <v>31</v>
      </c>
      <c r="M4" s="4">
        <v>15</v>
      </c>
      <c r="N4" s="4">
        <v>12</v>
      </c>
      <c r="O4" s="4">
        <v>16</v>
      </c>
      <c r="P4" s="4">
        <v>11</v>
      </c>
      <c r="Q4" s="4">
        <v>7</v>
      </c>
      <c r="R4" s="4">
        <v>16</v>
      </c>
      <c r="S4">
        <f t="shared" si="0"/>
        <v>436</v>
      </c>
      <c r="T4" s="10">
        <f t="shared" si="1"/>
        <v>1526</v>
      </c>
      <c r="U4">
        <f t="shared" si="2"/>
        <v>16</v>
      </c>
      <c r="V4" s="11">
        <f t="shared" si="3"/>
        <v>95.375</v>
      </c>
    </row>
    <row r="5" spans="1:22" ht="14.25" customHeight="1" x14ac:dyDescent="0.2">
      <c r="A5" s="4" t="s">
        <v>26</v>
      </c>
      <c r="B5" s="4" t="s">
        <v>27</v>
      </c>
      <c r="C5" s="4"/>
      <c r="D5" s="4"/>
      <c r="E5" s="4"/>
      <c r="F5" s="4"/>
      <c r="G5" s="4"/>
      <c r="H5" s="4">
        <v>3</v>
      </c>
      <c r="I5" s="4">
        <v>11</v>
      </c>
      <c r="J5" s="4">
        <v>12</v>
      </c>
      <c r="K5" s="4">
        <v>13</v>
      </c>
      <c r="L5" s="4">
        <v>14</v>
      </c>
      <c r="M5" s="4">
        <v>13</v>
      </c>
      <c r="N5" s="4">
        <v>21</v>
      </c>
      <c r="O5" s="4">
        <v>20</v>
      </c>
      <c r="P5" s="4">
        <v>43</v>
      </c>
      <c r="Q5" s="4">
        <v>41</v>
      </c>
      <c r="R5" s="4">
        <v>16</v>
      </c>
      <c r="S5">
        <f t="shared" si="0"/>
        <v>207</v>
      </c>
      <c r="T5" s="10">
        <f t="shared" si="1"/>
        <v>724.5</v>
      </c>
      <c r="U5">
        <f t="shared" si="2"/>
        <v>11</v>
      </c>
      <c r="V5" s="11">
        <f t="shared" si="3"/>
        <v>65.86363636363636</v>
      </c>
    </row>
    <row r="6" spans="1:22" ht="14.25" customHeight="1" x14ac:dyDescent="0.2">
      <c r="A6" s="3" t="s">
        <v>18</v>
      </c>
      <c r="B6" s="3" t="s">
        <v>19</v>
      </c>
      <c r="C6" s="4">
        <v>20</v>
      </c>
      <c r="D6" s="4">
        <v>21</v>
      </c>
      <c r="E6" s="4">
        <v>18</v>
      </c>
      <c r="F6" s="4">
        <v>19</v>
      </c>
      <c r="G6" s="4">
        <v>16</v>
      </c>
      <c r="H6" s="4">
        <v>12</v>
      </c>
      <c r="I6" s="4">
        <v>11</v>
      </c>
      <c r="J6" s="4">
        <v>9</v>
      </c>
      <c r="K6" s="4">
        <v>7</v>
      </c>
      <c r="L6" s="4"/>
      <c r="M6" s="4"/>
      <c r="N6" s="4"/>
      <c r="O6" s="4"/>
      <c r="P6" s="4"/>
      <c r="Q6" s="4"/>
      <c r="R6" s="4"/>
      <c r="S6">
        <f t="shared" si="0"/>
        <v>133</v>
      </c>
      <c r="T6" s="10">
        <f t="shared" si="1"/>
        <v>465.5</v>
      </c>
      <c r="U6">
        <f t="shared" si="2"/>
        <v>9</v>
      </c>
      <c r="V6" s="11">
        <f t="shared" si="3"/>
        <v>51.722222222222221</v>
      </c>
    </row>
    <row r="7" spans="1:22" ht="14.25" customHeight="1" x14ac:dyDescent="0.2">
      <c r="A7" s="3" t="s">
        <v>22</v>
      </c>
      <c r="B7" s="3" t="s">
        <v>23</v>
      </c>
      <c r="C7" s="4">
        <v>195</v>
      </c>
      <c r="D7" s="4">
        <v>135</v>
      </c>
      <c r="E7" s="4">
        <v>125</v>
      </c>
      <c r="F7" s="4">
        <v>114</v>
      </c>
      <c r="G7" s="4">
        <v>101</v>
      </c>
      <c r="H7" s="4">
        <v>104</v>
      </c>
      <c r="I7" s="4">
        <v>91</v>
      </c>
      <c r="J7" s="4">
        <v>91</v>
      </c>
      <c r="K7" s="4">
        <v>65</v>
      </c>
      <c r="L7" s="4">
        <v>62</v>
      </c>
      <c r="M7" s="4">
        <v>56</v>
      </c>
      <c r="N7" s="4">
        <v>70</v>
      </c>
      <c r="O7" s="4">
        <v>40</v>
      </c>
      <c r="P7" s="4">
        <v>14</v>
      </c>
      <c r="Q7" s="4">
        <v>60</v>
      </c>
      <c r="R7" s="4">
        <v>72</v>
      </c>
      <c r="S7">
        <f t="shared" si="0"/>
        <v>1395</v>
      </c>
      <c r="T7" s="10">
        <f t="shared" si="1"/>
        <v>4882.5</v>
      </c>
      <c r="U7">
        <f t="shared" si="2"/>
        <v>16</v>
      </c>
      <c r="V7" s="11">
        <f t="shared" si="3"/>
        <v>305.15625</v>
      </c>
    </row>
    <row r="8" spans="1:22" ht="14.25" customHeight="1" x14ac:dyDescent="0.2">
      <c r="A8" s="3" t="s">
        <v>34</v>
      </c>
      <c r="B8" s="3" t="s">
        <v>35</v>
      </c>
      <c r="C8" s="4">
        <v>401</v>
      </c>
      <c r="D8" s="4">
        <v>363</v>
      </c>
      <c r="E8" s="4">
        <v>330</v>
      </c>
      <c r="F8" s="4">
        <v>304</v>
      </c>
      <c r="G8" s="4">
        <v>275</v>
      </c>
      <c r="H8" s="4">
        <v>271</v>
      </c>
      <c r="I8" s="4">
        <v>267</v>
      </c>
      <c r="J8" s="4">
        <v>244</v>
      </c>
      <c r="K8" s="4">
        <v>246</v>
      </c>
      <c r="L8" s="4">
        <v>231</v>
      </c>
      <c r="M8" s="4">
        <v>271</v>
      </c>
      <c r="N8" s="4">
        <v>281</v>
      </c>
      <c r="O8" s="4">
        <v>247</v>
      </c>
      <c r="P8" s="4">
        <v>312</v>
      </c>
      <c r="Q8" s="4">
        <v>390</v>
      </c>
      <c r="R8" s="4">
        <v>253</v>
      </c>
      <c r="S8">
        <f t="shared" si="0"/>
        <v>4686</v>
      </c>
      <c r="T8" s="10">
        <f t="shared" si="1"/>
        <v>16401</v>
      </c>
      <c r="U8">
        <f t="shared" si="2"/>
        <v>16</v>
      </c>
      <c r="V8" s="11">
        <f t="shared" si="3"/>
        <v>1025.0625</v>
      </c>
    </row>
    <row r="9" spans="1:22" ht="14.25" customHeight="1" x14ac:dyDescent="0.2">
      <c r="A9" s="3" t="s">
        <v>42</v>
      </c>
      <c r="B9" s="3" t="s">
        <v>43</v>
      </c>
      <c r="C9" s="4">
        <v>66</v>
      </c>
      <c r="D9" s="4">
        <v>46</v>
      </c>
      <c r="E9" s="4">
        <v>79</v>
      </c>
      <c r="F9" s="4">
        <v>94</v>
      </c>
      <c r="G9" s="4">
        <v>112</v>
      </c>
      <c r="H9" s="4">
        <v>94</v>
      </c>
      <c r="I9" s="4">
        <v>98</v>
      </c>
      <c r="J9" s="4">
        <v>157</v>
      </c>
      <c r="K9" s="4">
        <v>116</v>
      </c>
      <c r="L9" s="4">
        <v>114</v>
      </c>
      <c r="M9" s="4">
        <v>118</v>
      </c>
      <c r="N9" s="4">
        <v>122</v>
      </c>
      <c r="O9" s="4">
        <v>87</v>
      </c>
      <c r="P9" s="4">
        <v>110</v>
      </c>
      <c r="Q9" s="4">
        <v>94</v>
      </c>
      <c r="R9" s="4">
        <v>88</v>
      </c>
      <c r="S9">
        <f t="shared" si="0"/>
        <v>1595</v>
      </c>
      <c r="T9" s="10">
        <f t="shared" si="1"/>
        <v>5582.5</v>
      </c>
      <c r="U9">
        <f t="shared" si="2"/>
        <v>16</v>
      </c>
      <c r="V9" s="11">
        <f t="shared" si="3"/>
        <v>348.90625</v>
      </c>
    </row>
    <row r="10" spans="1:22" ht="14.25" customHeight="1" x14ac:dyDescent="0.2">
      <c r="A10" s="3" t="s">
        <v>30</v>
      </c>
      <c r="B10" s="3" t="s">
        <v>31</v>
      </c>
      <c r="C10" s="4">
        <v>37</v>
      </c>
      <c r="D10" s="4">
        <v>50</v>
      </c>
      <c r="E10" s="4">
        <v>34</v>
      </c>
      <c r="F10" s="4">
        <v>31</v>
      </c>
      <c r="G10" s="4">
        <v>14</v>
      </c>
      <c r="H10" s="4">
        <v>16</v>
      </c>
      <c r="I10" s="4">
        <v>23</v>
      </c>
      <c r="J10" s="4">
        <v>21</v>
      </c>
      <c r="K10" s="4">
        <v>28</v>
      </c>
      <c r="L10" s="4">
        <v>22</v>
      </c>
      <c r="M10" s="4">
        <v>18</v>
      </c>
      <c r="N10" s="4">
        <v>6</v>
      </c>
      <c r="O10" s="4"/>
      <c r="P10" s="4"/>
      <c r="Q10" s="4"/>
      <c r="R10" s="4">
        <v>70</v>
      </c>
      <c r="S10">
        <f t="shared" si="0"/>
        <v>370</v>
      </c>
      <c r="T10" s="10">
        <f t="shared" si="1"/>
        <v>1295</v>
      </c>
      <c r="U10">
        <f t="shared" si="2"/>
        <v>13</v>
      </c>
      <c r="V10" s="11">
        <f t="shared" si="3"/>
        <v>99.615384615384613</v>
      </c>
    </row>
    <row r="11" spans="1:22" ht="14.25" customHeight="1" x14ac:dyDescent="0.2">
      <c r="A11" s="4" t="s">
        <v>36</v>
      </c>
      <c r="B11" s="4" t="s">
        <v>37</v>
      </c>
      <c r="C11" s="4"/>
      <c r="D11" s="4"/>
      <c r="E11" s="4"/>
      <c r="F11" s="4">
        <v>12</v>
      </c>
      <c r="G11" s="4">
        <v>22</v>
      </c>
      <c r="H11" s="4">
        <v>10</v>
      </c>
      <c r="I11" s="4">
        <v>6</v>
      </c>
      <c r="J11" s="4">
        <v>6</v>
      </c>
      <c r="K11" s="4">
        <v>6</v>
      </c>
      <c r="L11" s="4">
        <v>6</v>
      </c>
      <c r="M11" s="4"/>
      <c r="N11" s="4"/>
      <c r="O11" s="4"/>
      <c r="P11" s="4"/>
      <c r="Q11" s="4"/>
      <c r="R11" s="4"/>
      <c r="S11">
        <f t="shared" si="0"/>
        <v>68</v>
      </c>
      <c r="T11" s="10">
        <f t="shared" si="1"/>
        <v>238</v>
      </c>
      <c r="U11">
        <f t="shared" si="2"/>
        <v>7</v>
      </c>
      <c r="V11" s="11">
        <f t="shared" si="3"/>
        <v>34</v>
      </c>
    </row>
    <row r="12" spans="1:22" ht="14.25" customHeight="1" x14ac:dyDescent="0.2">
      <c r="A12" s="3" t="s">
        <v>28</v>
      </c>
      <c r="B12" s="3" t="s">
        <v>29</v>
      </c>
      <c r="C12" s="4">
        <v>63</v>
      </c>
      <c r="D12" s="4">
        <v>57</v>
      </c>
      <c r="E12" s="4">
        <v>64</v>
      </c>
      <c r="F12" s="4">
        <v>85</v>
      </c>
      <c r="G12" s="4">
        <v>84</v>
      </c>
      <c r="H12" s="4">
        <v>104</v>
      </c>
      <c r="I12" s="4">
        <v>70</v>
      </c>
      <c r="J12" s="4">
        <v>86</v>
      </c>
      <c r="K12" s="4">
        <v>71</v>
      </c>
      <c r="L12" s="4">
        <v>77</v>
      </c>
      <c r="M12" s="4">
        <v>72</v>
      </c>
      <c r="N12" s="4">
        <v>73</v>
      </c>
      <c r="O12" s="4">
        <v>80</v>
      </c>
      <c r="P12" s="4">
        <v>70</v>
      </c>
      <c r="Q12" s="4">
        <v>74</v>
      </c>
      <c r="R12" s="4">
        <v>16</v>
      </c>
      <c r="S12">
        <f t="shared" si="0"/>
        <v>1146</v>
      </c>
      <c r="T12" s="10">
        <f t="shared" si="1"/>
        <v>4011</v>
      </c>
      <c r="U12">
        <f t="shared" si="2"/>
        <v>16</v>
      </c>
      <c r="V12" s="11">
        <f t="shared" si="3"/>
        <v>250.6875</v>
      </c>
    </row>
    <row r="13" spans="1:22" ht="14.25" customHeight="1" x14ac:dyDescent="0.2">
      <c r="A13" s="4" t="s">
        <v>38</v>
      </c>
      <c r="B13" s="4" t="s">
        <v>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6</v>
      </c>
      <c r="O13" s="4"/>
      <c r="P13" s="4"/>
      <c r="Q13" s="4"/>
      <c r="R13" s="4"/>
      <c r="S13">
        <f t="shared" si="0"/>
        <v>6</v>
      </c>
      <c r="T13" s="10">
        <f t="shared" si="1"/>
        <v>21</v>
      </c>
      <c r="U13">
        <f t="shared" si="2"/>
        <v>1</v>
      </c>
      <c r="V13" s="11">
        <f t="shared" si="3"/>
        <v>21</v>
      </c>
    </row>
    <row r="14" spans="1:22" ht="14.25" customHeight="1" x14ac:dyDescent="0.2">
      <c r="A14" s="3" t="s">
        <v>60</v>
      </c>
      <c r="B14" s="3" t="s">
        <v>61</v>
      </c>
      <c r="C14" s="4">
        <v>282</v>
      </c>
      <c r="D14" s="4">
        <v>482</v>
      </c>
      <c r="E14" s="4">
        <v>335</v>
      </c>
      <c r="F14" s="4">
        <v>317</v>
      </c>
      <c r="G14" s="4">
        <v>308</v>
      </c>
      <c r="H14" s="4">
        <v>215</v>
      </c>
      <c r="I14" s="4">
        <v>212</v>
      </c>
      <c r="J14" s="4">
        <v>237</v>
      </c>
      <c r="K14" s="4">
        <v>257</v>
      </c>
      <c r="L14" s="4">
        <v>240</v>
      </c>
      <c r="M14" s="4">
        <v>223</v>
      </c>
      <c r="N14" s="4">
        <v>199</v>
      </c>
      <c r="O14" s="4">
        <v>166</v>
      </c>
      <c r="P14" s="4">
        <v>124</v>
      </c>
      <c r="Q14" s="4">
        <v>135</v>
      </c>
      <c r="R14" s="4">
        <v>72</v>
      </c>
      <c r="S14">
        <f t="shared" si="0"/>
        <v>3804</v>
      </c>
      <c r="T14" s="10">
        <f t="shared" si="1"/>
        <v>13314</v>
      </c>
      <c r="U14">
        <f t="shared" si="2"/>
        <v>16</v>
      </c>
      <c r="V14" s="11">
        <f t="shared" si="3"/>
        <v>832.125</v>
      </c>
    </row>
    <row r="15" spans="1:22" ht="14.25" customHeight="1" x14ac:dyDescent="0.2">
      <c r="A15" s="3" t="s">
        <v>62</v>
      </c>
      <c r="B15" s="3" t="s">
        <v>63</v>
      </c>
      <c r="C15" s="4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>
        <f t="shared" si="0"/>
        <v>4</v>
      </c>
      <c r="T15" s="10">
        <f t="shared" si="1"/>
        <v>14</v>
      </c>
      <c r="U15">
        <f t="shared" si="2"/>
        <v>1</v>
      </c>
      <c r="V15" s="11">
        <f t="shared" si="3"/>
        <v>14</v>
      </c>
    </row>
    <row r="16" spans="1:22" ht="14.25" customHeight="1" x14ac:dyDescent="0.2">
      <c r="A16" s="4" t="s">
        <v>158</v>
      </c>
      <c r="B16" s="4" t="s">
        <v>159</v>
      </c>
      <c r="C16" s="4">
        <v>19</v>
      </c>
      <c r="D16" s="4"/>
      <c r="E16" s="4">
        <v>5</v>
      </c>
      <c r="F16" s="4">
        <v>5</v>
      </c>
      <c r="G16" s="4">
        <v>6</v>
      </c>
      <c r="H16" s="4">
        <v>3</v>
      </c>
      <c r="I16" s="4">
        <v>5</v>
      </c>
      <c r="J16" s="4">
        <v>2</v>
      </c>
      <c r="K16" s="4">
        <v>21</v>
      </c>
      <c r="L16" s="4">
        <v>5</v>
      </c>
      <c r="M16" s="4">
        <v>3</v>
      </c>
      <c r="N16" s="4">
        <v>5</v>
      </c>
      <c r="O16" s="4">
        <v>2</v>
      </c>
      <c r="P16" s="4">
        <v>3</v>
      </c>
      <c r="Q16" s="4">
        <v>2</v>
      </c>
      <c r="R16" s="4"/>
      <c r="S16">
        <f t="shared" si="0"/>
        <v>86</v>
      </c>
      <c r="T16" s="10">
        <f t="shared" si="1"/>
        <v>301</v>
      </c>
      <c r="U16">
        <f t="shared" si="2"/>
        <v>14</v>
      </c>
      <c r="V16" s="11">
        <f t="shared" si="3"/>
        <v>21.5</v>
      </c>
    </row>
    <row r="17" spans="1:22" ht="14.25" customHeight="1" x14ac:dyDescent="0.2">
      <c r="A17" s="4" t="s">
        <v>66</v>
      </c>
      <c r="B17" s="4" t="s">
        <v>66</v>
      </c>
      <c r="C17" s="4">
        <v>48</v>
      </c>
      <c r="D17" s="4">
        <v>64</v>
      </c>
      <c r="E17" s="4">
        <v>62</v>
      </c>
      <c r="F17" s="4">
        <v>52</v>
      </c>
      <c r="G17" s="4">
        <v>25</v>
      </c>
      <c r="H17" s="4">
        <v>25</v>
      </c>
      <c r="I17" s="4">
        <v>34</v>
      </c>
      <c r="J17" s="4">
        <v>34</v>
      </c>
      <c r="K17" s="4">
        <v>34</v>
      </c>
      <c r="L17" s="4">
        <v>34</v>
      </c>
      <c r="M17" s="4">
        <v>34</v>
      </c>
      <c r="N17" s="4"/>
      <c r="O17" s="4"/>
      <c r="P17" s="4"/>
      <c r="Q17" s="4"/>
      <c r="R17" s="4"/>
      <c r="S17">
        <f t="shared" si="0"/>
        <v>446</v>
      </c>
      <c r="T17" s="10">
        <f t="shared" si="1"/>
        <v>1561</v>
      </c>
      <c r="U17">
        <f t="shared" si="2"/>
        <v>11</v>
      </c>
      <c r="V17" s="11">
        <f t="shared" si="3"/>
        <v>141.90909090909091</v>
      </c>
    </row>
    <row r="18" spans="1:22" ht="14.25" customHeight="1" x14ac:dyDescent="0.2">
      <c r="A18" s="3" t="s">
        <v>54</v>
      </c>
      <c r="B18" s="3" t="s">
        <v>55</v>
      </c>
      <c r="C18" s="4">
        <v>52</v>
      </c>
      <c r="D18" s="4">
        <v>44</v>
      </c>
      <c r="E18" s="4">
        <v>56</v>
      </c>
      <c r="F18" s="4">
        <v>46</v>
      </c>
      <c r="G18" s="4">
        <v>27</v>
      </c>
      <c r="H18" s="4">
        <v>29</v>
      </c>
      <c r="I18" s="4">
        <v>26</v>
      </c>
      <c r="J18" s="4">
        <v>18</v>
      </c>
      <c r="K18" s="4">
        <v>28</v>
      </c>
      <c r="L18" s="4">
        <v>11</v>
      </c>
      <c r="M18" s="4">
        <v>20</v>
      </c>
      <c r="N18" s="4">
        <v>12</v>
      </c>
      <c r="O18" s="4">
        <v>12</v>
      </c>
      <c r="P18" s="4">
        <v>15</v>
      </c>
      <c r="Q18" s="4">
        <v>24</v>
      </c>
      <c r="R18" s="4">
        <v>31</v>
      </c>
      <c r="S18">
        <f t="shared" si="0"/>
        <v>451</v>
      </c>
      <c r="T18" s="10">
        <f t="shared" si="1"/>
        <v>1578.5</v>
      </c>
      <c r="U18">
        <f t="shared" si="2"/>
        <v>16</v>
      </c>
      <c r="V18" s="11">
        <f t="shared" si="3"/>
        <v>98.65625</v>
      </c>
    </row>
    <row r="19" spans="1:22" ht="14.25" customHeight="1" x14ac:dyDescent="0.2">
      <c r="A19" s="3" t="s">
        <v>50</v>
      </c>
      <c r="B19" s="3" t="s">
        <v>51</v>
      </c>
      <c r="C19" s="4">
        <v>260</v>
      </c>
      <c r="D19" s="4">
        <v>196</v>
      </c>
      <c r="E19" s="4">
        <v>298</v>
      </c>
      <c r="F19" s="4">
        <v>309</v>
      </c>
      <c r="G19" s="4">
        <v>320</v>
      </c>
      <c r="H19" s="4">
        <v>284</v>
      </c>
      <c r="I19" s="4">
        <v>316</v>
      </c>
      <c r="J19" s="4">
        <v>301</v>
      </c>
      <c r="K19" s="4">
        <v>308</v>
      </c>
      <c r="L19" s="4">
        <v>273</v>
      </c>
      <c r="M19" s="4">
        <v>320</v>
      </c>
      <c r="N19" s="4">
        <v>312</v>
      </c>
      <c r="O19" s="4">
        <v>324</v>
      </c>
      <c r="P19" s="4">
        <v>343</v>
      </c>
      <c r="Q19" s="4">
        <v>262</v>
      </c>
      <c r="R19" s="4">
        <v>362</v>
      </c>
      <c r="S19">
        <f t="shared" si="0"/>
        <v>4788</v>
      </c>
      <c r="T19" s="10">
        <f t="shared" si="1"/>
        <v>16758</v>
      </c>
      <c r="U19">
        <f t="shared" si="2"/>
        <v>16</v>
      </c>
      <c r="V19" s="11">
        <f t="shared" si="3"/>
        <v>1047.375</v>
      </c>
    </row>
    <row r="20" spans="1:22" ht="14.25" customHeight="1" x14ac:dyDescent="0.2">
      <c r="A20" s="3" t="s">
        <v>48</v>
      </c>
      <c r="B20" s="3" t="s">
        <v>49</v>
      </c>
      <c r="C20" s="4">
        <v>67</v>
      </c>
      <c r="D20" s="4">
        <v>58</v>
      </c>
      <c r="E20" s="4">
        <v>65</v>
      </c>
      <c r="F20" s="4">
        <v>53</v>
      </c>
      <c r="G20" s="4">
        <v>48</v>
      </c>
      <c r="H20" s="4">
        <v>54</v>
      </c>
      <c r="I20" s="4">
        <v>28</v>
      </c>
      <c r="J20" s="4">
        <v>42</v>
      </c>
      <c r="K20" s="4">
        <v>47</v>
      </c>
      <c r="L20" s="4">
        <v>38</v>
      </c>
      <c r="M20" s="4">
        <v>25</v>
      </c>
      <c r="N20" s="4">
        <v>35</v>
      </c>
      <c r="O20" s="4">
        <v>35</v>
      </c>
      <c r="P20" s="4">
        <v>33</v>
      </c>
      <c r="Q20" s="4">
        <v>73</v>
      </c>
      <c r="R20" s="4">
        <v>20</v>
      </c>
      <c r="S20">
        <f t="shared" si="0"/>
        <v>721</v>
      </c>
      <c r="T20" s="10">
        <f t="shared" si="1"/>
        <v>2523.5</v>
      </c>
      <c r="U20">
        <f t="shared" si="2"/>
        <v>16</v>
      </c>
      <c r="V20" s="11">
        <f t="shared" si="3"/>
        <v>157.71875</v>
      </c>
    </row>
    <row r="21" spans="1:22" ht="14.25" customHeight="1" x14ac:dyDescent="0.2">
      <c r="A21" s="3" t="s">
        <v>56</v>
      </c>
      <c r="B21" s="3" t="s">
        <v>57</v>
      </c>
      <c r="C21" s="4">
        <v>52</v>
      </c>
      <c r="D21" s="4">
        <v>40</v>
      </c>
      <c r="E21" s="4">
        <v>31</v>
      </c>
      <c r="F21" s="4">
        <v>33</v>
      </c>
      <c r="G21" s="4">
        <v>34</v>
      </c>
      <c r="H21" s="4">
        <v>34</v>
      </c>
      <c r="I21" s="4">
        <v>19</v>
      </c>
      <c r="J21" s="4">
        <v>31</v>
      </c>
      <c r="K21" s="4">
        <v>26</v>
      </c>
      <c r="L21" s="4">
        <v>23</v>
      </c>
      <c r="M21" s="4">
        <v>14</v>
      </c>
      <c r="N21" s="4">
        <v>21</v>
      </c>
      <c r="O21" s="4">
        <v>17</v>
      </c>
      <c r="P21" s="4">
        <v>16</v>
      </c>
      <c r="Q21" s="4">
        <v>13</v>
      </c>
      <c r="R21" s="4">
        <v>20</v>
      </c>
      <c r="S21">
        <f t="shared" si="0"/>
        <v>424</v>
      </c>
      <c r="T21" s="10">
        <f t="shared" si="1"/>
        <v>1484</v>
      </c>
      <c r="U21">
        <f t="shared" si="2"/>
        <v>16</v>
      </c>
      <c r="V21" s="11">
        <f t="shared" si="3"/>
        <v>92.75</v>
      </c>
    </row>
    <row r="22" spans="1:22" ht="14.25" customHeight="1" x14ac:dyDescent="0.2">
      <c r="A22" s="4" t="s">
        <v>46</v>
      </c>
      <c r="B22" s="4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5</v>
      </c>
      <c r="N22" s="4">
        <v>5</v>
      </c>
      <c r="O22" s="4">
        <v>2</v>
      </c>
      <c r="P22" s="4">
        <v>2</v>
      </c>
      <c r="Q22" s="4">
        <v>1</v>
      </c>
      <c r="R22" s="4">
        <v>2</v>
      </c>
      <c r="S22">
        <f t="shared" si="0"/>
        <v>17</v>
      </c>
      <c r="T22" s="10">
        <f t="shared" si="1"/>
        <v>59.5</v>
      </c>
      <c r="U22">
        <f t="shared" si="2"/>
        <v>6</v>
      </c>
      <c r="V22" s="11">
        <f t="shared" si="3"/>
        <v>9.9166666666666661</v>
      </c>
    </row>
    <row r="23" spans="1:22" ht="14.25" customHeight="1" x14ac:dyDescent="0.2">
      <c r="A23" s="3" t="s">
        <v>67</v>
      </c>
      <c r="B23" s="3" t="s">
        <v>68</v>
      </c>
      <c r="C23" s="4">
        <v>82</v>
      </c>
      <c r="D23" s="4">
        <v>111</v>
      </c>
      <c r="E23" s="4">
        <v>103</v>
      </c>
      <c r="F23" s="4">
        <v>99</v>
      </c>
      <c r="G23" s="4">
        <v>85</v>
      </c>
      <c r="H23" s="4">
        <v>84</v>
      </c>
      <c r="I23" s="4">
        <v>80</v>
      </c>
      <c r="J23" s="4">
        <v>114</v>
      </c>
      <c r="K23" s="4">
        <v>104</v>
      </c>
      <c r="L23" s="4">
        <v>120</v>
      </c>
      <c r="M23" s="4">
        <v>105</v>
      </c>
      <c r="N23" s="4">
        <v>113</v>
      </c>
      <c r="O23" s="4">
        <v>107</v>
      </c>
      <c r="P23" s="4">
        <v>113</v>
      </c>
      <c r="Q23" s="4">
        <v>174</v>
      </c>
      <c r="R23" s="4">
        <v>144</v>
      </c>
      <c r="S23">
        <f t="shared" si="0"/>
        <v>1738</v>
      </c>
      <c r="T23" s="10">
        <f t="shared" si="1"/>
        <v>6083</v>
      </c>
      <c r="U23">
        <f t="shared" si="2"/>
        <v>16</v>
      </c>
      <c r="V23" s="11">
        <f t="shared" si="3"/>
        <v>380.1875</v>
      </c>
    </row>
    <row r="24" spans="1:22" ht="14.25" customHeight="1" x14ac:dyDescent="0.2">
      <c r="A24" s="3" t="s">
        <v>44</v>
      </c>
      <c r="B24" s="3" t="s">
        <v>45</v>
      </c>
      <c r="C24" s="4">
        <v>35</v>
      </c>
      <c r="D24" s="4">
        <v>32</v>
      </c>
      <c r="E24" s="4">
        <v>28</v>
      </c>
      <c r="F24" s="4">
        <v>42</v>
      </c>
      <c r="G24" s="4">
        <v>31</v>
      </c>
      <c r="H24" s="4">
        <v>42</v>
      </c>
      <c r="I24" s="4">
        <v>43</v>
      </c>
      <c r="J24" s="4">
        <v>40</v>
      </c>
      <c r="K24" s="4">
        <v>38</v>
      </c>
      <c r="L24" s="4">
        <v>37</v>
      </c>
      <c r="M24" s="4">
        <v>38</v>
      </c>
      <c r="N24" s="4">
        <v>30</v>
      </c>
      <c r="O24" s="4">
        <v>29</v>
      </c>
      <c r="P24" s="4">
        <v>24</v>
      </c>
      <c r="Q24" s="4">
        <v>26</v>
      </c>
      <c r="R24" s="4">
        <v>29</v>
      </c>
      <c r="S24">
        <f t="shared" si="0"/>
        <v>544</v>
      </c>
      <c r="T24" s="10">
        <f t="shared" si="1"/>
        <v>1904</v>
      </c>
      <c r="U24">
        <f t="shared" si="2"/>
        <v>16</v>
      </c>
      <c r="V24" s="11">
        <f t="shared" si="3"/>
        <v>119</v>
      </c>
    </row>
    <row r="25" spans="1:22" ht="14.25" customHeight="1" x14ac:dyDescent="0.2">
      <c r="A25" s="3" t="s">
        <v>64</v>
      </c>
      <c r="B25" s="3" t="s">
        <v>65</v>
      </c>
      <c r="C25" s="4">
        <v>24</v>
      </c>
      <c r="D25" s="4">
        <v>19</v>
      </c>
      <c r="E25" s="4">
        <v>24</v>
      </c>
      <c r="F25" s="4">
        <v>20</v>
      </c>
      <c r="G25" s="4">
        <v>20</v>
      </c>
      <c r="H25" s="4">
        <v>22</v>
      </c>
      <c r="I25" s="4">
        <v>20</v>
      </c>
      <c r="J25" s="4">
        <v>25</v>
      </c>
      <c r="K25" s="4">
        <v>25</v>
      </c>
      <c r="L25" s="4">
        <v>13</v>
      </c>
      <c r="M25" s="4">
        <v>23</v>
      </c>
      <c r="N25" s="4">
        <v>27</v>
      </c>
      <c r="O25" s="4">
        <v>20</v>
      </c>
      <c r="P25" s="4">
        <v>22</v>
      </c>
      <c r="Q25" s="4">
        <v>20</v>
      </c>
      <c r="R25" s="4">
        <v>20</v>
      </c>
      <c r="S25">
        <f t="shared" si="0"/>
        <v>344</v>
      </c>
      <c r="T25" s="10">
        <f t="shared" si="1"/>
        <v>1204</v>
      </c>
      <c r="U25">
        <f t="shared" si="2"/>
        <v>16</v>
      </c>
      <c r="V25" s="11">
        <f t="shared" si="3"/>
        <v>75.25</v>
      </c>
    </row>
    <row r="26" spans="1:22" ht="14.25" customHeight="1" x14ac:dyDescent="0.2">
      <c r="A26" s="4" t="s">
        <v>58</v>
      </c>
      <c r="B26" s="4" t="s">
        <v>59</v>
      </c>
      <c r="C26" s="4"/>
      <c r="D26" s="4"/>
      <c r="E26" s="4"/>
      <c r="F26" s="4"/>
      <c r="G26" s="4"/>
      <c r="H26" s="4"/>
      <c r="I26" s="4"/>
      <c r="J26" s="4">
        <v>5</v>
      </c>
      <c r="K26" s="4">
        <v>6</v>
      </c>
      <c r="L26" s="4">
        <v>4</v>
      </c>
      <c r="M26" s="4">
        <v>3</v>
      </c>
      <c r="N26" s="4">
        <v>1</v>
      </c>
      <c r="O26" s="4">
        <v>0</v>
      </c>
      <c r="P26" s="4">
        <v>2</v>
      </c>
      <c r="Q26" s="4">
        <v>3</v>
      </c>
      <c r="R26" s="4">
        <v>5</v>
      </c>
      <c r="S26">
        <f t="shared" si="0"/>
        <v>29</v>
      </c>
      <c r="T26" s="10">
        <f t="shared" si="1"/>
        <v>101.5</v>
      </c>
      <c r="U26">
        <f t="shared" si="2"/>
        <v>8</v>
      </c>
      <c r="V26" s="11">
        <f t="shared" si="3"/>
        <v>12.6875</v>
      </c>
    </row>
    <row r="27" spans="1:22" ht="14.25" customHeight="1" x14ac:dyDescent="0.2">
      <c r="A27" s="3" t="s">
        <v>69</v>
      </c>
      <c r="B27" s="3" t="s">
        <v>70</v>
      </c>
      <c r="C27" s="4">
        <v>536</v>
      </c>
      <c r="D27" s="4">
        <v>508</v>
      </c>
      <c r="E27" s="4">
        <v>513</v>
      </c>
      <c r="F27" s="4">
        <v>540</v>
      </c>
      <c r="G27" s="4">
        <v>543</v>
      </c>
      <c r="H27" s="4">
        <v>453</v>
      </c>
      <c r="I27" s="4">
        <v>448</v>
      </c>
      <c r="J27" s="4">
        <v>408</v>
      </c>
      <c r="K27" s="4">
        <v>441</v>
      </c>
      <c r="L27" s="4">
        <v>441</v>
      </c>
      <c r="M27" s="4">
        <v>439</v>
      </c>
      <c r="N27" s="4">
        <v>444</v>
      </c>
      <c r="O27" s="4">
        <v>388</v>
      </c>
      <c r="P27" s="4">
        <v>365</v>
      </c>
      <c r="Q27" s="4">
        <v>321</v>
      </c>
      <c r="R27" s="4">
        <v>311</v>
      </c>
      <c r="S27">
        <f t="shared" si="0"/>
        <v>7099</v>
      </c>
      <c r="T27" s="10">
        <f t="shared" si="1"/>
        <v>24846.5</v>
      </c>
      <c r="U27">
        <f t="shared" si="2"/>
        <v>16</v>
      </c>
      <c r="V27" s="11">
        <f t="shared" si="3"/>
        <v>1552.90625</v>
      </c>
    </row>
    <row r="28" spans="1:22" ht="14.25" customHeight="1" x14ac:dyDescent="0.2">
      <c r="A28" s="3" t="s">
        <v>73</v>
      </c>
      <c r="B28" s="3" t="s">
        <v>74</v>
      </c>
      <c r="C28" s="4">
        <v>94</v>
      </c>
      <c r="D28" s="4">
        <v>88</v>
      </c>
      <c r="E28" s="4">
        <v>90</v>
      </c>
      <c r="F28" s="4">
        <v>82</v>
      </c>
      <c r="G28" s="4">
        <v>89</v>
      </c>
      <c r="H28" s="4">
        <v>72</v>
      </c>
      <c r="I28" s="4">
        <v>71</v>
      </c>
      <c r="J28" s="4">
        <v>78</v>
      </c>
      <c r="K28" s="4">
        <v>87</v>
      </c>
      <c r="L28" s="4">
        <v>77</v>
      </c>
      <c r="M28" s="4">
        <v>62</v>
      </c>
      <c r="N28" s="4">
        <v>54</v>
      </c>
      <c r="O28" s="4">
        <v>49</v>
      </c>
      <c r="P28" s="4">
        <v>55</v>
      </c>
      <c r="Q28" s="4">
        <v>43</v>
      </c>
      <c r="R28" s="4">
        <v>56</v>
      </c>
      <c r="S28">
        <f t="shared" si="0"/>
        <v>1147</v>
      </c>
      <c r="T28" s="10">
        <f t="shared" si="1"/>
        <v>4014.5</v>
      </c>
      <c r="U28">
        <f t="shared" si="2"/>
        <v>16</v>
      </c>
      <c r="V28" s="11">
        <f t="shared" si="3"/>
        <v>250.90625</v>
      </c>
    </row>
    <row r="29" spans="1:22" ht="14.25" customHeight="1" x14ac:dyDescent="0.2">
      <c r="A29" s="3" t="s">
        <v>71</v>
      </c>
      <c r="B29" s="3" t="s">
        <v>72</v>
      </c>
      <c r="C29" s="4">
        <v>46</v>
      </c>
      <c r="D29" s="4">
        <v>44</v>
      </c>
      <c r="E29" s="4">
        <v>43</v>
      </c>
      <c r="F29" s="4">
        <v>41</v>
      </c>
      <c r="G29" s="4">
        <v>37</v>
      </c>
      <c r="H29" s="4">
        <v>34</v>
      </c>
      <c r="I29" s="4">
        <v>45</v>
      </c>
      <c r="J29" s="4">
        <v>24</v>
      </c>
      <c r="K29" s="4">
        <v>25</v>
      </c>
      <c r="L29" s="4">
        <v>22</v>
      </c>
      <c r="M29" s="4">
        <v>32</v>
      </c>
      <c r="N29" s="4">
        <v>23</v>
      </c>
      <c r="O29" s="4">
        <v>30</v>
      </c>
      <c r="P29" s="4">
        <v>27</v>
      </c>
      <c r="Q29" s="4">
        <v>21</v>
      </c>
      <c r="R29" s="4">
        <v>17</v>
      </c>
      <c r="S29">
        <f t="shared" si="0"/>
        <v>511</v>
      </c>
      <c r="T29" s="10">
        <f t="shared" si="1"/>
        <v>1788.5</v>
      </c>
      <c r="U29">
        <f t="shared" si="2"/>
        <v>16</v>
      </c>
      <c r="V29" s="11">
        <f t="shared" si="3"/>
        <v>111.78125</v>
      </c>
    </row>
    <row r="30" spans="1:22" ht="14.25" customHeight="1" x14ac:dyDescent="0.2">
      <c r="A30" s="3" t="s">
        <v>75</v>
      </c>
      <c r="B30" s="3" t="s">
        <v>76</v>
      </c>
      <c r="C30" s="4">
        <v>102</v>
      </c>
      <c r="D30" s="4">
        <v>109</v>
      </c>
      <c r="E30" s="4">
        <v>100</v>
      </c>
      <c r="F30" s="4">
        <v>109</v>
      </c>
      <c r="G30" s="4">
        <v>82</v>
      </c>
      <c r="H30" s="4">
        <v>93</v>
      </c>
      <c r="I30" s="4">
        <v>83</v>
      </c>
      <c r="J30" s="4">
        <v>100</v>
      </c>
      <c r="K30" s="4">
        <v>78</v>
      </c>
      <c r="L30" s="4">
        <v>73</v>
      </c>
      <c r="M30" s="4">
        <v>67</v>
      </c>
      <c r="N30" s="4">
        <v>53</v>
      </c>
      <c r="O30" s="4">
        <v>60</v>
      </c>
      <c r="P30" s="4">
        <v>59</v>
      </c>
      <c r="Q30" s="4">
        <v>43</v>
      </c>
      <c r="R30" s="4">
        <v>55</v>
      </c>
      <c r="S30">
        <f t="shared" si="0"/>
        <v>1266</v>
      </c>
      <c r="T30" s="10">
        <f t="shared" si="1"/>
        <v>4431</v>
      </c>
      <c r="U30">
        <f t="shared" si="2"/>
        <v>16</v>
      </c>
      <c r="V30" s="11">
        <f t="shared" si="3"/>
        <v>276.9375</v>
      </c>
    </row>
    <row r="31" spans="1:22" ht="14.25" customHeight="1" x14ac:dyDescent="0.2">
      <c r="A31" s="4" t="s">
        <v>77</v>
      </c>
      <c r="B31" s="4" t="s">
        <v>78</v>
      </c>
      <c r="C31" s="4"/>
      <c r="D31" s="4"/>
      <c r="E31" s="4"/>
      <c r="F31" s="4"/>
      <c r="G31" s="4"/>
      <c r="H31" s="4">
        <v>2</v>
      </c>
      <c r="I31" s="4">
        <v>2</v>
      </c>
      <c r="J31" s="4"/>
      <c r="K31" s="4"/>
      <c r="L31" s="4"/>
      <c r="M31" s="4"/>
      <c r="N31" s="4"/>
      <c r="O31" s="4"/>
      <c r="P31" s="4"/>
      <c r="Q31" s="4"/>
      <c r="R31" s="4"/>
      <c r="S31">
        <f t="shared" si="0"/>
        <v>4</v>
      </c>
      <c r="T31" s="10">
        <f t="shared" si="1"/>
        <v>14</v>
      </c>
      <c r="U31">
        <f t="shared" si="2"/>
        <v>2</v>
      </c>
      <c r="V31" s="11">
        <f t="shared" si="3"/>
        <v>7</v>
      </c>
    </row>
    <row r="32" spans="1:22" ht="14.25" customHeight="1" x14ac:dyDescent="0.2">
      <c r="A32" s="3" t="s">
        <v>79</v>
      </c>
      <c r="B32" s="3" t="s">
        <v>80</v>
      </c>
      <c r="C32" s="4">
        <v>186</v>
      </c>
      <c r="D32" s="4">
        <v>222</v>
      </c>
      <c r="E32" s="4">
        <v>229</v>
      </c>
      <c r="F32" s="4">
        <v>227</v>
      </c>
      <c r="G32" s="4">
        <v>225</v>
      </c>
      <c r="H32" s="4">
        <v>198</v>
      </c>
      <c r="I32" s="4">
        <v>285</v>
      </c>
      <c r="J32" s="4">
        <v>286</v>
      </c>
      <c r="K32" s="4">
        <v>212</v>
      </c>
      <c r="L32" s="4">
        <v>203</v>
      </c>
      <c r="M32" s="4">
        <v>238</v>
      </c>
      <c r="N32" s="4">
        <v>272</v>
      </c>
      <c r="O32" s="4">
        <v>271</v>
      </c>
      <c r="P32" s="4">
        <v>322</v>
      </c>
      <c r="Q32" s="4">
        <v>414</v>
      </c>
      <c r="R32" s="4">
        <v>286</v>
      </c>
      <c r="S32">
        <f t="shared" si="0"/>
        <v>4076</v>
      </c>
      <c r="T32" s="10">
        <f t="shared" si="1"/>
        <v>14266</v>
      </c>
      <c r="U32">
        <f t="shared" si="2"/>
        <v>16</v>
      </c>
      <c r="V32" s="11">
        <f t="shared" si="3"/>
        <v>891.625</v>
      </c>
    </row>
    <row r="33" spans="1:22" ht="14.25" customHeight="1" x14ac:dyDescent="0.2">
      <c r="A33" s="3" t="s">
        <v>81</v>
      </c>
      <c r="B33" s="3" t="s">
        <v>82</v>
      </c>
      <c r="C33" s="4">
        <v>35</v>
      </c>
      <c r="D33" s="4">
        <v>21</v>
      </c>
      <c r="E33" s="4">
        <v>15</v>
      </c>
      <c r="F33" s="4">
        <v>4</v>
      </c>
      <c r="G33" s="4">
        <v>34</v>
      </c>
      <c r="H33" s="4">
        <v>31</v>
      </c>
      <c r="I33" s="4">
        <v>71</v>
      </c>
      <c r="J33" s="4">
        <v>61</v>
      </c>
      <c r="K33" s="4">
        <v>51</v>
      </c>
      <c r="L33" s="4">
        <v>47</v>
      </c>
      <c r="M33" s="4">
        <v>58</v>
      </c>
      <c r="N33" s="4">
        <v>48</v>
      </c>
      <c r="O33" s="4">
        <v>48</v>
      </c>
      <c r="P33" s="4">
        <v>55</v>
      </c>
      <c r="Q33" s="4">
        <v>38</v>
      </c>
      <c r="R33" s="4">
        <v>14</v>
      </c>
      <c r="S33">
        <f t="shared" si="0"/>
        <v>631</v>
      </c>
      <c r="T33" s="10">
        <f t="shared" si="1"/>
        <v>2208.5</v>
      </c>
      <c r="U33">
        <f t="shared" si="2"/>
        <v>16</v>
      </c>
      <c r="V33" s="11">
        <f t="shared" si="3"/>
        <v>138.03125</v>
      </c>
    </row>
    <row r="34" spans="1:22" ht="14.25" customHeight="1" x14ac:dyDescent="0.2">
      <c r="A34" s="3" t="s">
        <v>85</v>
      </c>
      <c r="B34" s="3" t="s">
        <v>86</v>
      </c>
      <c r="C34" s="4">
        <v>30</v>
      </c>
      <c r="D34" s="4"/>
      <c r="E34" s="4"/>
      <c r="F34" s="4">
        <v>16</v>
      </c>
      <c r="G34" s="4">
        <v>10</v>
      </c>
      <c r="H34" s="4">
        <v>10</v>
      </c>
      <c r="I34" s="4">
        <v>15</v>
      </c>
      <c r="J34" s="4">
        <v>15</v>
      </c>
      <c r="K34" s="4">
        <v>13</v>
      </c>
      <c r="L34" s="4">
        <v>13</v>
      </c>
      <c r="M34" s="4">
        <v>12</v>
      </c>
      <c r="N34" s="4">
        <v>12</v>
      </c>
      <c r="O34" s="4">
        <v>12</v>
      </c>
      <c r="P34" s="4">
        <v>12</v>
      </c>
      <c r="Q34" s="4">
        <v>12</v>
      </c>
      <c r="R34" s="4">
        <v>15</v>
      </c>
      <c r="S34">
        <f t="shared" si="0"/>
        <v>197</v>
      </c>
      <c r="T34" s="10">
        <f t="shared" si="1"/>
        <v>689.5</v>
      </c>
      <c r="U34">
        <f t="shared" si="2"/>
        <v>14</v>
      </c>
      <c r="V34" s="11">
        <f t="shared" si="3"/>
        <v>49.25</v>
      </c>
    </row>
    <row r="35" spans="1:22" ht="14.25" customHeight="1" x14ac:dyDescent="0.2">
      <c r="A35" s="3" t="s">
        <v>83</v>
      </c>
      <c r="B35" s="3" t="s">
        <v>84</v>
      </c>
      <c r="C35" s="4">
        <v>132</v>
      </c>
      <c r="D35" s="4">
        <v>143</v>
      </c>
      <c r="E35" s="4">
        <v>109</v>
      </c>
      <c r="F35" s="4">
        <v>89</v>
      </c>
      <c r="G35" s="4">
        <v>103</v>
      </c>
      <c r="H35" s="4">
        <v>62</v>
      </c>
      <c r="I35" s="4">
        <v>69</v>
      </c>
      <c r="J35" s="4">
        <v>48</v>
      </c>
      <c r="K35" s="4">
        <v>66</v>
      </c>
      <c r="L35" s="4">
        <v>40</v>
      </c>
      <c r="M35" s="4">
        <v>55</v>
      </c>
      <c r="N35" s="4">
        <v>56</v>
      </c>
      <c r="O35" s="4">
        <v>46</v>
      </c>
      <c r="P35" s="4">
        <v>75</v>
      </c>
      <c r="Q35" s="4">
        <v>52</v>
      </c>
      <c r="R35" s="4">
        <v>52</v>
      </c>
      <c r="S35">
        <f t="shared" ref="S35:S66" si="4">SUM(C35:R35)</f>
        <v>1197</v>
      </c>
      <c r="T35" s="10">
        <f t="shared" ref="T35:T66" si="5">S35*3.5</f>
        <v>4189.5</v>
      </c>
      <c r="U35">
        <f t="shared" ref="U35:U66" si="6">COUNTIF(C35:R35,"&gt;0")</f>
        <v>16</v>
      </c>
      <c r="V35" s="11">
        <f t="shared" ref="V35:V66" si="7">T35/U35</f>
        <v>261.84375</v>
      </c>
    </row>
    <row r="36" spans="1:22" ht="14.25" customHeight="1" x14ac:dyDescent="0.2">
      <c r="A36" s="3" t="s">
        <v>87</v>
      </c>
      <c r="B36" s="3" t="s">
        <v>88</v>
      </c>
      <c r="C36" s="4">
        <v>98</v>
      </c>
      <c r="D36" s="4">
        <v>73</v>
      </c>
      <c r="E36" s="4">
        <v>75</v>
      </c>
      <c r="F36" s="4">
        <v>83</v>
      </c>
      <c r="G36" s="4">
        <v>124</v>
      </c>
      <c r="H36" s="4">
        <v>173</v>
      </c>
      <c r="I36" s="4">
        <v>93</v>
      </c>
      <c r="J36" s="4">
        <v>10</v>
      </c>
      <c r="K36" s="4">
        <v>67</v>
      </c>
      <c r="L36" s="4">
        <v>72</v>
      </c>
      <c r="M36" s="4">
        <v>38</v>
      </c>
      <c r="N36" s="4">
        <v>49</v>
      </c>
      <c r="O36" s="4"/>
      <c r="P36" s="4">
        <v>42</v>
      </c>
      <c r="Q36" s="4">
        <v>25</v>
      </c>
      <c r="R36" s="4">
        <v>38</v>
      </c>
      <c r="S36">
        <f t="shared" si="4"/>
        <v>1060</v>
      </c>
      <c r="T36" s="10">
        <f t="shared" si="5"/>
        <v>3710</v>
      </c>
      <c r="U36">
        <f t="shared" si="6"/>
        <v>15</v>
      </c>
      <c r="V36" s="11">
        <f t="shared" si="7"/>
        <v>247.33333333333334</v>
      </c>
    </row>
    <row r="37" spans="1:22" ht="14.25" customHeight="1" x14ac:dyDescent="0.2">
      <c r="A37" s="3" t="s">
        <v>89</v>
      </c>
      <c r="B37" s="3" t="s">
        <v>90</v>
      </c>
      <c r="C37" s="4">
        <v>297</v>
      </c>
      <c r="D37" s="4">
        <v>274</v>
      </c>
      <c r="E37" s="4">
        <v>235</v>
      </c>
      <c r="F37" s="4">
        <v>196</v>
      </c>
      <c r="G37" s="4">
        <v>195</v>
      </c>
      <c r="H37" s="4">
        <v>194</v>
      </c>
      <c r="I37" s="4">
        <v>178</v>
      </c>
      <c r="J37" s="4">
        <v>175</v>
      </c>
      <c r="K37" s="4">
        <v>168</v>
      </c>
      <c r="L37" s="4">
        <v>147</v>
      </c>
      <c r="M37" s="4">
        <v>130</v>
      </c>
      <c r="N37" s="4">
        <v>61</v>
      </c>
      <c r="O37" s="4">
        <v>78</v>
      </c>
      <c r="P37" s="4">
        <v>86</v>
      </c>
      <c r="Q37" s="4">
        <v>72</v>
      </c>
      <c r="R37" s="4">
        <v>78</v>
      </c>
      <c r="S37">
        <f t="shared" si="4"/>
        <v>2564</v>
      </c>
      <c r="T37" s="10">
        <f t="shared" si="5"/>
        <v>8974</v>
      </c>
      <c r="U37">
        <f t="shared" si="6"/>
        <v>16</v>
      </c>
      <c r="V37" s="11">
        <f t="shared" si="7"/>
        <v>560.875</v>
      </c>
    </row>
    <row r="38" spans="1:22" ht="14.25" customHeight="1" x14ac:dyDescent="0.2">
      <c r="A38" s="3" t="s">
        <v>93</v>
      </c>
      <c r="B38" s="3" t="s">
        <v>94</v>
      </c>
      <c r="C38" s="4">
        <v>134</v>
      </c>
      <c r="D38" s="4">
        <v>90</v>
      </c>
      <c r="E38" s="4">
        <v>121</v>
      </c>
      <c r="F38" s="4">
        <v>59</v>
      </c>
      <c r="G38" s="4">
        <v>43</v>
      </c>
      <c r="H38" s="4">
        <v>25</v>
      </c>
      <c r="I38" s="4">
        <v>53</v>
      </c>
      <c r="J38" s="4">
        <v>52</v>
      </c>
      <c r="K38" s="4">
        <v>46</v>
      </c>
      <c r="L38" s="4">
        <v>51</v>
      </c>
      <c r="M38" s="4">
        <v>32</v>
      </c>
      <c r="N38" s="4">
        <v>30</v>
      </c>
      <c r="O38" s="4">
        <v>26</v>
      </c>
      <c r="P38" s="4">
        <v>20</v>
      </c>
      <c r="Q38" s="4">
        <v>18</v>
      </c>
      <c r="R38" s="4">
        <v>15</v>
      </c>
      <c r="S38">
        <f t="shared" si="4"/>
        <v>815</v>
      </c>
      <c r="T38" s="10">
        <f t="shared" si="5"/>
        <v>2852.5</v>
      </c>
      <c r="U38">
        <f t="shared" si="6"/>
        <v>16</v>
      </c>
      <c r="V38" s="11">
        <f t="shared" si="7"/>
        <v>178.28125</v>
      </c>
    </row>
    <row r="39" spans="1:22" ht="14.25" customHeight="1" x14ac:dyDescent="0.2">
      <c r="A39" s="4" t="s">
        <v>52</v>
      </c>
      <c r="B39" s="4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1</v>
      </c>
      <c r="O39" s="4">
        <v>2</v>
      </c>
      <c r="P39" s="4"/>
      <c r="Q39" s="4"/>
      <c r="R39" s="4"/>
      <c r="S39">
        <f t="shared" si="4"/>
        <v>3</v>
      </c>
      <c r="T39" s="10">
        <f t="shared" si="5"/>
        <v>10.5</v>
      </c>
      <c r="U39">
        <f t="shared" si="6"/>
        <v>2</v>
      </c>
      <c r="V39" s="11">
        <f t="shared" si="7"/>
        <v>5.25</v>
      </c>
    </row>
    <row r="40" spans="1:22" ht="14.25" customHeight="1" x14ac:dyDescent="0.2">
      <c r="A40" s="3" t="s">
        <v>91</v>
      </c>
      <c r="B40" s="3" t="s">
        <v>92</v>
      </c>
      <c r="C40" s="4">
        <v>48</v>
      </c>
      <c r="D40" s="4">
        <v>20</v>
      </c>
      <c r="E40" s="4">
        <v>44</v>
      </c>
      <c r="F40" s="4">
        <v>36</v>
      </c>
      <c r="G40" s="4">
        <v>19</v>
      </c>
      <c r="H40" s="4">
        <v>26</v>
      </c>
      <c r="I40" s="4">
        <v>22</v>
      </c>
      <c r="J40" s="4">
        <v>22</v>
      </c>
      <c r="K40" s="4">
        <v>27</v>
      </c>
      <c r="L40" s="4">
        <v>25</v>
      </c>
      <c r="M40" s="4">
        <v>15</v>
      </c>
      <c r="N40" s="4">
        <v>30</v>
      </c>
      <c r="O40" s="4">
        <v>15</v>
      </c>
      <c r="P40" s="4">
        <v>20</v>
      </c>
      <c r="Q40" s="4">
        <v>25</v>
      </c>
      <c r="R40" s="4"/>
      <c r="S40">
        <f t="shared" si="4"/>
        <v>394</v>
      </c>
      <c r="T40" s="10">
        <f t="shared" si="5"/>
        <v>1379</v>
      </c>
      <c r="U40">
        <f t="shared" si="6"/>
        <v>15</v>
      </c>
      <c r="V40" s="11">
        <f t="shared" si="7"/>
        <v>91.933333333333337</v>
      </c>
    </row>
    <row r="41" spans="1:22" ht="14.25" customHeight="1" x14ac:dyDescent="0.2">
      <c r="A41" s="4" t="s">
        <v>95</v>
      </c>
      <c r="B41" s="4" t="s">
        <v>96</v>
      </c>
      <c r="C41" s="4"/>
      <c r="D41" s="4"/>
      <c r="E41" s="4">
        <v>50</v>
      </c>
      <c r="F41" s="4">
        <v>50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>
        <f t="shared" si="4"/>
        <v>100</v>
      </c>
      <c r="T41" s="10">
        <f t="shared" si="5"/>
        <v>350</v>
      </c>
      <c r="U41">
        <f t="shared" si="6"/>
        <v>2</v>
      </c>
      <c r="V41" s="11">
        <f t="shared" si="7"/>
        <v>175</v>
      </c>
    </row>
    <row r="42" spans="1:22" ht="14.25" customHeight="1" x14ac:dyDescent="0.2">
      <c r="A42" s="3" t="s">
        <v>105</v>
      </c>
      <c r="B42" s="3" t="s">
        <v>106</v>
      </c>
      <c r="C42" s="4">
        <v>149</v>
      </c>
      <c r="D42" s="4">
        <v>168</v>
      </c>
      <c r="E42" s="4">
        <v>155</v>
      </c>
      <c r="F42" s="4">
        <v>169</v>
      </c>
      <c r="G42" s="4">
        <v>123</v>
      </c>
      <c r="H42" s="4">
        <v>164</v>
      </c>
      <c r="I42" s="4">
        <v>128</v>
      </c>
      <c r="J42" s="4">
        <v>130</v>
      </c>
      <c r="K42" s="4">
        <v>134</v>
      </c>
      <c r="L42" s="4">
        <v>125</v>
      </c>
      <c r="M42" s="4">
        <v>115</v>
      </c>
      <c r="N42" s="4">
        <v>106</v>
      </c>
      <c r="O42" s="4">
        <v>168</v>
      </c>
      <c r="P42" s="4">
        <v>208</v>
      </c>
      <c r="Q42" s="4">
        <v>166</v>
      </c>
      <c r="R42" s="4">
        <v>109</v>
      </c>
      <c r="S42">
        <f t="shared" si="4"/>
        <v>2317</v>
      </c>
      <c r="T42" s="10">
        <f t="shared" si="5"/>
        <v>8109.5</v>
      </c>
      <c r="U42">
        <f t="shared" si="6"/>
        <v>16</v>
      </c>
      <c r="V42" s="11">
        <f t="shared" si="7"/>
        <v>506.84375</v>
      </c>
    </row>
    <row r="43" spans="1:22" ht="14.25" customHeight="1" x14ac:dyDescent="0.2">
      <c r="A43" s="3" t="s">
        <v>103</v>
      </c>
      <c r="B43" s="3" t="s">
        <v>104</v>
      </c>
      <c r="C43" s="4">
        <v>85</v>
      </c>
      <c r="D43" s="4">
        <v>74</v>
      </c>
      <c r="E43" s="4">
        <v>81</v>
      </c>
      <c r="F43" s="4">
        <v>74</v>
      </c>
      <c r="G43" s="4">
        <v>67</v>
      </c>
      <c r="H43" s="4">
        <v>70</v>
      </c>
      <c r="I43" s="4">
        <v>59</v>
      </c>
      <c r="J43" s="4">
        <v>68</v>
      </c>
      <c r="K43" s="4">
        <v>60</v>
      </c>
      <c r="L43" s="4">
        <v>67</v>
      </c>
      <c r="M43" s="4">
        <v>70</v>
      </c>
      <c r="N43" s="4">
        <v>62</v>
      </c>
      <c r="O43" s="4">
        <v>70</v>
      </c>
      <c r="P43" s="4">
        <v>71</v>
      </c>
      <c r="Q43" s="4">
        <v>84</v>
      </c>
      <c r="R43" s="4">
        <v>76</v>
      </c>
      <c r="S43">
        <f t="shared" si="4"/>
        <v>1138</v>
      </c>
      <c r="T43" s="10">
        <f t="shared" si="5"/>
        <v>3983</v>
      </c>
      <c r="U43">
        <f t="shared" si="6"/>
        <v>16</v>
      </c>
      <c r="V43" s="11">
        <f t="shared" si="7"/>
        <v>248.9375</v>
      </c>
    </row>
    <row r="44" spans="1:22" ht="14.25" customHeight="1" x14ac:dyDescent="0.2">
      <c r="A44" s="4" t="s">
        <v>97</v>
      </c>
      <c r="B44" s="4" t="s">
        <v>98</v>
      </c>
      <c r="C44" s="4">
        <v>2</v>
      </c>
      <c r="D44" s="4">
        <v>3</v>
      </c>
      <c r="E44" s="4">
        <v>3</v>
      </c>
      <c r="F44" s="4">
        <v>2</v>
      </c>
      <c r="G44" s="4">
        <v>3</v>
      </c>
      <c r="H44" s="4">
        <v>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2</v>
      </c>
      <c r="Q44" s="4">
        <v>2</v>
      </c>
      <c r="R44" s="4">
        <v>2</v>
      </c>
      <c r="S44">
        <f t="shared" si="4"/>
        <v>42</v>
      </c>
      <c r="T44" s="10">
        <f t="shared" si="5"/>
        <v>147</v>
      </c>
      <c r="U44">
        <f t="shared" si="6"/>
        <v>16</v>
      </c>
      <c r="V44" s="11">
        <f t="shared" si="7"/>
        <v>9.1875</v>
      </c>
    </row>
    <row r="45" spans="1:22" ht="14.25" customHeight="1" x14ac:dyDescent="0.2">
      <c r="A45" s="4" t="s">
        <v>101</v>
      </c>
      <c r="B45" s="4" t="s">
        <v>102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8</v>
      </c>
      <c r="O45" s="4"/>
      <c r="P45" s="4"/>
      <c r="Q45" s="4"/>
      <c r="R45" s="4">
        <v>6</v>
      </c>
      <c r="S45">
        <f t="shared" si="4"/>
        <v>14</v>
      </c>
      <c r="T45" s="10">
        <f t="shared" si="5"/>
        <v>49</v>
      </c>
      <c r="U45">
        <f t="shared" si="6"/>
        <v>2</v>
      </c>
      <c r="V45" s="11">
        <f t="shared" si="7"/>
        <v>24.5</v>
      </c>
    </row>
    <row r="46" spans="1:22" ht="14.25" customHeight="1" x14ac:dyDescent="0.2">
      <c r="A46" s="4" t="s">
        <v>99</v>
      </c>
      <c r="B46" s="4" t="s">
        <v>100</v>
      </c>
      <c r="C46" s="4">
        <v>2</v>
      </c>
      <c r="D46" s="4">
        <v>2</v>
      </c>
      <c r="E46" s="4">
        <v>2</v>
      </c>
      <c r="F46" s="4">
        <v>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>
        <f t="shared" si="4"/>
        <v>9</v>
      </c>
      <c r="T46" s="10">
        <f t="shared" si="5"/>
        <v>31.5</v>
      </c>
      <c r="U46">
        <f t="shared" si="6"/>
        <v>4</v>
      </c>
      <c r="V46" s="11">
        <f t="shared" si="7"/>
        <v>7.875</v>
      </c>
    </row>
    <row r="47" spans="1:22" ht="14.25" customHeight="1" x14ac:dyDescent="0.2">
      <c r="A47" s="3" t="s">
        <v>109</v>
      </c>
      <c r="B47" s="3" t="s">
        <v>110</v>
      </c>
      <c r="C47" s="4">
        <v>239</v>
      </c>
      <c r="D47" s="4">
        <v>364</v>
      </c>
      <c r="E47" s="4">
        <v>343</v>
      </c>
      <c r="F47" s="4">
        <v>364</v>
      </c>
      <c r="G47" s="4">
        <v>361</v>
      </c>
      <c r="H47" s="4">
        <v>274</v>
      </c>
      <c r="I47" s="4">
        <v>263</v>
      </c>
      <c r="J47" s="4">
        <v>239</v>
      </c>
      <c r="K47" s="4">
        <v>227</v>
      </c>
      <c r="L47" s="4">
        <v>214</v>
      </c>
      <c r="M47" s="4">
        <v>242</v>
      </c>
      <c r="N47" s="4">
        <v>243</v>
      </c>
      <c r="O47" s="4">
        <v>204</v>
      </c>
      <c r="P47" s="4">
        <v>216</v>
      </c>
      <c r="Q47" s="4">
        <v>262</v>
      </c>
      <c r="R47" s="4">
        <v>260</v>
      </c>
      <c r="S47">
        <f t="shared" si="4"/>
        <v>4315</v>
      </c>
      <c r="T47" s="10">
        <f t="shared" si="5"/>
        <v>15102.5</v>
      </c>
      <c r="U47">
        <f t="shared" si="6"/>
        <v>16</v>
      </c>
      <c r="V47" s="11">
        <f t="shared" si="7"/>
        <v>943.90625</v>
      </c>
    </row>
    <row r="48" spans="1:22" ht="15.75" customHeight="1" x14ac:dyDescent="0.2">
      <c r="A48" s="3" t="s">
        <v>107</v>
      </c>
      <c r="B48" s="3" t="s">
        <v>108</v>
      </c>
      <c r="C48" s="4">
        <v>32</v>
      </c>
      <c r="D48" s="4">
        <v>22</v>
      </c>
      <c r="E48" s="4">
        <v>23</v>
      </c>
      <c r="F48" s="4">
        <v>24</v>
      </c>
      <c r="G48" s="4">
        <v>25</v>
      </c>
      <c r="H48" s="4">
        <v>29</v>
      </c>
      <c r="I48" s="4">
        <v>26</v>
      </c>
      <c r="J48" s="4">
        <v>27</v>
      </c>
      <c r="K48" s="4">
        <v>25</v>
      </c>
      <c r="L48" s="4">
        <v>17</v>
      </c>
      <c r="M48" s="4">
        <v>14</v>
      </c>
      <c r="N48" s="4">
        <v>20</v>
      </c>
      <c r="O48" s="4">
        <v>16</v>
      </c>
      <c r="P48" s="4">
        <v>17</v>
      </c>
      <c r="Q48" s="4">
        <v>14</v>
      </c>
      <c r="R48" s="4">
        <v>14</v>
      </c>
      <c r="S48">
        <f t="shared" si="4"/>
        <v>345</v>
      </c>
      <c r="T48" s="10">
        <f t="shared" si="5"/>
        <v>1207.5</v>
      </c>
      <c r="U48">
        <f t="shared" si="6"/>
        <v>16</v>
      </c>
      <c r="V48" s="11">
        <f t="shared" si="7"/>
        <v>75.46875</v>
      </c>
    </row>
    <row r="49" spans="1:22" ht="15.75" customHeight="1" x14ac:dyDescent="0.2">
      <c r="A49" s="6" t="s">
        <v>113</v>
      </c>
      <c r="B49" s="6" t="s">
        <v>196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7</v>
      </c>
      <c r="P49" s="4">
        <v>4</v>
      </c>
      <c r="Q49" s="4">
        <v>6</v>
      </c>
      <c r="R49" s="4"/>
      <c r="S49">
        <f t="shared" si="4"/>
        <v>17</v>
      </c>
      <c r="T49" s="10">
        <f t="shared" si="5"/>
        <v>59.5</v>
      </c>
      <c r="U49">
        <f t="shared" si="6"/>
        <v>3</v>
      </c>
      <c r="V49" s="11">
        <f t="shared" si="7"/>
        <v>19.833333333333332</v>
      </c>
    </row>
    <row r="50" spans="1:22" ht="15.75" customHeight="1" x14ac:dyDescent="0.2">
      <c r="A50" s="3" t="s">
        <v>111</v>
      </c>
      <c r="B50" s="3" t="s">
        <v>112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R50" s="4">
        <v>7</v>
      </c>
      <c r="S50">
        <f t="shared" si="4"/>
        <v>7</v>
      </c>
      <c r="T50" s="10">
        <f t="shared" si="5"/>
        <v>24.5</v>
      </c>
      <c r="U50">
        <f t="shared" si="6"/>
        <v>1</v>
      </c>
      <c r="V50" s="11">
        <f t="shared" si="7"/>
        <v>24.5</v>
      </c>
    </row>
    <row r="51" spans="1:22" ht="14.25" customHeight="1" x14ac:dyDescent="0.2">
      <c r="A51" s="6" t="s">
        <v>118</v>
      </c>
      <c r="B51" s="6" t="s">
        <v>119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3</v>
      </c>
      <c r="R51" s="4">
        <v>3</v>
      </c>
      <c r="S51">
        <f t="shared" si="4"/>
        <v>6</v>
      </c>
      <c r="T51" s="10">
        <f t="shared" si="5"/>
        <v>21</v>
      </c>
      <c r="U51">
        <f t="shared" si="6"/>
        <v>2</v>
      </c>
      <c r="V51" s="11">
        <f t="shared" si="7"/>
        <v>10.5</v>
      </c>
    </row>
    <row r="52" spans="1:22" ht="14.25" customHeight="1" x14ac:dyDescent="0.2">
      <c r="A52" s="3" t="s">
        <v>114</v>
      </c>
      <c r="B52" s="3" t="s">
        <v>115</v>
      </c>
      <c r="C52" s="4">
        <v>317</v>
      </c>
      <c r="D52" s="4">
        <v>350</v>
      </c>
      <c r="E52" s="4">
        <v>276</v>
      </c>
      <c r="F52" s="4">
        <v>906</v>
      </c>
      <c r="G52" s="4">
        <v>273</v>
      </c>
      <c r="H52" s="4">
        <v>283</v>
      </c>
      <c r="I52" s="4">
        <v>356</v>
      </c>
      <c r="J52" s="4">
        <v>339</v>
      </c>
      <c r="K52" s="4">
        <v>379</v>
      </c>
      <c r="L52" s="4">
        <v>358</v>
      </c>
      <c r="M52" s="4">
        <v>299</v>
      </c>
      <c r="N52" s="4">
        <v>231</v>
      </c>
      <c r="O52" s="4">
        <v>246</v>
      </c>
      <c r="P52" s="4">
        <v>219</v>
      </c>
      <c r="Q52" s="4">
        <v>216</v>
      </c>
      <c r="R52" s="4">
        <v>250</v>
      </c>
      <c r="S52">
        <f t="shared" si="4"/>
        <v>5298</v>
      </c>
      <c r="T52" s="10">
        <f t="shared" si="5"/>
        <v>18543</v>
      </c>
      <c r="U52">
        <f t="shared" si="6"/>
        <v>16</v>
      </c>
      <c r="V52" s="11">
        <f t="shared" si="7"/>
        <v>1158.9375</v>
      </c>
    </row>
    <row r="53" spans="1:22" ht="14.25" customHeight="1" x14ac:dyDescent="0.2">
      <c r="A53" s="3" t="s">
        <v>120</v>
      </c>
      <c r="B53" s="3" t="s">
        <v>121</v>
      </c>
      <c r="C53" s="4">
        <v>252</v>
      </c>
      <c r="D53" s="4">
        <v>121</v>
      </c>
      <c r="E53" s="4">
        <v>115</v>
      </c>
      <c r="F53" s="4">
        <v>132</v>
      </c>
      <c r="G53" s="4">
        <v>149</v>
      </c>
      <c r="H53" s="4">
        <v>149</v>
      </c>
      <c r="I53" s="4">
        <v>86</v>
      </c>
      <c r="J53" s="4">
        <v>119</v>
      </c>
      <c r="K53" s="4">
        <v>118</v>
      </c>
      <c r="L53" s="4">
        <v>126</v>
      </c>
      <c r="M53" s="4">
        <v>117</v>
      </c>
      <c r="N53" s="4">
        <v>90</v>
      </c>
      <c r="O53" s="4">
        <v>126</v>
      </c>
      <c r="P53" s="4">
        <v>101</v>
      </c>
      <c r="Q53" s="4">
        <v>95</v>
      </c>
      <c r="R53" s="4">
        <v>101</v>
      </c>
      <c r="S53">
        <f t="shared" si="4"/>
        <v>1997</v>
      </c>
      <c r="T53" s="10">
        <f t="shared" si="5"/>
        <v>6989.5</v>
      </c>
      <c r="U53">
        <f t="shared" si="6"/>
        <v>16</v>
      </c>
      <c r="V53" s="11">
        <f t="shared" si="7"/>
        <v>436.84375</v>
      </c>
    </row>
    <row r="54" spans="1:22" ht="14.25" customHeight="1" x14ac:dyDescent="0.2">
      <c r="A54" s="4" t="s">
        <v>124</v>
      </c>
      <c r="B54" s="4" t="s">
        <v>125</v>
      </c>
      <c r="C54" s="4">
        <v>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>
        <f t="shared" si="4"/>
        <v>4</v>
      </c>
      <c r="T54" s="10">
        <f t="shared" si="5"/>
        <v>14</v>
      </c>
      <c r="U54">
        <f t="shared" si="6"/>
        <v>1</v>
      </c>
      <c r="V54" s="11">
        <f t="shared" si="7"/>
        <v>14</v>
      </c>
    </row>
    <row r="55" spans="1:22" ht="15.75" customHeight="1" x14ac:dyDescent="0.2">
      <c r="A55" s="6" t="s">
        <v>116</v>
      </c>
      <c r="B55" s="6" t="s">
        <v>117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2</v>
      </c>
      <c r="R55" s="4">
        <v>22</v>
      </c>
      <c r="S55">
        <f t="shared" si="4"/>
        <v>24</v>
      </c>
      <c r="T55" s="10">
        <f t="shared" si="5"/>
        <v>84</v>
      </c>
      <c r="U55">
        <f t="shared" si="6"/>
        <v>2</v>
      </c>
      <c r="V55" s="11">
        <f t="shared" si="7"/>
        <v>42</v>
      </c>
    </row>
    <row r="56" spans="1:22" ht="14.25" customHeight="1" x14ac:dyDescent="0.2">
      <c r="A56" s="3" t="s">
        <v>122</v>
      </c>
      <c r="B56" s="3" t="s">
        <v>123</v>
      </c>
      <c r="C56" s="4">
        <v>137</v>
      </c>
      <c r="D56" s="4">
        <v>125</v>
      </c>
      <c r="E56" s="4">
        <v>236</v>
      </c>
      <c r="F56" s="4">
        <v>256</v>
      </c>
      <c r="G56" s="4">
        <v>341</v>
      </c>
      <c r="H56" s="4">
        <v>56</v>
      </c>
      <c r="I56" s="4">
        <v>85</v>
      </c>
      <c r="J56" s="4">
        <v>84</v>
      </c>
      <c r="K56" s="4">
        <v>82</v>
      </c>
      <c r="L56" s="4">
        <v>62</v>
      </c>
      <c r="M56" s="4">
        <v>89</v>
      </c>
      <c r="N56" s="4">
        <v>98</v>
      </c>
      <c r="O56" s="4">
        <v>86</v>
      </c>
      <c r="P56" s="4">
        <v>117</v>
      </c>
      <c r="Q56" s="4">
        <v>80</v>
      </c>
      <c r="R56" s="4">
        <v>90</v>
      </c>
      <c r="S56">
        <f t="shared" si="4"/>
        <v>2024</v>
      </c>
      <c r="T56" s="10">
        <f t="shared" si="5"/>
        <v>7084</v>
      </c>
      <c r="U56">
        <f t="shared" si="6"/>
        <v>16</v>
      </c>
      <c r="V56" s="11">
        <f t="shared" si="7"/>
        <v>442.75</v>
      </c>
    </row>
    <row r="57" spans="1:22" ht="14.25" customHeight="1" x14ac:dyDescent="0.2">
      <c r="A57" s="3" t="s">
        <v>40</v>
      </c>
      <c r="B57" s="3" t="s">
        <v>41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8</v>
      </c>
      <c r="P57" s="4">
        <v>15</v>
      </c>
      <c r="Q57" s="4">
        <v>8</v>
      </c>
      <c r="R57" s="4">
        <v>5</v>
      </c>
      <c r="S57">
        <f t="shared" si="4"/>
        <v>36</v>
      </c>
      <c r="T57" s="10">
        <f t="shared" si="5"/>
        <v>126</v>
      </c>
      <c r="U57">
        <f t="shared" si="6"/>
        <v>4</v>
      </c>
      <c r="V57" s="11">
        <f t="shared" si="7"/>
        <v>31.5</v>
      </c>
    </row>
    <row r="58" spans="1:22" ht="14.25" customHeight="1" x14ac:dyDescent="0.2">
      <c r="A58" s="3" t="s">
        <v>126</v>
      </c>
      <c r="B58" s="3" t="s">
        <v>127</v>
      </c>
      <c r="C58" s="4">
        <v>96</v>
      </c>
      <c r="D58" s="4">
        <v>88</v>
      </c>
      <c r="E58" s="4">
        <v>134</v>
      </c>
      <c r="F58" s="4">
        <v>119</v>
      </c>
      <c r="G58" s="4">
        <v>112</v>
      </c>
      <c r="H58" s="4">
        <v>110</v>
      </c>
      <c r="I58" s="4">
        <v>168</v>
      </c>
      <c r="J58" s="4">
        <v>114</v>
      </c>
      <c r="K58" s="4">
        <v>104</v>
      </c>
      <c r="L58" s="4">
        <v>122</v>
      </c>
      <c r="M58" s="4">
        <v>130</v>
      </c>
      <c r="N58" s="4">
        <v>149</v>
      </c>
      <c r="O58" s="4">
        <v>153</v>
      </c>
      <c r="P58" s="4">
        <v>124</v>
      </c>
      <c r="Q58" s="4">
        <v>152</v>
      </c>
      <c r="R58" s="4">
        <v>189</v>
      </c>
      <c r="S58">
        <f t="shared" si="4"/>
        <v>2064</v>
      </c>
      <c r="T58" s="10">
        <f t="shared" si="5"/>
        <v>7224</v>
      </c>
      <c r="U58">
        <f t="shared" si="6"/>
        <v>16</v>
      </c>
      <c r="V58" s="11">
        <f t="shared" si="7"/>
        <v>451.5</v>
      </c>
    </row>
    <row r="59" spans="1:22" ht="14.25" customHeight="1" x14ac:dyDescent="0.2">
      <c r="A59" s="4" t="s">
        <v>132</v>
      </c>
      <c r="B59" s="4" t="s">
        <v>133</v>
      </c>
      <c r="C59" s="4"/>
      <c r="D59" s="4"/>
      <c r="E59" s="4"/>
      <c r="F59" s="4"/>
      <c r="G59" s="4"/>
      <c r="H59" s="4"/>
      <c r="I59" s="4"/>
      <c r="J59" s="4"/>
      <c r="K59" s="4">
        <v>7</v>
      </c>
      <c r="L59" s="4">
        <v>11</v>
      </c>
      <c r="M59" s="4">
        <v>5</v>
      </c>
      <c r="N59" s="4"/>
      <c r="O59" s="4"/>
      <c r="P59" s="4"/>
      <c r="Q59" s="4"/>
      <c r="R59" s="4"/>
      <c r="S59">
        <f t="shared" si="4"/>
        <v>23</v>
      </c>
      <c r="T59" s="10">
        <f t="shared" si="5"/>
        <v>80.5</v>
      </c>
      <c r="U59">
        <f t="shared" si="6"/>
        <v>3</v>
      </c>
      <c r="V59" s="11">
        <f t="shared" si="7"/>
        <v>26.833333333333332</v>
      </c>
    </row>
    <row r="60" spans="1:22" ht="14.25" customHeight="1" x14ac:dyDescent="0.2">
      <c r="A60" s="3" t="s">
        <v>130</v>
      </c>
      <c r="B60" s="3" t="s">
        <v>131</v>
      </c>
      <c r="C60" s="4">
        <v>13</v>
      </c>
      <c r="D60" s="4">
        <v>13</v>
      </c>
      <c r="E60" s="4">
        <v>15</v>
      </c>
      <c r="F60" s="4">
        <v>10</v>
      </c>
      <c r="G60" s="4">
        <v>11</v>
      </c>
      <c r="H60" s="4">
        <v>13</v>
      </c>
      <c r="I60" s="4">
        <v>14</v>
      </c>
      <c r="J60" s="4">
        <v>24</v>
      </c>
      <c r="K60" s="4">
        <v>26</v>
      </c>
      <c r="L60" s="4">
        <v>20</v>
      </c>
      <c r="M60" s="4">
        <v>19</v>
      </c>
      <c r="N60" s="4">
        <v>20</v>
      </c>
      <c r="O60" s="4">
        <v>26</v>
      </c>
      <c r="P60" s="4">
        <v>26</v>
      </c>
      <c r="Q60" s="4">
        <v>23</v>
      </c>
      <c r="R60" s="4">
        <v>20</v>
      </c>
      <c r="S60">
        <f t="shared" si="4"/>
        <v>293</v>
      </c>
      <c r="T60" s="10">
        <f t="shared" si="5"/>
        <v>1025.5</v>
      </c>
      <c r="U60">
        <f t="shared" si="6"/>
        <v>16</v>
      </c>
      <c r="V60" s="11">
        <f t="shared" si="7"/>
        <v>64.09375</v>
      </c>
    </row>
    <row r="61" spans="1:22" ht="14.25" customHeight="1" x14ac:dyDescent="0.2">
      <c r="A61" s="3" t="s">
        <v>134</v>
      </c>
      <c r="B61" s="3" t="s">
        <v>135</v>
      </c>
      <c r="C61" s="4">
        <v>63</v>
      </c>
      <c r="D61" s="4">
        <v>41</v>
      </c>
      <c r="E61" s="4">
        <v>65</v>
      </c>
      <c r="F61" s="4">
        <v>75</v>
      </c>
      <c r="G61" s="4">
        <v>75</v>
      </c>
      <c r="H61" s="4">
        <v>75</v>
      </c>
      <c r="I61" s="4">
        <v>59</v>
      </c>
      <c r="J61" s="4">
        <v>45</v>
      </c>
      <c r="K61" s="4">
        <v>91</v>
      </c>
      <c r="L61" s="4">
        <v>54</v>
      </c>
      <c r="M61" s="4">
        <v>55</v>
      </c>
      <c r="N61" s="4">
        <v>57</v>
      </c>
      <c r="O61" s="4">
        <v>41</v>
      </c>
      <c r="P61" s="4">
        <v>46</v>
      </c>
      <c r="Q61" s="4">
        <v>37</v>
      </c>
      <c r="R61" s="4">
        <v>35</v>
      </c>
      <c r="S61">
        <f t="shared" si="4"/>
        <v>914</v>
      </c>
      <c r="T61" s="10">
        <f t="shared" si="5"/>
        <v>3199</v>
      </c>
      <c r="U61">
        <f t="shared" si="6"/>
        <v>16</v>
      </c>
      <c r="V61" s="11">
        <f t="shared" si="7"/>
        <v>199.9375</v>
      </c>
    </row>
    <row r="62" spans="1:22" ht="14.25" customHeight="1" x14ac:dyDescent="0.2">
      <c r="A62" s="4" t="s">
        <v>136</v>
      </c>
      <c r="B62" s="4" t="s">
        <v>137</v>
      </c>
      <c r="C62" s="4">
        <v>46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>
        <f t="shared" si="4"/>
        <v>46</v>
      </c>
      <c r="T62" s="10">
        <f t="shared" si="5"/>
        <v>161</v>
      </c>
      <c r="U62">
        <f t="shared" si="6"/>
        <v>1</v>
      </c>
      <c r="V62" s="11">
        <f t="shared" si="7"/>
        <v>161</v>
      </c>
    </row>
    <row r="63" spans="1:22" ht="14.25" customHeight="1" x14ac:dyDescent="0.2">
      <c r="A63" s="4" t="s">
        <v>128</v>
      </c>
      <c r="B63" s="4" t="s">
        <v>129</v>
      </c>
      <c r="C63" s="4">
        <v>21</v>
      </c>
      <c r="D63" s="4">
        <v>18</v>
      </c>
      <c r="E63" s="4">
        <v>16</v>
      </c>
      <c r="F63" s="4">
        <v>10</v>
      </c>
      <c r="G63" s="4">
        <v>8</v>
      </c>
      <c r="H63" s="4">
        <v>6</v>
      </c>
      <c r="I63" s="4">
        <v>7</v>
      </c>
      <c r="J63" s="4">
        <v>10</v>
      </c>
      <c r="K63" s="4">
        <v>10</v>
      </c>
      <c r="L63" s="4"/>
      <c r="M63" s="4"/>
      <c r="N63" s="4"/>
      <c r="O63" s="4"/>
      <c r="P63" s="4"/>
      <c r="Q63" s="4"/>
      <c r="R63" s="4"/>
      <c r="S63">
        <f t="shared" si="4"/>
        <v>106</v>
      </c>
      <c r="T63" s="10">
        <f t="shared" si="5"/>
        <v>371</v>
      </c>
      <c r="U63">
        <f t="shared" si="6"/>
        <v>9</v>
      </c>
      <c r="V63" s="11">
        <f t="shared" si="7"/>
        <v>41.222222222222221</v>
      </c>
    </row>
    <row r="64" spans="1:22" ht="14.25" customHeight="1" x14ac:dyDescent="0.2">
      <c r="A64" s="4" t="s">
        <v>138</v>
      </c>
      <c r="B64" s="4" t="s">
        <v>139</v>
      </c>
      <c r="C64" s="4">
        <v>2</v>
      </c>
      <c r="D64" s="4">
        <v>8</v>
      </c>
      <c r="E64" s="4">
        <v>8</v>
      </c>
      <c r="F64" s="4">
        <v>11</v>
      </c>
      <c r="G64" s="4">
        <v>14</v>
      </c>
      <c r="H64" s="4">
        <v>9</v>
      </c>
      <c r="I64" s="4">
        <v>13</v>
      </c>
      <c r="J64" s="4">
        <v>11</v>
      </c>
      <c r="K64" s="4">
        <v>11</v>
      </c>
      <c r="L64" s="4">
        <v>3</v>
      </c>
      <c r="M64" s="4">
        <v>6</v>
      </c>
      <c r="N64" s="4">
        <v>10</v>
      </c>
      <c r="O64" s="4"/>
      <c r="P64" s="4">
        <v>1</v>
      </c>
      <c r="Q64" s="4">
        <v>2</v>
      </c>
      <c r="R64" s="4">
        <v>2</v>
      </c>
      <c r="S64">
        <f t="shared" si="4"/>
        <v>111</v>
      </c>
      <c r="T64" s="10">
        <f t="shared" si="5"/>
        <v>388.5</v>
      </c>
      <c r="U64">
        <f t="shared" si="6"/>
        <v>15</v>
      </c>
      <c r="V64" s="11">
        <f t="shared" si="7"/>
        <v>25.9</v>
      </c>
    </row>
    <row r="65" spans="1:22" ht="14.25" customHeight="1" x14ac:dyDescent="0.2">
      <c r="A65" s="3" t="s">
        <v>140</v>
      </c>
      <c r="B65" s="3" t="s">
        <v>141</v>
      </c>
      <c r="C65" s="4">
        <v>129</v>
      </c>
      <c r="D65" s="4">
        <v>137</v>
      </c>
      <c r="E65" s="4">
        <v>125</v>
      </c>
      <c r="F65" s="4">
        <v>100</v>
      </c>
      <c r="G65" s="4">
        <v>84</v>
      </c>
      <c r="H65" s="4">
        <v>71</v>
      </c>
      <c r="I65" s="4">
        <v>61</v>
      </c>
      <c r="J65" s="4">
        <v>51</v>
      </c>
      <c r="K65" s="4">
        <v>53</v>
      </c>
      <c r="L65" s="4">
        <v>68</v>
      </c>
      <c r="M65" s="4">
        <v>50</v>
      </c>
      <c r="N65" s="4">
        <v>54</v>
      </c>
      <c r="O65" s="4">
        <v>55</v>
      </c>
      <c r="P65" s="4">
        <v>49</v>
      </c>
      <c r="Q65" s="4">
        <v>42</v>
      </c>
      <c r="R65" s="4">
        <v>35</v>
      </c>
      <c r="S65">
        <f t="shared" si="4"/>
        <v>1164</v>
      </c>
      <c r="T65" s="10">
        <f t="shared" si="5"/>
        <v>4074</v>
      </c>
      <c r="U65">
        <f t="shared" si="6"/>
        <v>16</v>
      </c>
      <c r="V65" s="11">
        <f t="shared" si="7"/>
        <v>254.625</v>
      </c>
    </row>
    <row r="66" spans="1:22" ht="14.25" customHeight="1" x14ac:dyDescent="0.2">
      <c r="A66" s="3" t="s">
        <v>142</v>
      </c>
      <c r="B66" s="3" t="s">
        <v>143</v>
      </c>
      <c r="C66" s="4">
        <v>326</v>
      </c>
      <c r="D66" s="4">
        <v>380</v>
      </c>
      <c r="E66" s="4">
        <v>378</v>
      </c>
      <c r="F66" s="4">
        <v>280</v>
      </c>
      <c r="G66" s="4">
        <v>288</v>
      </c>
      <c r="H66" s="4">
        <v>297</v>
      </c>
      <c r="I66" s="4">
        <v>316</v>
      </c>
      <c r="J66" s="4">
        <v>376</v>
      </c>
      <c r="K66" s="4">
        <v>582</v>
      </c>
      <c r="L66" s="4">
        <v>710</v>
      </c>
      <c r="M66" s="4">
        <v>713</v>
      </c>
      <c r="N66" s="4">
        <v>656</v>
      </c>
      <c r="O66" s="4">
        <v>543</v>
      </c>
      <c r="P66" s="4">
        <v>653</v>
      </c>
      <c r="Q66" s="4">
        <v>704</v>
      </c>
      <c r="R66" s="4">
        <v>738</v>
      </c>
      <c r="S66">
        <f t="shared" si="4"/>
        <v>7940</v>
      </c>
      <c r="T66" s="10">
        <f t="shared" si="5"/>
        <v>27790</v>
      </c>
      <c r="U66">
        <f t="shared" si="6"/>
        <v>16</v>
      </c>
      <c r="V66" s="11">
        <f t="shared" si="7"/>
        <v>1736.875</v>
      </c>
    </row>
    <row r="67" spans="1:22" ht="15.75" customHeight="1" x14ac:dyDescent="0.2">
      <c r="A67" s="14" t="s">
        <v>146</v>
      </c>
      <c r="B67" s="3" t="s">
        <v>147</v>
      </c>
      <c r="C67" s="4">
        <v>160</v>
      </c>
      <c r="D67" s="4">
        <v>149</v>
      </c>
      <c r="E67" s="4">
        <v>202</v>
      </c>
      <c r="F67" s="4">
        <v>184</v>
      </c>
      <c r="G67" s="4">
        <v>208</v>
      </c>
      <c r="H67" s="4">
        <v>158</v>
      </c>
      <c r="I67" s="4">
        <v>318</v>
      </c>
      <c r="J67" s="4">
        <v>182</v>
      </c>
      <c r="K67" s="4">
        <v>182</v>
      </c>
      <c r="L67" s="4">
        <v>192</v>
      </c>
      <c r="M67" s="4">
        <v>193</v>
      </c>
      <c r="N67" s="4">
        <v>170</v>
      </c>
      <c r="O67" s="4">
        <v>427</v>
      </c>
      <c r="P67" s="4">
        <v>183</v>
      </c>
      <c r="Q67" s="4">
        <v>181</v>
      </c>
      <c r="R67" s="4">
        <v>163</v>
      </c>
      <c r="S67">
        <f t="shared" ref="S67:S98" si="8">SUM(C67:R67)</f>
        <v>3252</v>
      </c>
      <c r="T67" s="10">
        <f t="shared" ref="T67:T98" si="9">S67*3.5</f>
        <v>11382</v>
      </c>
      <c r="U67">
        <f t="shared" ref="U67:U83" si="10">COUNTIF(C67:R67,"&gt;0")</f>
        <v>16</v>
      </c>
      <c r="V67" s="11">
        <f t="shared" ref="V67:V98" si="11">T67/U67</f>
        <v>711.375</v>
      </c>
    </row>
    <row r="68" spans="1:22" ht="14.25" customHeight="1" x14ac:dyDescent="0.2">
      <c r="A68" s="14" t="s">
        <v>144</v>
      </c>
      <c r="B68" s="3" t="s">
        <v>145</v>
      </c>
      <c r="C68" s="4">
        <v>213</v>
      </c>
      <c r="D68" s="4">
        <v>210</v>
      </c>
      <c r="E68" s="4">
        <v>199</v>
      </c>
      <c r="F68" s="4">
        <v>213</v>
      </c>
      <c r="G68" s="4">
        <v>175</v>
      </c>
      <c r="H68" s="4">
        <v>168</v>
      </c>
      <c r="I68" s="4">
        <v>169</v>
      </c>
      <c r="J68" s="4">
        <v>161</v>
      </c>
      <c r="K68" s="4">
        <v>164</v>
      </c>
      <c r="L68" s="4">
        <v>235</v>
      </c>
      <c r="M68" s="4">
        <v>214</v>
      </c>
      <c r="N68" s="4">
        <v>165</v>
      </c>
      <c r="O68" s="4">
        <v>199</v>
      </c>
      <c r="P68" s="4">
        <v>208</v>
      </c>
      <c r="Q68" s="4">
        <v>239</v>
      </c>
      <c r="R68" s="4">
        <v>235</v>
      </c>
      <c r="S68">
        <f t="shared" si="8"/>
        <v>3167</v>
      </c>
      <c r="T68" s="10">
        <f t="shared" si="9"/>
        <v>11084.5</v>
      </c>
      <c r="U68">
        <f t="shared" si="10"/>
        <v>16</v>
      </c>
      <c r="V68" s="11">
        <f t="shared" si="11"/>
        <v>692.78125</v>
      </c>
    </row>
    <row r="69" spans="1:22" ht="14.25" customHeight="1" x14ac:dyDescent="0.2">
      <c r="A69" s="4" t="s">
        <v>32</v>
      </c>
      <c r="B69" s="4" t="s">
        <v>33</v>
      </c>
      <c r="C69" s="4">
        <v>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>
        <f t="shared" si="8"/>
        <v>7</v>
      </c>
      <c r="T69" s="10">
        <f t="shared" si="9"/>
        <v>24.5</v>
      </c>
      <c r="U69">
        <f t="shared" si="10"/>
        <v>1</v>
      </c>
      <c r="V69" s="11">
        <f t="shared" si="11"/>
        <v>24.5</v>
      </c>
    </row>
    <row r="70" spans="1:22" ht="14.25" customHeight="1" x14ac:dyDescent="0.2">
      <c r="A70" s="3" t="s">
        <v>148</v>
      </c>
      <c r="B70" s="3" t="s">
        <v>149</v>
      </c>
      <c r="C70" s="4">
        <v>4</v>
      </c>
      <c r="D70" s="4"/>
      <c r="E70" s="4">
        <v>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>
        <f t="shared" si="8"/>
        <v>10</v>
      </c>
      <c r="T70" s="10">
        <f t="shared" si="9"/>
        <v>35</v>
      </c>
      <c r="U70">
        <f t="shared" si="10"/>
        <v>2</v>
      </c>
      <c r="V70" s="11">
        <f t="shared" si="11"/>
        <v>17.5</v>
      </c>
    </row>
    <row r="71" spans="1:22" ht="14.25" customHeight="1" x14ac:dyDescent="0.2">
      <c r="A71" s="3" t="s">
        <v>150</v>
      </c>
      <c r="B71" s="3" t="s">
        <v>151</v>
      </c>
      <c r="C71" s="4">
        <v>21</v>
      </c>
      <c r="D71" s="4">
        <v>18</v>
      </c>
      <c r="E71" s="4">
        <v>20</v>
      </c>
      <c r="F71" s="4">
        <v>14</v>
      </c>
      <c r="G71" s="4">
        <v>14</v>
      </c>
      <c r="H71" s="4">
        <v>5</v>
      </c>
      <c r="I71" s="4">
        <v>5</v>
      </c>
      <c r="J71" s="4">
        <v>7</v>
      </c>
      <c r="K71" s="4">
        <v>10</v>
      </c>
      <c r="L71" s="4">
        <v>5</v>
      </c>
      <c r="M71" s="4"/>
      <c r="N71" s="4"/>
      <c r="O71" s="4"/>
      <c r="P71" s="4"/>
      <c r="Q71" s="4"/>
      <c r="R71" s="4"/>
      <c r="S71">
        <f t="shared" si="8"/>
        <v>119</v>
      </c>
      <c r="T71" s="10">
        <f t="shared" si="9"/>
        <v>416.5</v>
      </c>
      <c r="U71">
        <f t="shared" si="10"/>
        <v>10</v>
      </c>
      <c r="V71" s="11">
        <f t="shared" si="11"/>
        <v>41.65</v>
      </c>
    </row>
    <row r="72" spans="1:22" ht="14.25" customHeight="1" x14ac:dyDescent="0.2">
      <c r="A72" s="3" t="s">
        <v>152</v>
      </c>
      <c r="B72" s="3" t="s">
        <v>153</v>
      </c>
      <c r="C72" s="4">
        <v>145</v>
      </c>
      <c r="D72" s="4">
        <v>179</v>
      </c>
      <c r="E72" s="4">
        <v>141</v>
      </c>
      <c r="F72" s="4">
        <v>186</v>
      </c>
      <c r="G72" s="4">
        <v>105</v>
      </c>
      <c r="H72" s="4">
        <v>79</v>
      </c>
      <c r="I72" s="4">
        <v>100</v>
      </c>
      <c r="J72" s="4">
        <v>95</v>
      </c>
      <c r="K72" s="4">
        <v>91</v>
      </c>
      <c r="L72" s="4">
        <v>73</v>
      </c>
      <c r="M72" s="4">
        <v>55</v>
      </c>
      <c r="N72" s="4">
        <v>53</v>
      </c>
      <c r="O72" s="4">
        <v>74</v>
      </c>
      <c r="P72" s="4">
        <v>62</v>
      </c>
      <c r="Q72" s="4">
        <v>79</v>
      </c>
      <c r="R72" s="4">
        <v>78</v>
      </c>
      <c r="S72">
        <f t="shared" si="8"/>
        <v>1595</v>
      </c>
      <c r="T72" s="10">
        <f t="shared" si="9"/>
        <v>5582.5</v>
      </c>
      <c r="U72">
        <f t="shared" si="10"/>
        <v>16</v>
      </c>
      <c r="V72" s="11">
        <f t="shared" si="11"/>
        <v>348.90625</v>
      </c>
    </row>
    <row r="73" spans="1:22" ht="14.25" customHeight="1" x14ac:dyDescent="0.2">
      <c r="A73" s="3" t="s">
        <v>156</v>
      </c>
      <c r="B73" s="3" t="s">
        <v>157</v>
      </c>
      <c r="C73" s="4">
        <v>131</v>
      </c>
      <c r="D73" s="4">
        <v>215</v>
      </c>
      <c r="E73" s="4">
        <v>205</v>
      </c>
      <c r="F73" s="4">
        <v>195</v>
      </c>
      <c r="G73" s="4">
        <v>150</v>
      </c>
      <c r="H73" s="4">
        <v>147</v>
      </c>
      <c r="I73" s="4">
        <v>79</v>
      </c>
      <c r="J73" s="4">
        <v>91</v>
      </c>
      <c r="K73" s="4">
        <v>24</v>
      </c>
      <c r="L73" s="4">
        <v>69</v>
      </c>
      <c r="M73" s="4">
        <v>66</v>
      </c>
      <c r="N73" s="4">
        <v>38</v>
      </c>
      <c r="O73" s="4">
        <v>63</v>
      </c>
      <c r="P73" s="4">
        <v>139</v>
      </c>
      <c r="Q73" s="4">
        <v>71</v>
      </c>
      <c r="R73" s="4">
        <v>73</v>
      </c>
      <c r="S73">
        <f t="shared" si="8"/>
        <v>1756</v>
      </c>
      <c r="T73" s="10">
        <f t="shared" si="9"/>
        <v>6146</v>
      </c>
      <c r="U73">
        <f t="shared" si="10"/>
        <v>16</v>
      </c>
      <c r="V73" s="11">
        <f t="shared" si="11"/>
        <v>384.125</v>
      </c>
    </row>
    <row r="74" spans="1:22" ht="14.25" customHeight="1" x14ac:dyDescent="0.2">
      <c r="A74" s="3" t="s">
        <v>154</v>
      </c>
      <c r="B74" s="3" t="s">
        <v>155</v>
      </c>
      <c r="C74" s="4">
        <v>185</v>
      </c>
      <c r="D74" s="4">
        <v>145</v>
      </c>
      <c r="E74" s="4">
        <v>119</v>
      </c>
      <c r="F74" s="4">
        <v>84</v>
      </c>
      <c r="G74" s="4">
        <v>125</v>
      </c>
      <c r="H74" s="4">
        <v>119</v>
      </c>
      <c r="I74" s="4">
        <v>158</v>
      </c>
      <c r="J74" s="4">
        <v>144</v>
      </c>
      <c r="K74" s="4">
        <v>127</v>
      </c>
      <c r="L74" s="4">
        <v>140</v>
      </c>
      <c r="M74" s="4">
        <v>131</v>
      </c>
      <c r="N74" s="4">
        <v>128</v>
      </c>
      <c r="O74" s="4">
        <v>116</v>
      </c>
      <c r="P74" s="4">
        <v>128</v>
      </c>
      <c r="Q74" s="4">
        <v>114</v>
      </c>
      <c r="R74" s="4">
        <v>106</v>
      </c>
      <c r="S74">
        <f t="shared" si="8"/>
        <v>2069</v>
      </c>
      <c r="T74" s="10">
        <f t="shared" si="9"/>
        <v>7241.5</v>
      </c>
      <c r="U74">
        <f t="shared" si="10"/>
        <v>16</v>
      </c>
      <c r="V74" s="11">
        <f t="shared" si="11"/>
        <v>452.59375</v>
      </c>
    </row>
    <row r="75" spans="1:22" ht="14.25" customHeight="1" x14ac:dyDescent="0.2">
      <c r="A75" s="4" t="s">
        <v>160</v>
      </c>
      <c r="B75" s="4" t="s">
        <v>161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12</v>
      </c>
      <c r="P75" s="4">
        <v>15</v>
      </c>
      <c r="Q75" s="4">
        <v>20</v>
      </c>
      <c r="R75" s="4">
        <v>9</v>
      </c>
      <c r="S75">
        <f t="shared" si="8"/>
        <v>56</v>
      </c>
      <c r="T75" s="10">
        <f t="shared" si="9"/>
        <v>196</v>
      </c>
      <c r="U75">
        <f t="shared" si="10"/>
        <v>4</v>
      </c>
      <c r="V75" s="11">
        <f t="shared" si="11"/>
        <v>49</v>
      </c>
    </row>
    <row r="76" spans="1:22" ht="14.25" customHeight="1" x14ac:dyDescent="0.2">
      <c r="A76" s="3" t="s">
        <v>162</v>
      </c>
      <c r="B76" s="3" t="s">
        <v>163</v>
      </c>
      <c r="C76" s="4">
        <v>54</v>
      </c>
      <c r="D76" s="4">
        <v>44</v>
      </c>
      <c r="E76" s="4">
        <v>28</v>
      </c>
      <c r="F76" s="4">
        <v>38</v>
      </c>
      <c r="G76" s="4">
        <v>41</v>
      </c>
      <c r="H76" s="4">
        <v>56</v>
      </c>
      <c r="I76" s="4">
        <v>61</v>
      </c>
      <c r="J76" s="4">
        <v>59</v>
      </c>
      <c r="K76" s="4">
        <v>32</v>
      </c>
      <c r="L76" s="4">
        <v>31</v>
      </c>
      <c r="M76" s="4">
        <v>31</v>
      </c>
      <c r="N76" s="4">
        <v>24</v>
      </c>
      <c r="O76" s="4">
        <v>14</v>
      </c>
      <c r="P76" s="4">
        <v>22</v>
      </c>
      <c r="Q76" s="4">
        <v>24</v>
      </c>
      <c r="R76" s="4">
        <v>19</v>
      </c>
      <c r="S76">
        <f t="shared" si="8"/>
        <v>578</v>
      </c>
      <c r="T76" s="10">
        <f t="shared" si="9"/>
        <v>2023</v>
      </c>
      <c r="U76">
        <f t="shared" si="10"/>
        <v>16</v>
      </c>
      <c r="V76" s="11">
        <f t="shared" si="11"/>
        <v>126.4375</v>
      </c>
    </row>
    <row r="77" spans="1:22" ht="14.25" customHeight="1" x14ac:dyDescent="0.2">
      <c r="A77" s="4" t="s">
        <v>164</v>
      </c>
      <c r="B77" s="4" t="s">
        <v>165</v>
      </c>
      <c r="C77" s="4"/>
      <c r="D77" s="4"/>
      <c r="E77" s="4"/>
      <c r="F77" s="4"/>
      <c r="G77" s="4"/>
      <c r="H77" s="4"/>
      <c r="I77" s="4"/>
      <c r="J77" s="4"/>
      <c r="K77" s="4">
        <v>3</v>
      </c>
      <c r="L77" s="4">
        <v>5</v>
      </c>
      <c r="M77" s="4">
        <v>4</v>
      </c>
      <c r="N77" s="4">
        <v>4</v>
      </c>
      <c r="O77" s="4">
        <v>4</v>
      </c>
      <c r="P77" s="4">
        <v>4</v>
      </c>
      <c r="Q77" s="4">
        <v>6</v>
      </c>
      <c r="R77" s="4">
        <v>6</v>
      </c>
      <c r="S77">
        <f t="shared" si="8"/>
        <v>36</v>
      </c>
      <c r="T77" s="10">
        <f t="shared" si="9"/>
        <v>126</v>
      </c>
      <c r="U77">
        <f t="shared" si="10"/>
        <v>8</v>
      </c>
      <c r="V77" s="11">
        <f t="shared" si="11"/>
        <v>15.75</v>
      </c>
    </row>
    <row r="78" spans="1:22" ht="14.25" customHeight="1" x14ac:dyDescent="0.2">
      <c r="A78" s="3" t="s">
        <v>166</v>
      </c>
      <c r="B78" s="3" t="s">
        <v>167</v>
      </c>
      <c r="C78" s="4">
        <v>116</v>
      </c>
      <c r="D78" s="4">
        <v>120</v>
      </c>
      <c r="E78" s="4">
        <v>132</v>
      </c>
      <c r="F78" s="4">
        <v>112</v>
      </c>
      <c r="G78" s="4">
        <v>110</v>
      </c>
      <c r="H78" s="4">
        <v>132</v>
      </c>
      <c r="I78" s="4">
        <v>86</v>
      </c>
      <c r="J78" s="4">
        <v>63</v>
      </c>
      <c r="K78" s="4">
        <v>183</v>
      </c>
      <c r="L78" s="4">
        <v>66</v>
      </c>
      <c r="M78" s="4">
        <v>78</v>
      </c>
      <c r="N78" s="4">
        <v>63</v>
      </c>
      <c r="O78" s="4">
        <v>42</v>
      </c>
      <c r="P78" s="4">
        <v>30</v>
      </c>
      <c r="Q78" s="4">
        <v>44</v>
      </c>
      <c r="R78" s="4">
        <v>50</v>
      </c>
      <c r="S78">
        <f t="shared" si="8"/>
        <v>1427</v>
      </c>
      <c r="T78" s="10">
        <f t="shared" si="9"/>
        <v>4994.5</v>
      </c>
      <c r="U78">
        <f t="shared" si="10"/>
        <v>16</v>
      </c>
      <c r="V78" s="11">
        <f t="shared" si="11"/>
        <v>312.15625</v>
      </c>
    </row>
    <row r="79" spans="1:22" ht="14.25" customHeight="1" x14ac:dyDescent="0.2">
      <c r="A79" s="3" t="s">
        <v>168</v>
      </c>
      <c r="B79" s="3" t="s">
        <v>169</v>
      </c>
      <c r="C79" s="4">
        <v>91</v>
      </c>
      <c r="D79" s="4">
        <v>101</v>
      </c>
      <c r="E79" s="4">
        <v>40</v>
      </c>
      <c r="F79" s="4">
        <v>80</v>
      </c>
      <c r="G79" s="4">
        <v>78</v>
      </c>
      <c r="H79" s="4">
        <v>44</v>
      </c>
      <c r="I79" s="4">
        <v>91</v>
      </c>
      <c r="J79" s="4">
        <v>60</v>
      </c>
      <c r="K79" s="4">
        <v>37</v>
      </c>
      <c r="L79" s="4">
        <v>67</v>
      </c>
      <c r="M79" s="4">
        <v>57</v>
      </c>
      <c r="N79" s="4">
        <v>80</v>
      </c>
      <c r="O79" s="4">
        <v>46</v>
      </c>
      <c r="P79" s="4">
        <v>59</v>
      </c>
      <c r="Q79" s="4">
        <v>70</v>
      </c>
      <c r="R79" s="4">
        <v>30</v>
      </c>
      <c r="S79">
        <f t="shared" si="8"/>
        <v>1031</v>
      </c>
      <c r="T79" s="10">
        <f t="shared" si="9"/>
        <v>3608.5</v>
      </c>
      <c r="U79">
        <f t="shared" si="10"/>
        <v>16</v>
      </c>
      <c r="V79" s="11">
        <f t="shared" si="11"/>
        <v>225.53125</v>
      </c>
    </row>
    <row r="80" spans="1:22" ht="14.25" customHeight="1" x14ac:dyDescent="0.2">
      <c r="A80" s="3" t="s">
        <v>170</v>
      </c>
      <c r="B80" s="3" t="s">
        <v>171</v>
      </c>
      <c r="C80" s="4">
        <v>49</v>
      </c>
      <c r="D80" s="4">
        <v>42</v>
      </c>
      <c r="E80" s="4">
        <v>35</v>
      </c>
      <c r="F80" s="4">
        <v>48</v>
      </c>
      <c r="G80" s="4">
        <v>44</v>
      </c>
      <c r="H80" s="4">
        <v>63</v>
      </c>
      <c r="I80" s="4">
        <v>41</v>
      </c>
      <c r="J80" s="4">
        <v>51</v>
      </c>
      <c r="K80" s="4">
        <v>34</v>
      </c>
      <c r="L80" s="4">
        <v>32</v>
      </c>
      <c r="M80" s="4">
        <v>52</v>
      </c>
      <c r="N80" s="4">
        <v>40</v>
      </c>
      <c r="O80" s="4">
        <v>37</v>
      </c>
      <c r="P80" s="4">
        <v>49</v>
      </c>
      <c r="Q80" s="4">
        <v>35</v>
      </c>
      <c r="R80" s="4">
        <v>39</v>
      </c>
      <c r="S80">
        <f t="shared" si="8"/>
        <v>691</v>
      </c>
      <c r="T80" s="10">
        <f t="shared" si="9"/>
        <v>2418.5</v>
      </c>
      <c r="U80">
        <f t="shared" si="10"/>
        <v>16</v>
      </c>
      <c r="V80" s="11">
        <f t="shared" si="11"/>
        <v>151.15625</v>
      </c>
    </row>
    <row r="81" spans="1:22" ht="14.25" customHeight="1" x14ac:dyDescent="0.2">
      <c r="A81" s="3" t="s">
        <v>172</v>
      </c>
      <c r="B81" s="3" t="s">
        <v>173</v>
      </c>
      <c r="C81" s="4">
        <v>25</v>
      </c>
      <c r="D81" s="4">
        <v>32</v>
      </c>
      <c r="E81" s="4">
        <v>31</v>
      </c>
      <c r="F81" s="4">
        <v>34</v>
      </c>
      <c r="G81" s="4">
        <v>36</v>
      </c>
      <c r="H81" s="4">
        <v>38</v>
      </c>
      <c r="I81" s="4">
        <v>34</v>
      </c>
      <c r="J81" s="4">
        <v>42</v>
      </c>
      <c r="K81" s="4">
        <v>23</v>
      </c>
      <c r="L81" s="4">
        <v>30</v>
      </c>
      <c r="M81" s="4">
        <v>34</v>
      </c>
      <c r="N81" s="4">
        <v>36</v>
      </c>
      <c r="O81" s="4">
        <v>29</v>
      </c>
      <c r="P81" s="4">
        <v>32</v>
      </c>
      <c r="Q81" s="4">
        <v>30</v>
      </c>
      <c r="R81" s="4">
        <v>20</v>
      </c>
      <c r="S81">
        <f t="shared" si="8"/>
        <v>506</v>
      </c>
      <c r="T81" s="10">
        <f t="shared" si="9"/>
        <v>1771</v>
      </c>
      <c r="U81">
        <f t="shared" si="10"/>
        <v>16</v>
      </c>
      <c r="V81" s="11">
        <f t="shared" si="11"/>
        <v>110.6875</v>
      </c>
    </row>
    <row r="82" spans="1:22" ht="14.25" customHeight="1" x14ac:dyDescent="0.2">
      <c r="A82" s="3" t="s">
        <v>174</v>
      </c>
      <c r="B82" s="3" t="s">
        <v>175</v>
      </c>
      <c r="C82" s="4">
        <v>114</v>
      </c>
      <c r="D82" s="4">
        <v>112</v>
      </c>
      <c r="E82" s="4">
        <v>115</v>
      </c>
      <c r="F82" s="4">
        <v>92</v>
      </c>
      <c r="G82" s="4">
        <v>56</v>
      </c>
      <c r="H82" s="4">
        <v>76</v>
      </c>
      <c r="I82" s="4">
        <v>31</v>
      </c>
      <c r="J82" s="4">
        <v>32</v>
      </c>
      <c r="K82" s="4">
        <v>32</v>
      </c>
      <c r="L82" s="4">
        <v>23</v>
      </c>
      <c r="M82" s="4">
        <v>33</v>
      </c>
      <c r="N82" s="4">
        <v>30</v>
      </c>
      <c r="O82" s="4">
        <v>27</v>
      </c>
      <c r="P82" s="4">
        <v>28</v>
      </c>
      <c r="Q82" s="4">
        <v>26</v>
      </c>
      <c r="R82" s="4">
        <v>28</v>
      </c>
      <c r="S82">
        <f t="shared" si="8"/>
        <v>855</v>
      </c>
      <c r="T82" s="10">
        <f t="shared" si="9"/>
        <v>2992.5</v>
      </c>
      <c r="U82">
        <f t="shared" si="10"/>
        <v>16</v>
      </c>
      <c r="V82" s="11">
        <f t="shared" si="11"/>
        <v>187.03125</v>
      </c>
    </row>
    <row r="83" spans="1:22" ht="14.25" customHeight="1" x14ac:dyDescent="0.2">
      <c r="A83" s="4" t="s">
        <v>176</v>
      </c>
      <c r="B83" s="4" t="s">
        <v>177</v>
      </c>
      <c r="C83" s="4">
        <v>27</v>
      </c>
      <c r="D83" s="4">
        <v>32</v>
      </c>
      <c r="E83" s="4">
        <v>32</v>
      </c>
      <c r="F83" s="4">
        <v>40</v>
      </c>
      <c r="G83" s="4">
        <v>74</v>
      </c>
      <c r="H83" s="4">
        <v>69</v>
      </c>
      <c r="I83" s="4">
        <v>73</v>
      </c>
      <c r="J83" s="4">
        <v>75</v>
      </c>
      <c r="K83" s="4">
        <v>82</v>
      </c>
      <c r="L83" s="4">
        <v>85</v>
      </c>
      <c r="M83" s="4">
        <v>68</v>
      </c>
      <c r="N83" s="4">
        <v>78</v>
      </c>
      <c r="O83" s="4">
        <v>76</v>
      </c>
      <c r="P83" s="4">
        <v>87</v>
      </c>
      <c r="Q83" s="4">
        <v>80</v>
      </c>
      <c r="R83" s="4">
        <v>82</v>
      </c>
      <c r="S83">
        <f t="shared" si="8"/>
        <v>1060</v>
      </c>
      <c r="T83" s="10">
        <f t="shared" si="9"/>
        <v>3710</v>
      </c>
      <c r="U83">
        <f t="shared" si="10"/>
        <v>16</v>
      </c>
      <c r="V83" s="11">
        <f t="shared" si="11"/>
        <v>231.875</v>
      </c>
    </row>
    <row r="84" spans="1:22" ht="14.25" customHeight="1" x14ac:dyDescent="0.2">
      <c r="A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>
        <f>SUM(S3:S83)</f>
        <v>92975</v>
      </c>
      <c r="T84">
        <f>SUM(T3:T83)</f>
        <v>325412.5</v>
      </c>
      <c r="U84" s="11">
        <f>SUM(U3:U83)/110</f>
        <v>8.6909090909090914</v>
      </c>
      <c r="V84" s="11">
        <f>SUM(V3:V83)/110</f>
        <v>192.32768233029597</v>
      </c>
    </row>
    <row r="85" spans="1:22" ht="14.25" customHeight="1" x14ac:dyDescent="0.2">
      <c r="A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2" t="s">
        <v>200</v>
      </c>
      <c r="T85" s="12" t="s">
        <v>200</v>
      </c>
      <c r="U85" s="12" t="s">
        <v>198</v>
      </c>
      <c r="V85" s="12" t="s">
        <v>198</v>
      </c>
    </row>
    <row r="86" spans="1:22" ht="14.25" customHeight="1" x14ac:dyDescent="0.2">
      <c r="C86" s="4"/>
      <c r="D86" s="4"/>
      <c r="E86" s="4"/>
      <c r="F86" s="4"/>
      <c r="V86" s="11"/>
    </row>
    <row r="87" spans="1:22" ht="14.25" customHeight="1" x14ac:dyDescent="0.25">
      <c r="A87" s="7" t="s">
        <v>178</v>
      </c>
      <c r="B87" s="8"/>
      <c r="C87" s="9">
        <f t="shared" ref="C87:R87" si="12">SUM(C4:C85)</f>
        <v>6762</v>
      </c>
      <c r="D87" s="9">
        <f t="shared" si="12"/>
        <v>6647</v>
      </c>
      <c r="E87" s="9">
        <f t="shared" si="12"/>
        <v>6603</v>
      </c>
      <c r="F87" s="9">
        <f t="shared" si="12"/>
        <v>7089</v>
      </c>
      <c r="G87" s="9">
        <f t="shared" si="12"/>
        <v>6204</v>
      </c>
      <c r="H87" s="9">
        <f t="shared" si="12"/>
        <v>5559</v>
      </c>
      <c r="I87" s="9">
        <f t="shared" si="12"/>
        <v>5708</v>
      </c>
      <c r="J87" s="9">
        <f t="shared" si="12"/>
        <v>5487</v>
      </c>
      <c r="K87" s="9">
        <f t="shared" si="12"/>
        <v>5704</v>
      </c>
      <c r="L87" s="9">
        <f t="shared" si="12"/>
        <v>5579</v>
      </c>
      <c r="M87" s="9">
        <f t="shared" si="12"/>
        <v>5497</v>
      </c>
      <c r="N87" s="9">
        <f t="shared" si="12"/>
        <v>5200</v>
      </c>
      <c r="O87" s="9">
        <f t="shared" si="12"/>
        <v>5147</v>
      </c>
      <c r="P87" s="9">
        <f t="shared" si="12"/>
        <v>5310</v>
      </c>
      <c r="Q87" s="9">
        <f t="shared" si="12"/>
        <v>5400</v>
      </c>
      <c r="R87" s="9">
        <f t="shared" si="12"/>
        <v>5075</v>
      </c>
      <c r="S87" s="15">
        <f>SUM(C87:R87)</f>
        <v>92971</v>
      </c>
      <c r="T87" s="20">
        <f t="shared" ref="T87" si="13">S87*3.5</f>
        <v>325398.5</v>
      </c>
      <c r="U87">
        <v>22</v>
      </c>
      <c r="V87" s="15">
        <f t="shared" ref="V87" si="14">T87/U87</f>
        <v>14790.84090909091</v>
      </c>
    </row>
    <row r="88" spans="1:22" ht="14.25" customHeight="1" x14ac:dyDescent="0.2">
      <c r="B88" s="12" t="s">
        <v>227</v>
      </c>
      <c r="C88">
        <f>COUNTIF(C3:C83,"&gt;0")</f>
        <v>64</v>
      </c>
      <c r="D88">
        <f t="shared" ref="D88:R88" si="15">COUNTIF(D3:D83,"&gt;0")</f>
        <v>56</v>
      </c>
      <c r="E88">
        <f t="shared" si="15"/>
        <v>59</v>
      </c>
      <c r="F88">
        <f t="shared" si="15"/>
        <v>60</v>
      </c>
      <c r="G88">
        <f t="shared" si="15"/>
        <v>58</v>
      </c>
      <c r="H88">
        <f t="shared" si="15"/>
        <v>60</v>
      </c>
      <c r="I88">
        <f t="shared" si="15"/>
        <v>60</v>
      </c>
      <c r="J88">
        <f t="shared" si="15"/>
        <v>60</v>
      </c>
      <c r="K88">
        <f t="shared" si="15"/>
        <v>62</v>
      </c>
      <c r="L88">
        <f t="shared" si="15"/>
        <v>60</v>
      </c>
      <c r="M88">
        <f t="shared" si="15"/>
        <v>59</v>
      </c>
      <c r="N88">
        <f t="shared" si="15"/>
        <v>60</v>
      </c>
      <c r="O88">
        <f t="shared" si="15"/>
        <v>57</v>
      </c>
      <c r="P88">
        <f t="shared" si="15"/>
        <v>59</v>
      </c>
      <c r="Q88">
        <f t="shared" si="15"/>
        <v>61</v>
      </c>
      <c r="R88">
        <f t="shared" si="15"/>
        <v>61</v>
      </c>
      <c r="S88">
        <f>AVERAGE(C88:R88)</f>
        <v>59.75</v>
      </c>
    </row>
    <row r="89" spans="1:22" ht="14.25" customHeight="1" x14ac:dyDescent="0.2">
      <c r="S89" s="12" t="s">
        <v>228</v>
      </c>
    </row>
    <row r="90" spans="1:22" ht="14.25" customHeight="1" x14ac:dyDescent="0.2"/>
    <row r="91" spans="1:22" ht="14.25" customHeight="1" x14ac:dyDescent="0.2"/>
    <row r="92" spans="1:22" ht="14.25" customHeight="1" x14ac:dyDescent="0.2"/>
    <row r="93" spans="1:22" ht="14.25" customHeight="1" x14ac:dyDescent="0.2"/>
    <row r="94" spans="1:22" ht="14.25" customHeight="1" x14ac:dyDescent="0.2"/>
    <row r="95" spans="1:22" ht="14.25" customHeight="1" x14ac:dyDescent="0.2"/>
    <row r="96" spans="1:22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</sheetData>
  <autoFilter ref="A2:V85">
    <sortState ref="A2:AC113">
      <sortCondition ref="A1:A113"/>
    </sortState>
  </autoFilter>
  <pageMargins left="0.7" right="0.7" top="0.75" bottom="0.75" header="0" footer="0"/>
  <pageSetup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1"/>
  <sheetViews>
    <sheetView topLeftCell="A7" zoomScaleNormal="100" workbookViewId="0">
      <selection activeCell="A26" sqref="A26:XFD26"/>
    </sheetView>
  </sheetViews>
  <sheetFormatPr defaultColWidth="12.5703125" defaultRowHeight="15" customHeight="1" x14ac:dyDescent="0.2"/>
  <cols>
    <col min="1" max="1" width="11.42578125" bestFit="1" customWidth="1"/>
    <col min="2" max="2" width="47" bestFit="1" customWidth="1"/>
    <col min="3" max="18" width="9.140625" style="27" bestFit="1" customWidth="1"/>
    <col min="19" max="21" width="11.7109375" bestFit="1" customWidth="1"/>
    <col min="22" max="22" width="7.140625" style="27" bestFit="1" customWidth="1"/>
    <col min="23" max="23" width="15.7109375" bestFit="1" customWidth="1"/>
    <col min="24" max="24" width="16.5703125" bestFit="1" customWidth="1"/>
  </cols>
  <sheetData>
    <row r="1" spans="1:24" ht="15" customHeight="1" x14ac:dyDescent="0.2"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>
        <v>12</v>
      </c>
      <c r="O1" s="27">
        <v>13</v>
      </c>
      <c r="P1" s="27">
        <v>14</v>
      </c>
      <c r="Q1" s="27">
        <v>15</v>
      </c>
      <c r="R1" s="27">
        <v>16</v>
      </c>
    </row>
    <row r="2" spans="1:24" ht="25.5" x14ac:dyDescent="0.2">
      <c r="A2" s="17" t="s">
        <v>179</v>
      </c>
      <c r="B2" s="17"/>
      <c r="C2" s="28" t="s">
        <v>180</v>
      </c>
      <c r="D2" s="28" t="s">
        <v>181</v>
      </c>
      <c r="E2" s="28" t="s">
        <v>182</v>
      </c>
      <c r="F2" s="28" t="s">
        <v>183</v>
      </c>
      <c r="G2" s="28" t="s">
        <v>184</v>
      </c>
      <c r="H2" s="28" t="s">
        <v>185</v>
      </c>
      <c r="I2" s="28" t="s">
        <v>186</v>
      </c>
      <c r="J2" s="28" t="s">
        <v>187</v>
      </c>
      <c r="K2" s="28" t="s">
        <v>188</v>
      </c>
      <c r="L2" s="28" t="s">
        <v>189</v>
      </c>
      <c r="M2" s="28" t="s">
        <v>190</v>
      </c>
      <c r="N2" s="28" t="s">
        <v>191</v>
      </c>
      <c r="O2" s="28" t="s">
        <v>192</v>
      </c>
      <c r="P2" s="28" t="s">
        <v>193</v>
      </c>
      <c r="Q2" s="28" t="s">
        <v>194</v>
      </c>
      <c r="R2" s="28" t="s">
        <v>195</v>
      </c>
      <c r="S2" s="18" t="s">
        <v>202</v>
      </c>
      <c r="T2" s="18" t="s">
        <v>203</v>
      </c>
      <c r="U2" s="18" t="s">
        <v>206</v>
      </c>
      <c r="V2" s="28" t="s">
        <v>197</v>
      </c>
      <c r="W2" s="18" t="s">
        <v>207</v>
      </c>
      <c r="X2" s="18" t="s">
        <v>208</v>
      </c>
    </row>
    <row r="3" spans="1:24" ht="14.25" customHeight="1" x14ac:dyDescent="0.2">
      <c r="A3" s="21" t="s">
        <v>20</v>
      </c>
      <c r="B3" s="21" t="s">
        <v>21</v>
      </c>
      <c r="C3" s="36">
        <v>274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5">
        <f t="shared" ref="S3:S34" si="0">SUM(C3:R3)</f>
        <v>274</v>
      </c>
      <c r="T3" s="20">
        <f t="shared" ref="T3:T34" si="1">S3*1.5</f>
        <v>411</v>
      </c>
      <c r="U3" s="15">
        <f t="shared" ref="U3:U34" si="2">S3*2</f>
        <v>548</v>
      </c>
      <c r="V3" s="27">
        <f t="shared" ref="V3:V40" si="3">COUNTIF(C3:R3,"&gt;0")</f>
        <v>1</v>
      </c>
      <c r="W3" s="15">
        <f t="shared" ref="W3:W30" si="4">T3/V3</f>
        <v>411</v>
      </c>
      <c r="X3" s="15">
        <f t="shared" ref="X3:X30" si="5">U3/V3</f>
        <v>548</v>
      </c>
    </row>
    <row r="4" spans="1:24" ht="14.25" customHeight="1" x14ac:dyDescent="0.2">
      <c r="A4" s="19" t="s">
        <v>24</v>
      </c>
      <c r="B4" s="19" t="s">
        <v>25</v>
      </c>
      <c r="C4" s="36">
        <v>1011</v>
      </c>
      <c r="D4" s="36">
        <v>477</v>
      </c>
      <c r="E4" s="36">
        <v>699</v>
      </c>
      <c r="F4" s="36">
        <v>735</v>
      </c>
      <c r="G4" s="36">
        <v>646</v>
      </c>
      <c r="H4" s="36">
        <v>412</v>
      </c>
      <c r="I4" s="36">
        <v>513</v>
      </c>
      <c r="J4" s="36">
        <v>766</v>
      </c>
      <c r="K4" s="36">
        <v>826</v>
      </c>
      <c r="L4" s="36">
        <v>577</v>
      </c>
      <c r="M4" s="36">
        <v>664</v>
      </c>
      <c r="N4" s="36">
        <v>207</v>
      </c>
      <c r="O4" s="36">
        <v>226</v>
      </c>
      <c r="P4" s="36">
        <v>318</v>
      </c>
      <c r="Q4" s="36">
        <v>256</v>
      </c>
      <c r="R4" s="36">
        <v>257</v>
      </c>
      <c r="S4" s="15">
        <f t="shared" si="0"/>
        <v>8590</v>
      </c>
      <c r="T4" s="20">
        <f t="shared" si="1"/>
        <v>12885</v>
      </c>
      <c r="U4" s="15">
        <f t="shared" si="2"/>
        <v>17180</v>
      </c>
      <c r="V4" s="27">
        <f t="shared" si="3"/>
        <v>16</v>
      </c>
      <c r="W4" s="15">
        <f t="shared" si="4"/>
        <v>805.3125</v>
      </c>
      <c r="X4" s="15">
        <f t="shared" si="5"/>
        <v>1073.75</v>
      </c>
    </row>
    <row r="5" spans="1:24" ht="14.25" customHeight="1" x14ac:dyDescent="0.2">
      <c r="A5" s="21" t="s">
        <v>26</v>
      </c>
      <c r="B5" s="21" t="s">
        <v>27</v>
      </c>
      <c r="C5" s="36"/>
      <c r="D5" s="36"/>
      <c r="E5" s="36"/>
      <c r="F5" s="36"/>
      <c r="G5" s="36"/>
      <c r="H5" s="36">
        <v>0</v>
      </c>
      <c r="I5" s="36">
        <v>63</v>
      </c>
      <c r="J5" s="36">
        <v>194</v>
      </c>
      <c r="K5" s="36">
        <v>544</v>
      </c>
      <c r="L5" s="36">
        <v>308</v>
      </c>
      <c r="M5" s="36">
        <v>342</v>
      </c>
      <c r="N5" s="36">
        <v>435</v>
      </c>
      <c r="O5" s="36">
        <v>413</v>
      </c>
      <c r="P5" s="36">
        <v>499</v>
      </c>
      <c r="Q5" s="36">
        <v>591</v>
      </c>
      <c r="R5" s="36">
        <v>440</v>
      </c>
      <c r="S5" s="15">
        <f t="shared" si="0"/>
        <v>3829</v>
      </c>
      <c r="T5" s="20">
        <f t="shared" si="1"/>
        <v>5743.5</v>
      </c>
      <c r="U5" s="15">
        <f t="shared" si="2"/>
        <v>7658</v>
      </c>
      <c r="V5" s="27">
        <f t="shared" si="3"/>
        <v>10</v>
      </c>
      <c r="W5" s="15">
        <f t="shared" si="4"/>
        <v>574.35</v>
      </c>
      <c r="X5" s="15">
        <f t="shared" si="5"/>
        <v>765.8</v>
      </c>
    </row>
    <row r="6" spans="1:24" ht="14.25" customHeight="1" x14ac:dyDescent="0.2">
      <c r="A6" s="19" t="s">
        <v>18</v>
      </c>
      <c r="B6" s="30" t="s">
        <v>19</v>
      </c>
      <c r="C6" s="36">
        <v>36</v>
      </c>
      <c r="D6" s="36">
        <v>29</v>
      </c>
      <c r="E6" s="36">
        <v>21</v>
      </c>
      <c r="F6" s="36">
        <v>66</v>
      </c>
      <c r="G6" s="36">
        <v>7</v>
      </c>
      <c r="H6" s="36">
        <v>5</v>
      </c>
      <c r="I6" s="36">
        <v>14</v>
      </c>
      <c r="J6" s="36">
        <v>0</v>
      </c>
      <c r="K6" s="36">
        <v>24</v>
      </c>
      <c r="L6" s="36"/>
      <c r="M6" s="36"/>
      <c r="N6" s="36"/>
      <c r="O6" s="36"/>
      <c r="P6" s="36"/>
      <c r="Q6" s="36"/>
      <c r="R6" s="36"/>
      <c r="S6" s="15">
        <f t="shared" si="0"/>
        <v>202</v>
      </c>
      <c r="T6" s="20">
        <f t="shared" si="1"/>
        <v>303</v>
      </c>
      <c r="U6" s="15">
        <f t="shared" si="2"/>
        <v>404</v>
      </c>
      <c r="V6" s="27">
        <f t="shared" si="3"/>
        <v>8</v>
      </c>
      <c r="W6" s="15">
        <f t="shared" si="4"/>
        <v>37.875</v>
      </c>
      <c r="X6" s="15">
        <f t="shared" si="5"/>
        <v>50.5</v>
      </c>
    </row>
    <row r="7" spans="1:24" ht="14.25" customHeight="1" x14ac:dyDescent="0.2">
      <c r="A7" s="19" t="s">
        <v>22</v>
      </c>
      <c r="B7" s="19" t="s">
        <v>23</v>
      </c>
      <c r="C7" s="36">
        <v>954</v>
      </c>
      <c r="D7" s="36">
        <v>834</v>
      </c>
      <c r="E7" s="36">
        <v>1048</v>
      </c>
      <c r="F7" s="36">
        <v>900</v>
      </c>
      <c r="G7" s="36">
        <v>901</v>
      </c>
      <c r="H7" s="36">
        <v>1006</v>
      </c>
      <c r="I7" s="36">
        <v>1053</v>
      </c>
      <c r="J7" s="36">
        <v>1032</v>
      </c>
      <c r="K7" s="36">
        <v>951</v>
      </c>
      <c r="L7" s="36">
        <v>740</v>
      </c>
      <c r="M7" s="36">
        <v>690</v>
      </c>
      <c r="N7" s="36">
        <v>816</v>
      </c>
      <c r="O7" s="36">
        <v>761</v>
      </c>
      <c r="P7" s="36">
        <v>648</v>
      </c>
      <c r="Q7" s="36">
        <v>864</v>
      </c>
      <c r="R7" s="36">
        <v>594</v>
      </c>
      <c r="S7" s="15">
        <f t="shared" si="0"/>
        <v>13792</v>
      </c>
      <c r="T7" s="20">
        <f t="shared" si="1"/>
        <v>20688</v>
      </c>
      <c r="U7" s="15">
        <f t="shared" si="2"/>
        <v>27584</v>
      </c>
      <c r="V7" s="27">
        <f t="shared" si="3"/>
        <v>16</v>
      </c>
      <c r="W7" s="15">
        <f t="shared" si="4"/>
        <v>1293</v>
      </c>
      <c r="X7" s="15">
        <f t="shared" si="5"/>
        <v>1724</v>
      </c>
    </row>
    <row r="8" spans="1:24" ht="14.25" customHeight="1" x14ac:dyDescent="0.2">
      <c r="A8" s="19" t="s">
        <v>34</v>
      </c>
      <c r="B8" s="19" t="s">
        <v>35</v>
      </c>
      <c r="C8" s="36">
        <v>2718</v>
      </c>
      <c r="D8" s="36">
        <v>3520</v>
      </c>
      <c r="E8" s="36">
        <v>2818</v>
      </c>
      <c r="F8" s="36">
        <v>3232</v>
      </c>
      <c r="G8" s="36">
        <v>3533</v>
      </c>
      <c r="H8" s="36">
        <v>2929</v>
      </c>
      <c r="I8" s="36">
        <v>3244</v>
      </c>
      <c r="J8" s="36">
        <v>2684</v>
      </c>
      <c r="K8" s="36">
        <v>2260</v>
      </c>
      <c r="L8" s="36">
        <v>2955</v>
      </c>
      <c r="M8" s="36">
        <v>1824</v>
      </c>
      <c r="N8" s="36">
        <v>1956</v>
      </c>
      <c r="O8" s="36">
        <v>1947</v>
      </c>
      <c r="P8" s="36">
        <v>1967</v>
      </c>
      <c r="Q8" s="36">
        <v>2193</v>
      </c>
      <c r="R8" s="36">
        <v>2047</v>
      </c>
      <c r="S8" s="15">
        <f t="shared" si="0"/>
        <v>41827</v>
      </c>
      <c r="T8" s="20">
        <f t="shared" si="1"/>
        <v>62740.5</v>
      </c>
      <c r="U8" s="15">
        <f t="shared" si="2"/>
        <v>83654</v>
      </c>
      <c r="V8" s="27">
        <f t="shared" si="3"/>
        <v>16</v>
      </c>
      <c r="W8" s="15">
        <f t="shared" si="4"/>
        <v>3921.28125</v>
      </c>
      <c r="X8" s="15">
        <f t="shared" si="5"/>
        <v>5228.375</v>
      </c>
    </row>
    <row r="9" spans="1:24" ht="14.25" customHeight="1" x14ac:dyDescent="0.2">
      <c r="A9" s="19" t="s">
        <v>42</v>
      </c>
      <c r="B9" s="19" t="s">
        <v>43</v>
      </c>
      <c r="C9" s="36">
        <v>153</v>
      </c>
      <c r="D9" s="36">
        <v>127</v>
      </c>
      <c r="E9" s="36">
        <v>110</v>
      </c>
      <c r="F9" s="36">
        <v>179</v>
      </c>
      <c r="G9" s="36">
        <v>178</v>
      </c>
      <c r="H9" s="36">
        <v>197</v>
      </c>
      <c r="I9" s="36">
        <v>332</v>
      </c>
      <c r="J9" s="36">
        <v>184</v>
      </c>
      <c r="K9" s="36">
        <v>223</v>
      </c>
      <c r="L9" s="36">
        <v>214</v>
      </c>
      <c r="M9" s="36">
        <v>419</v>
      </c>
      <c r="N9" s="36">
        <v>480</v>
      </c>
      <c r="O9" s="36">
        <v>491</v>
      </c>
      <c r="P9" s="36">
        <v>488</v>
      </c>
      <c r="Q9" s="36">
        <v>377</v>
      </c>
      <c r="R9" s="36">
        <v>385</v>
      </c>
      <c r="S9" s="15">
        <f t="shared" si="0"/>
        <v>4537</v>
      </c>
      <c r="T9" s="20">
        <f t="shared" si="1"/>
        <v>6805.5</v>
      </c>
      <c r="U9" s="15">
        <f t="shared" si="2"/>
        <v>9074</v>
      </c>
      <c r="V9" s="27">
        <f t="shared" si="3"/>
        <v>16</v>
      </c>
      <c r="W9" s="15">
        <f t="shared" si="4"/>
        <v>425.34375</v>
      </c>
      <c r="X9" s="15">
        <f t="shared" si="5"/>
        <v>567.125</v>
      </c>
    </row>
    <row r="10" spans="1:24" ht="14.25" customHeight="1" x14ac:dyDescent="0.2">
      <c r="A10" s="19" t="s">
        <v>30</v>
      </c>
      <c r="B10" s="19" t="s">
        <v>31</v>
      </c>
      <c r="C10" s="36">
        <v>387</v>
      </c>
      <c r="D10" s="36">
        <v>369</v>
      </c>
      <c r="E10" s="36">
        <v>231</v>
      </c>
      <c r="F10" s="36">
        <v>350</v>
      </c>
      <c r="G10" s="36">
        <v>157</v>
      </c>
      <c r="H10" s="36">
        <v>161</v>
      </c>
      <c r="I10" s="36">
        <v>218</v>
      </c>
      <c r="J10" s="36">
        <v>191</v>
      </c>
      <c r="K10" s="36">
        <v>267</v>
      </c>
      <c r="L10" s="36">
        <v>148</v>
      </c>
      <c r="M10" s="36">
        <v>155</v>
      </c>
      <c r="N10" s="36">
        <v>37</v>
      </c>
      <c r="O10" s="36"/>
      <c r="P10" s="36"/>
      <c r="Q10" s="36"/>
      <c r="R10" s="36">
        <v>202</v>
      </c>
      <c r="S10" s="15">
        <f t="shared" si="0"/>
        <v>2873</v>
      </c>
      <c r="T10" s="20">
        <f t="shared" si="1"/>
        <v>4309.5</v>
      </c>
      <c r="U10" s="15">
        <f t="shared" si="2"/>
        <v>5746</v>
      </c>
      <c r="V10" s="27">
        <f t="shared" si="3"/>
        <v>13</v>
      </c>
      <c r="W10" s="15">
        <f t="shared" si="4"/>
        <v>331.5</v>
      </c>
      <c r="X10" s="15">
        <f t="shared" si="5"/>
        <v>442</v>
      </c>
    </row>
    <row r="11" spans="1:24" ht="14.25" customHeight="1" x14ac:dyDescent="0.2">
      <c r="A11" s="21" t="s">
        <v>36</v>
      </c>
      <c r="B11" s="21" t="s">
        <v>37</v>
      </c>
      <c r="C11" s="36"/>
      <c r="D11" s="36"/>
      <c r="E11" s="36"/>
      <c r="F11" s="36"/>
      <c r="G11" s="36">
        <v>38</v>
      </c>
      <c r="H11" s="36">
        <v>26</v>
      </c>
      <c r="I11" s="36">
        <v>28</v>
      </c>
      <c r="J11" s="36">
        <v>37</v>
      </c>
      <c r="K11" s="36">
        <v>5</v>
      </c>
      <c r="L11" s="36">
        <v>0</v>
      </c>
      <c r="M11" s="36"/>
      <c r="N11" s="36"/>
      <c r="O11" s="36"/>
      <c r="P11" s="36"/>
      <c r="Q11" s="36"/>
      <c r="R11" s="36"/>
      <c r="S11" s="15">
        <f t="shared" si="0"/>
        <v>134</v>
      </c>
      <c r="T11" s="20">
        <f t="shared" si="1"/>
        <v>201</v>
      </c>
      <c r="U11" s="15">
        <f t="shared" si="2"/>
        <v>268</v>
      </c>
      <c r="V11" s="27">
        <f t="shared" si="3"/>
        <v>5</v>
      </c>
      <c r="W11" s="15">
        <f t="shared" si="4"/>
        <v>40.200000000000003</v>
      </c>
      <c r="X11" s="15">
        <f t="shared" si="5"/>
        <v>53.6</v>
      </c>
    </row>
    <row r="12" spans="1:24" ht="14.25" customHeight="1" x14ac:dyDescent="0.2">
      <c r="A12" s="19" t="s">
        <v>28</v>
      </c>
      <c r="B12" s="19" t="s">
        <v>29</v>
      </c>
      <c r="C12" s="36">
        <v>548</v>
      </c>
      <c r="D12" s="36">
        <v>636</v>
      </c>
      <c r="E12" s="36">
        <v>625</v>
      </c>
      <c r="F12" s="36">
        <v>607</v>
      </c>
      <c r="G12" s="36">
        <v>1032</v>
      </c>
      <c r="H12" s="36">
        <v>924</v>
      </c>
      <c r="I12" s="36">
        <v>648</v>
      </c>
      <c r="J12" s="36">
        <v>880</v>
      </c>
      <c r="K12" s="36">
        <v>609</v>
      </c>
      <c r="L12" s="36">
        <v>1068</v>
      </c>
      <c r="M12" s="36">
        <v>851</v>
      </c>
      <c r="N12" s="36">
        <v>917</v>
      </c>
      <c r="O12" s="36">
        <v>990</v>
      </c>
      <c r="P12" s="36">
        <v>1120</v>
      </c>
      <c r="Q12" s="36">
        <v>955</v>
      </c>
      <c r="R12" s="36">
        <v>1409</v>
      </c>
      <c r="S12" s="15">
        <f t="shared" si="0"/>
        <v>13819</v>
      </c>
      <c r="T12" s="20">
        <f t="shared" si="1"/>
        <v>20728.5</v>
      </c>
      <c r="U12" s="15">
        <f t="shared" si="2"/>
        <v>27638</v>
      </c>
      <c r="V12" s="27">
        <f t="shared" si="3"/>
        <v>16</v>
      </c>
      <c r="W12" s="15">
        <f t="shared" si="4"/>
        <v>1295.53125</v>
      </c>
      <c r="X12" s="15">
        <f t="shared" si="5"/>
        <v>1727.375</v>
      </c>
    </row>
    <row r="13" spans="1:24" ht="14.25" customHeight="1" x14ac:dyDescent="0.2">
      <c r="A13" s="21" t="s">
        <v>38</v>
      </c>
      <c r="B13" s="21" t="s">
        <v>39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>
        <v>52</v>
      </c>
      <c r="O13" s="36"/>
      <c r="P13" s="36"/>
      <c r="Q13" s="36"/>
      <c r="R13" s="36"/>
      <c r="S13" s="15">
        <f t="shared" si="0"/>
        <v>52</v>
      </c>
      <c r="T13" s="20">
        <f t="shared" si="1"/>
        <v>78</v>
      </c>
      <c r="U13" s="15">
        <f t="shared" si="2"/>
        <v>104</v>
      </c>
      <c r="V13" s="27">
        <f t="shared" si="3"/>
        <v>1</v>
      </c>
      <c r="W13" s="15">
        <f t="shared" si="4"/>
        <v>78</v>
      </c>
      <c r="X13" s="15">
        <f t="shared" si="5"/>
        <v>104</v>
      </c>
    </row>
    <row r="14" spans="1:24" ht="14.25" customHeight="1" x14ac:dyDescent="0.2">
      <c r="A14" s="19" t="s">
        <v>60</v>
      </c>
      <c r="B14" s="19" t="s">
        <v>61</v>
      </c>
      <c r="C14" s="36">
        <v>1599</v>
      </c>
      <c r="D14" s="36">
        <v>1451</v>
      </c>
      <c r="E14" s="36">
        <v>1556</v>
      </c>
      <c r="F14" s="36">
        <v>1130</v>
      </c>
      <c r="G14" s="36">
        <v>1353</v>
      </c>
      <c r="H14" s="36">
        <v>1381</v>
      </c>
      <c r="I14" s="36">
        <v>953</v>
      </c>
      <c r="J14" s="36">
        <v>1450</v>
      </c>
      <c r="K14" s="36">
        <v>1493</v>
      </c>
      <c r="L14" s="36">
        <v>1474</v>
      </c>
      <c r="M14" s="36">
        <v>1189</v>
      </c>
      <c r="N14" s="36">
        <v>966</v>
      </c>
      <c r="O14" s="36">
        <v>900</v>
      </c>
      <c r="P14" s="36">
        <v>657</v>
      </c>
      <c r="Q14" s="36">
        <v>615</v>
      </c>
      <c r="R14" s="36">
        <v>808</v>
      </c>
      <c r="S14" s="15">
        <f t="shared" si="0"/>
        <v>18975</v>
      </c>
      <c r="T14" s="20">
        <f t="shared" si="1"/>
        <v>28462.5</v>
      </c>
      <c r="U14" s="15">
        <f t="shared" si="2"/>
        <v>37950</v>
      </c>
      <c r="V14" s="27">
        <f t="shared" si="3"/>
        <v>16</v>
      </c>
      <c r="W14" s="15">
        <f t="shared" si="4"/>
        <v>1778.90625</v>
      </c>
      <c r="X14" s="15">
        <f t="shared" si="5"/>
        <v>2371.875</v>
      </c>
    </row>
    <row r="15" spans="1:24" ht="14.25" customHeight="1" x14ac:dyDescent="0.2">
      <c r="A15" s="19" t="s">
        <v>62</v>
      </c>
      <c r="B15" s="19" t="s">
        <v>63</v>
      </c>
      <c r="C15" s="36">
        <v>10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5">
        <f t="shared" si="0"/>
        <v>10</v>
      </c>
      <c r="T15" s="20">
        <f t="shared" si="1"/>
        <v>15</v>
      </c>
      <c r="U15" s="15">
        <f t="shared" si="2"/>
        <v>20</v>
      </c>
      <c r="V15" s="27">
        <f t="shared" si="3"/>
        <v>1</v>
      </c>
      <c r="W15" s="15">
        <f t="shared" si="4"/>
        <v>15</v>
      </c>
      <c r="X15" s="15">
        <f t="shared" si="5"/>
        <v>20</v>
      </c>
    </row>
    <row r="16" spans="1:24" ht="14.25" customHeight="1" x14ac:dyDescent="0.2">
      <c r="A16" s="21" t="s">
        <v>158</v>
      </c>
      <c r="B16" s="21" t="s">
        <v>159</v>
      </c>
      <c r="C16" s="36">
        <v>1430</v>
      </c>
      <c r="D16" s="36"/>
      <c r="E16" s="36">
        <v>900</v>
      </c>
      <c r="F16" s="36">
        <v>507</v>
      </c>
      <c r="G16" s="36">
        <v>600</v>
      </c>
      <c r="H16" s="36">
        <v>600</v>
      </c>
      <c r="I16" s="36">
        <v>410</v>
      </c>
      <c r="J16" s="36">
        <v>678</v>
      </c>
      <c r="K16" s="36">
        <v>710</v>
      </c>
      <c r="L16" s="36">
        <v>1000</v>
      </c>
      <c r="M16" s="36">
        <v>600</v>
      </c>
      <c r="N16" s="36">
        <v>400</v>
      </c>
      <c r="O16" s="36">
        <v>547</v>
      </c>
      <c r="P16" s="36">
        <v>410</v>
      </c>
      <c r="Q16" s="36">
        <v>482</v>
      </c>
      <c r="R16" s="36"/>
      <c r="S16" s="15">
        <f t="shared" si="0"/>
        <v>9274</v>
      </c>
      <c r="T16" s="20">
        <f t="shared" si="1"/>
        <v>13911</v>
      </c>
      <c r="U16" s="15">
        <f t="shared" si="2"/>
        <v>18548</v>
      </c>
      <c r="V16" s="27">
        <f t="shared" si="3"/>
        <v>14</v>
      </c>
      <c r="W16" s="15">
        <f t="shared" si="4"/>
        <v>993.64285714285711</v>
      </c>
      <c r="X16" s="15">
        <f t="shared" si="5"/>
        <v>1324.8571428571429</v>
      </c>
    </row>
    <row r="17" spans="1:24" ht="14.25" customHeight="1" x14ac:dyDescent="0.2">
      <c r="A17" s="21" t="s">
        <v>66</v>
      </c>
      <c r="B17" s="21" t="s">
        <v>66</v>
      </c>
      <c r="C17" s="36">
        <v>205</v>
      </c>
      <c r="D17" s="36">
        <v>258</v>
      </c>
      <c r="E17" s="36">
        <v>309</v>
      </c>
      <c r="F17" s="36">
        <v>177</v>
      </c>
      <c r="G17" s="36">
        <v>140</v>
      </c>
      <c r="H17" s="36">
        <v>120</v>
      </c>
      <c r="I17" s="36">
        <v>104</v>
      </c>
      <c r="J17" s="36">
        <v>99</v>
      </c>
      <c r="K17" s="36">
        <v>40</v>
      </c>
      <c r="L17" s="36">
        <v>0</v>
      </c>
      <c r="M17" s="36">
        <v>0</v>
      </c>
      <c r="N17" s="36"/>
      <c r="O17" s="36"/>
      <c r="P17" s="36"/>
      <c r="Q17" s="36"/>
      <c r="R17" s="36"/>
      <c r="S17" s="15">
        <f t="shared" si="0"/>
        <v>1452</v>
      </c>
      <c r="T17" s="20">
        <f t="shared" si="1"/>
        <v>2178</v>
      </c>
      <c r="U17" s="15">
        <f t="shared" si="2"/>
        <v>2904</v>
      </c>
      <c r="V17" s="27">
        <f t="shared" si="3"/>
        <v>9</v>
      </c>
      <c r="W17" s="15">
        <f t="shared" si="4"/>
        <v>242</v>
      </c>
      <c r="X17" s="15">
        <f t="shared" si="5"/>
        <v>322.66666666666669</v>
      </c>
    </row>
    <row r="18" spans="1:24" ht="14.25" customHeight="1" x14ac:dyDescent="0.2">
      <c r="A18" s="19" t="s">
        <v>54</v>
      </c>
      <c r="B18" s="19" t="s">
        <v>55</v>
      </c>
      <c r="C18" s="36">
        <v>501</v>
      </c>
      <c r="D18" s="36">
        <v>237</v>
      </c>
      <c r="E18" s="36">
        <v>432</v>
      </c>
      <c r="F18" s="36">
        <v>221</v>
      </c>
      <c r="G18" s="36">
        <v>134</v>
      </c>
      <c r="H18" s="36">
        <v>304</v>
      </c>
      <c r="I18" s="36">
        <v>210</v>
      </c>
      <c r="J18" s="36">
        <v>286</v>
      </c>
      <c r="K18" s="36">
        <v>271</v>
      </c>
      <c r="L18" s="36">
        <v>186</v>
      </c>
      <c r="M18" s="36">
        <v>134</v>
      </c>
      <c r="N18" s="36">
        <v>151</v>
      </c>
      <c r="O18" s="36">
        <v>132</v>
      </c>
      <c r="P18" s="36">
        <v>107</v>
      </c>
      <c r="Q18" s="36">
        <v>115</v>
      </c>
      <c r="R18" s="36">
        <v>161</v>
      </c>
      <c r="S18" s="15">
        <f t="shared" si="0"/>
        <v>3582</v>
      </c>
      <c r="T18" s="20">
        <f t="shared" si="1"/>
        <v>5373</v>
      </c>
      <c r="U18" s="15">
        <f t="shared" si="2"/>
        <v>7164</v>
      </c>
      <c r="V18" s="27">
        <f t="shared" si="3"/>
        <v>16</v>
      </c>
      <c r="W18" s="15">
        <f t="shared" si="4"/>
        <v>335.8125</v>
      </c>
      <c r="X18" s="15">
        <f t="shared" si="5"/>
        <v>447.75</v>
      </c>
    </row>
    <row r="19" spans="1:24" ht="14.25" customHeight="1" x14ac:dyDescent="0.2">
      <c r="A19" s="19" t="s">
        <v>50</v>
      </c>
      <c r="B19" s="19" t="s">
        <v>51</v>
      </c>
      <c r="C19" s="36">
        <v>2594</v>
      </c>
      <c r="D19" s="36">
        <v>2624</v>
      </c>
      <c r="E19" s="36">
        <v>3400</v>
      </c>
      <c r="F19" s="36">
        <v>2780</v>
      </c>
      <c r="G19" s="36">
        <v>2526</v>
      </c>
      <c r="H19" s="36">
        <v>1610</v>
      </c>
      <c r="I19" s="36">
        <v>3102</v>
      </c>
      <c r="J19" s="36">
        <v>3196</v>
      </c>
      <c r="K19" s="36">
        <v>4015</v>
      </c>
      <c r="L19" s="36">
        <v>3685</v>
      </c>
      <c r="M19" s="36">
        <v>4046</v>
      </c>
      <c r="N19" s="36">
        <v>4405</v>
      </c>
      <c r="O19" s="36">
        <v>5196</v>
      </c>
      <c r="P19" s="36">
        <v>4537</v>
      </c>
      <c r="Q19" s="36">
        <v>4065</v>
      </c>
      <c r="R19" s="36">
        <v>3824</v>
      </c>
      <c r="S19" s="15">
        <f t="shared" si="0"/>
        <v>55605</v>
      </c>
      <c r="T19" s="20">
        <f t="shared" si="1"/>
        <v>83407.5</v>
      </c>
      <c r="U19" s="15">
        <f t="shared" si="2"/>
        <v>111210</v>
      </c>
      <c r="V19" s="27">
        <f t="shared" si="3"/>
        <v>16</v>
      </c>
      <c r="W19" s="15">
        <f t="shared" si="4"/>
        <v>5212.96875</v>
      </c>
      <c r="X19" s="15">
        <f t="shared" si="5"/>
        <v>6950.625</v>
      </c>
    </row>
    <row r="20" spans="1:24" ht="14.25" customHeight="1" x14ac:dyDescent="0.2">
      <c r="A20" s="19" t="s">
        <v>48</v>
      </c>
      <c r="B20" s="19" t="s">
        <v>49</v>
      </c>
      <c r="C20" s="36">
        <v>929</v>
      </c>
      <c r="D20" s="36">
        <v>869</v>
      </c>
      <c r="E20" s="36">
        <v>984</v>
      </c>
      <c r="F20" s="36">
        <v>884</v>
      </c>
      <c r="G20" s="36">
        <v>1212</v>
      </c>
      <c r="H20" s="36">
        <v>1061</v>
      </c>
      <c r="I20" s="36">
        <v>836</v>
      </c>
      <c r="J20" s="36">
        <v>749</v>
      </c>
      <c r="K20" s="36">
        <v>682</v>
      </c>
      <c r="L20" s="36">
        <v>499</v>
      </c>
      <c r="M20" s="36">
        <v>310</v>
      </c>
      <c r="N20" s="36">
        <v>739</v>
      </c>
      <c r="O20" s="36">
        <v>364</v>
      </c>
      <c r="P20" s="36">
        <v>380</v>
      </c>
      <c r="Q20" s="36">
        <v>386</v>
      </c>
      <c r="R20" s="36">
        <v>576</v>
      </c>
      <c r="S20" s="15">
        <f t="shared" si="0"/>
        <v>11460</v>
      </c>
      <c r="T20" s="20">
        <f t="shared" si="1"/>
        <v>17190</v>
      </c>
      <c r="U20" s="15">
        <f t="shared" si="2"/>
        <v>22920</v>
      </c>
      <c r="V20" s="27">
        <f t="shared" si="3"/>
        <v>16</v>
      </c>
      <c r="W20" s="15">
        <f t="shared" si="4"/>
        <v>1074.375</v>
      </c>
      <c r="X20" s="15">
        <f t="shared" si="5"/>
        <v>1432.5</v>
      </c>
    </row>
    <row r="21" spans="1:24" ht="14.25" customHeight="1" x14ac:dyDescent="0.2">
      <c r="A21" s="19" t="s">
        <v>56</v>
      </c>
      <c r="B21" s="19" t="s">
        <v>57</v>
      </c>
      <c r="C21" s="36">
        <v>210</v>
      </c>
      <c r="D21" s="36">
        <v>196</v>
      </c>
      <c r="E21" s="36">
        <v>192</v>
      </c>
      <c r="F21" s="36">
        <v>212</v>
      </c>
      <c r="G21" s="36">
        <v>125</v>
      </c>
      <c r="H21" s="36">
        <v>119</v>
      </c>
      <c r="I21" s="36">
        <v>120</v>
      </c>
      <c r="J21" s="36">
        <v>70</v>
      </c>
      <c r="K21" s="36">
        <v>76</v>
      </c>
      <c r="L21" s="36">
        <v>105</v>
      </c>
      <c r="M21" s="36">
        <v>109</v>
      </c>
      <c r="N21" s="36">
        <v>106</v>
      </c>
      <c r="O21" s="36">
        <v>116</v>
      </c>
      <c r="P21" s="36">
        <v>147</v>
      </c>
      <c r="Q21" s="36">
        <v>168</v>
      </c>
      <c r="R21" s="36">
        <v>265</v>
      </c>
      <c r="S21" s="15">
        <f t="shared" si="0"/>
        <v>2336</v>
      </c>
      <c r="T21" s="20">
        <f t="shared" si="1"/>
        <v>3504</v>
      </c>
      <c r="U21" s="15">
        <f t="shared" si="2"/>
        <v>4672</v>
      </c>
      <c r="V21" s="27">
        <f t="shared" si="3"/>
        <v>16</v>
      </c>
      <c r="W21" s="15">
        <f t="shared" si="4"/>
        <v>219</v>
      </c>
      <c r="X21" s="15">
        <f t="shared" si="5"/>
        <v>292</v>
      </c>
    </row>
    <row r="22" spans="1:24" ht="14.25" customHeight="1" x14ac:dyDescent="0.2">
      <c r="A22" s="21" t="s">
        <v>46</v>
      </c>
      <c r="B22" s="21" t="s">
        <v>47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v>148</v>
      </c>
      <c r="O22" s="36">
        <v>104</v>
      </c>
      <c r="P22" s="36">
        <v>80</v>
      </c>
      <c r="Q22" s="36">
        <v>64</v>
      </c>
      <c r="R22" s="36">
        <v>114</v>
      </c>
      <c r="S22" s="15">
        <f t="shared" si="0"/>
        <v>510</v>
      </c>
      <c r="T22" s="20">
        <f t="shared" si="1"/>
        <v>765</v>
      </c>
      <c r="U22" s="15">
        <f t="shared" si="2"/>
        <v>1020</v>
      </c>
      <c r="V22" s="27">
        <f t="shared" si="3"/>
        <v>5</v>
      </c>
      <c r="W22" s="15">
        <f t="shared" si="4"/>
        <v>153</v>
      </c>
      <c r="X22" s="15">
        <f t="shared" si="5"/>
        <v>204</v>
      </c>
    </row>
    <row r="23" spans="1:24" ht="14.25" customHeight="1" x14ac:dyDescent="0.2">
      <c r="A23" s="19" t="s">
        <v>67</v>
      </c>
      <c r="B23" s="19" t="s">
        <v>68</v>
      </c>
      <c r="C23" s="36">
        <v>944</v>
      </c>
      <c r="D23" s="36">
        <v>614</v>
      </c>
      <c r="E23" s="36">
        <v>556</v>
      </c>
      <c r="F23" s="36">
        <v>691</v>
      </c>
      <c r="G23" s="36">
        <v>405</v>
      </c>
      <c r="H23" s="36">
        <v>604</v>
      </c>
      <c r="I23" s="36">
        <v>585</v>
      </c>
      <c r="J23" s="36">
        <v>701</v>
      </c>
      <c r="K23" s="36">
        <v>453</v>
      </c>
      <c r="L23" s="36">
        <v>466</v>
      </c>
      <c r="M23" s="36">
        <v>398</v>
      </c>
      <c r="N23" s="36">
        <v>357</v>
      </c>
      <c r="O23" s="36">
        <v>402</v>
      </c>
      <c r="P23" s="36">
        <v>612</v>
      </c>
      <c r="Q23" s="36">
        <v>608</v>
      </c>
      <c r="R23" s="36">
        <v>881</v>
      </c>
      <c r="S23" s="15">
        <f t="shared" si="0"/>
        <v>9277</v>
      </c>
      <c r="T23" s="20">
        <f t="shared" si="1"/>
        <v>13915.5</v>
      </c>
      <c r="U23" s="15">
        <f t="shared" si="2"/>
        <v>18554</v>
      </c>
      <c r="V23" s="27">
        <f t="shared" si="3"/>
        <v>16</v>
      </c>
      <c r="W23" s="15">
        <f t="shared" si="4"/>
        <v>869.71875</v>
      </c>
      <c r="X23" s="15">
        <f t="shared" si="5"/>
        <v>1159.625</v>
      </c>
    </row>
    <row r="24" spans="1:24" ht="14.25" customHeight="1" x14ac:dyDescent="0.2">
      <c r="A24" s="19" t="s">
        <v>44</v>
      </c>
      <c r="B24" s="19" t="s">
        <v>45</v>
      </c>
      <c r="C24" s="36">
        <v>405</v>
      </c>
      <c r="D24" s="36">
        <v>197</v>
      </c>
      <c r="E24" s="36">
        <v>213</v>
      </c>
      <c r="F24" s="36">
        <v>156</v>
      </c>
      <c r="G24" s="36">
        <v>214</v>
      </c>
      <c r="H24" s="36">
        <v>398</v>
      </c>
      <c r="I24" s="36">
        <v>279</v>
      </c>
      <c r="J24" s="36">
        <v>235</v>
      </c>
      <c r="K24" s="36">
        <v>247</v>
      </c>
      <c r="L24" s="36">
        <v>330</v>
      </c>
      <c r="M24" s="36">
        <v>203</v>
      </c>
      <c r="N24" s="36">
        <v>233</v>
      </c>
      <c r="O24" s="36">
        <v>255</v>
      </c>
      <c r="P24" s="36">
        <v>169</v>
      </c>
      <c r="Q24" s="36">
        <v>253</v>
      </c>
      <c r="R24" s="36">
        <v>194</v>
      </c>
      <c r="S24" s="15">
        <f t="shared" si="0"/>
        <v>3981</v>
      </c>
      <c r="T24" s="20">
        <f t="shared" si="1"/>
        <v>5971.5</v>
      </c>
      <c r="U24" s="15">
        <f t="shared" si="2"/>
        <v>7962</v>
      </c>
      <c r="V24" s="27">
        <f t="shared" si="3"/>
        <v>16</v>
      </c>
      <c r="W24" s="15">
        <f t="shared" si="4"/>
        <v>373.21875</v>
      </c>
      <c r="X24" s="15">
        <f t="shared" si="5"/>
        <v>497.625</v>
      </c>
    </row>
    <row r="25" spans="1:24" ht="14.25" customHeight="1" x14ac:dyDescent="0.2">
      <c r="A25" s="19" t="s">
        <v>64</v>
      </c>
      <c r="B25" s="19" t="s">
        <v>65</v>
      </c>
      <c r="C25" s="36">
        <v>181</v>
      </c>
      <c r="D25" s="36">
        <v>167</v>
      </c>
      <c r="E25" s="36">
        <v>208</v>
      </c>
      <c r="F25" s="36">
        <v>201</v>
      </c>
      <c r="G25" s="36">
        <v>170</v>
      </c>
      <c r="H25" s="36">
        <v>150</v>
      </c>
      <c r="I25" s="36">
        <v>165</v>
      </c>
      <c r="J25" s="36">
        <v>204</v>
      </c>
      <c r="K25" s="36">
        <v>202</v>
      </c>
      <c r="L25" s="36">
        <v>239</v>
      </c>
      <c r="M25" s="36">
        <v>182</v>
      </c>
      <c r="N25" s="36">
        <v>200</v>
      </c>
      <c r="O25" s="36">
        <v>146</v>
      </c>
      <c r="P25" s="36">
        <v>140</v>
      </c>
      <c r="Q25" s="36">
        <v>96</v>
      </c>
      <c r="R25" s="36">
        <v>130</v>
      </c>
      <c r="S25" s="15">
        <f t="shared" si="0"/>
        <v>2781</v>
      </c>
      <c r="T25" s="20">
        <f t="shared" si="1"/>
        <v>4171.5</v>
      </c>
      <c r="U25" s="15">
        <f t="shared" si="2"/>
        <v>5562</v>
      </c>
      <c r="V25" s="27">
        <f t="shared" si="3"/>
        <v>16</v>
      </c>
      <c r="W25" s="15">
        <f t="shared" si="4"/>
        <v>260.71875</v>
      </c>
      <c r="X25" s="15">
        <f t="shared" si="5"/>
        <v>347.625</v>
      </c>
    </row>
    <row r="26" spans="1:24" ht="14.25" customHeight="1" x14ac:dyDescent="0.2">
      <c r="A26" s="21" t="s">
        <v>58</v>
      </c>
      <c r="B26" s="21" t="s">
        <v>59</v>
      </c>
      <c r="C26" s="36"/>
      <c r="D26" s="36"/>
      <c r="E26" s="36"/>
      <c r="F26" s="36"/>
      <c r="G26" s="36"/>
      <c r="H26" s="36"/>
      <c r="I26" s="36"/>
      <c r="J26" s="36">
        <v>0</v>
      </c>
      <c r="K26" s="36">
        <v>277</v>
      </c>
      <c r="L26" s="36">
        <v>283</v>
      </c>
      <c r="M26" s="36">
        <v>310</v>
      </c>
      <c r="N26" s="36">
        <v>332</v>
      </c>
      <c r="O26" s="36">
        <v>209</v>
      </c>
      <c r="P26" s="36">
        <v>300</v>
      </c>
      <c r="Q26" s="36">
        <v>177</v>
      </c>
      <c r="R26" s="36">
        <v>306</v>
      </c>
      <c r="S26" s="15">
        <f t="shared" si="0"/>
        <v>2194</v>
      </c>
      <c r="T26" s="20">
        <f t="shared" si="1"/>
        <v>3291</v>
      </c>
      <c r="U26" s="15">
        <f t="shared" si="2"/>
        <v>4388</v>
      </c>
      <c r="V26" s="27">
        <f t="shared" si="3"/>
        <v>8</v>
      </c>
      <c r="W26" s="15">
        <f t="shared" si="4"/>
        <v>411.375</v>
      </c>
      <c r="X26" s="15">
        <f t="shared" si="5"/>
        <v>548.5</v>
      </c>
    </row>
    <row r="27" spans="1:24" ht="14.25" customHeight="1" x14ac:dyDescent="0.2">
      <c r="A27" s="19" t="s">
        <v>69</v>
      </c>
      <c r="B27" s="19" t="s">
        <v>70</v>
      </c>
      <c r="C27" s="36">
        <v>4041</v>
      </c>
      <c r="D27" s="36">
        <v>5908</v>
      </c>
      <c r="E27" s="36">
        <v>4501</v>
      </c>
      <c r="F27" s="36">
        <v>4848</v>
      </c>
      <c r="G27" s="36">
        <v>4412</v>
      </c>
      <c r="H27" s="36">
        <v>3905</v>
      </c>
      <c r="I27" s="36">
        <v>2811</v>
      </c>
      <c r="J27" s="36">
        <v>3781</v>
      </c>
      <c r="K27" s="36">
        <v>3647</v>
      </c>
      <c r="L27" s="36">
        <v>3435</v>
      </c>
      <c r="M27" s="36">
        <v>3605</v>
      </c>
      <c r="N27" s="36">
        <v>3166</v>
      </c>
      <c r="O27" s="36">
        <v>2877</v>
      </c>
      <c r="P27" s="36">
        <v>2567</v>
      </c>
      <c r="Q27" s="36">
        <v>1893</v>
      </c>
      <c r="R27" s="36">
        <v>2712</v>
      </c>
      <c r="S27" s="15">
        <f t="shared" si="0"/>
        <v>58109</v>
      </c>
      <c r="T27" s="20">
        <f t="shared" si="1"/>
        <v>87163.5</v>
      </c>
      <c r="U27" s="15">
        <f t="shared" si="2"/>
        <v>116218</v>
      </c>
      <c r="V27" s="27">
        <f t="shared" si="3"/>
        <v>16</v>
      </c>
      <c r="W27" s="15">
        <f t="shared" si="4"/>
        <v>5447.71875</v>
      </c>
      <c r="X27" s="15">
        <f t="shared" si="5"/>
        <v>7263.625</v>
      </c>
    </row>
    <row r="28" spans="1:24" ht="14.25" customHeight="1" x14ac:dyDescent="0.2">
      <c r="A28" s="19" t="s">
        <v>73</v>
      </c>
      <c r="B28" s="19" t="s">
        <v>74</v>
      </c>
      <c r="C28" s="36">
        <v>324</v>
      </c>
      <c r="D28" s="36">
        <v>220</v>
      </c>
      <c r="E28" s="36">
        <v>225</v>
      </c>
      <c r="F28" s="36">
        <v>478</v>
      </c>
      <c r="G28" s="36">
        <v>249</v>
      </c>
      <c r="H28" s="36">
        <v>273</v>
      </c>
      <c r="I28" s="36">
        <v>175</v>
      </c>
      <c r="J28" s="36">
        <v>258</v>
      </c>
      <c r="K28" s="36">
        <v>430</v>
      </c>
      <c r="L28" s="36">
        <v>247</v>
      </c>
      <c r="M28" s="36">
        <v>174</v>
      </c>
      <c r="N28" s="36">
        <v>140</v>
      </c>
      <c r="O28" s="36">
        <v>207</v>
      </c>
      <c r="P28" s="36">
        <v>237</v>
      </c>
      <c r="Q28" s="36">
        <v>153</v>
      </c>
      <c r="R28" s="36">
        <v>136</v>
      </c>
      <c r="S28" s="15">
        <f t="shared" si="0"/>
        <v>3926</v>
      </c>
      <c r="T28" s="20">
        <f t="shared" si="1"/>
        <v>5889</v>
      </c>
      <c r="U28" s="15">
        <f t="shared" si="2"/>
        <v>7852</v>
      </c>
      <c r="V28" s="27">
        <f t="shared" si="3"/>
        <v>16</v>
      </c>
      <c r="W28" s="15">
        <f t="shared" si="4"/>
        <v>368.0625</v>
      </c>
      <c r="X28" s="15">
        <f t="shared" si="5"/>
        <v>490.75</v>
      </c>
    </row>
    <row r="29" spans="1:24" ht="14.25" customHeight="1" x14ac:dyDescent="0.2">
      <c r="A29" s="19" t="s">
        <v>71</v>
      </c>
      <c r="B29" s="19" t="s">
        <v>72</v>
      </c>
      <c r="C29" s="36">
        <v>210</v>
      </c>
      <c r="D29" s="36">
        <v>223</v>
      </c>
      <c r="E29" s="36">
        <v>250</v>
      </c>
      <c r="F29" s="36">
        <v>240</v>
      </c>
      <c r="G29" s="36">
        <v>146</v>
      </c>
      <c r="H29" s="36">
        <v>240</v>
      </c>
      <c r="I29" s="36">
        <v>165</v>
      </c>
      <c r="J29" s="36">
        <v>113</v>
      </c>
      <c r="K29" s="36">
        <v>139</v>
      </c>
      <c r="L29" s="36">
        <v>196</v>
      </c>
      <c r="M29" s="36">
        <v>197</v>
      </c>
      <c r="N29" s="36">
        <v>124</v>
      </c>
      <c r="O29" s="36">
        <v>202</v>
      </c>
      <c r="P29" s="36">
        <v>207</v>
      </c>
      <c r="Q29" s="36">
        <v>80</v>
      </c>
      <c r="R29" s="36">
        <v>96</v>
      </c>
      <c r="S29" s="15">
        <f t="shared" si="0"/>
        <v>2828</v>
      </c>
      <c r="T29" s="20">
        <f t="shared" si="1"/>
        <v>4242</v>
      </c>
      <c r="U29" s="15">
        <f t="shared" si="2"/>
        <v>5656</v>
      </c>
      <c r="V29" s="27">
        <f t="shared" si="3"/>
        <v>16</v>
      </c>
      <c r="W29" s="15">
        <f t="shared" si="4"/>
        <v>265.125</v>
      </c>
      <c r="X29" s="15">
        <f t="shared" si="5"/>
        <v>353.5</v>
      </c>
    </row>
    <row r="30" spans="1:24" ht="14.25" customHeight="1" x14ac:dyDescent="0.2">
      <c r="A30" s="19" t="s">
        <v>75</v>
      </c>
      <c r="B30" s="19" t="s">
        <v>76</v>
      </c>
      <c r="C30" s="36">
        <v>911</v>
      </c>
      <c r="D30" s="36">
        <v>1136</v>
      </c>
      <c r="E30" s="36">
        <v>1031</v>
      </c>
      <c r="F30" s="36">
        <v>1274</v>
      </c>
      <c r="G30" s="36">
        <v>1307</v>
      </c>
      <c r="H30" s="36">
        <v>1455</v>
      </c>
      <c r="I30" s="36">
        <v>1545</v>
      </c>
      <c r="J30" s="36">
        <v>1556</v>
      </c>
      <c r="K30" s="36">
        <v>1665</v>
      </c>
      <c r="L30" s="36">
        <v>2178</v>
      </c>
      <c r="M30" s="36">
        <v>2498</v>
      </c>
      <c r="N30" s="36">
        <v>2990</v>
      </c>
      <c r="O30" s="36">
        <v>1917</v>
      </c>
      <c r="P30" s="36">
        <v>2156</v>
      </c>
      <c r="Q30" s="36">
        <v>2120</v>
      </c>
      <c r="R30" s="36">
        <v>2187</v>
      </c>
      <c r="S30" s="15">
        <f t="shared" si="0"/>
        <v>27926</v>
      </c>
      <c r="T30" s="20">
        <f t="shared" si="1"/>
        <v>41889</v>
      </c>
      <c r="U30" s="15">
        <f t="shared" si="2"/>
        <v>55852</v>
      </c>
      <c r="V30" s="27">
        <f t="shared" si="3"/>
        <v>16</v>
      </c>
      <c r="W30" s="15">
        <f t="shared" si="4"/>
        <v>2618.0625</v>
      </c>
      <c r="X30" s="15">
        <f t="shared" si="5"/>
        <v>3490.75</v>
      </c>
    </row>
    <row r="31" spans="1:24" ht="14.25" customHeight="1" x14ac:dyDescent="0.2">
      <c r="A31" s="21" t="s">
        <v>77</v>
      </c>
      <c r="B31" s="21" t="s">
        <v>78</v>
      </c>
      <c r="C31" s="36"/>
      <c r="D31" s="36"/>
      <c r="E31" s="36"/>
      <c r="F31" s="36"/>
      <c r="G31" s="36"/>
      <c r="H31" s="36">
        <v>0</v>
      </c>
      <c r="I31" s="36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15">
        <f t="shared" si="0"/>
        <v>0</v>
      </c>
      <c r="T31" s="20">
        <f t="shared" si="1"/>
        <v>0</v>
      </c>
      <c r="U31" s="15">
        <f t="shared" si="2"/>
        <v>0</v>
      </c>
      <c r="V31" s="27">
        <f t="shared" si="3"/>
        <v>0</v>
      </c>
      <c r="W31" s="15">
        <f>COUNTIF(C31:S31,"&gt;0")</f>
        <v>0</v>
      </c>
      <c r="X31" s="15">
        <f>COUNTIF(C31:T31,"&gt;0")</f>
        <v>0</v>
      </c>
    </row>
    <row r="32" spans="1:24" ht="14.25" customHeight="1" x14ac:dyDescent="0.2">
      <c r="A32" s="19" t="s">
        <v>79</v>
      </c>
      <c r="B32" s="19" t="s">
        <v>80</v>
      </c>
      <c r="C32" s="36">
        <v>1309</v>
      </c>
      <c r="D32" s="36">
        <v>1082</v>
      </c>
      <c r="E32" s="36">
        <v>1190</v>
      </c>
      <c r="F32" s="36">
        <v>1566</v>
      </c>
      <c r="G32" s="36">
        <v>2062</v>
      </c>
      <c r="H32" s="36">
        <v>1610</v>
      </c>
      <c r="I32" s="36">
        <v>1675</v>
      </c>
      <c r="J32" s="36">
        <v>1526</v>
      </c>
      <c r="K32" s="36">
        <v>2173</v>
      </c>
      <c r="L32" s="36">
        <v>1572</v>
      </c>
      <c r="M32" s="36">
        <v>2139</v>
      </c>
      <c r="N32" s="36">
        <v>1751</v>
      </c>
      <c r="O32" s="36">
        <v>2202</v>
      </c>
      <c r="P32" s="36">
        <v>1504</v>
      </c>
      <c r="Q32" s="36">
        <v>1810</v>
      </c>
      <c r="R32" s="36">
        <v>1789</v>
      </c>
      <c r="S32" s="15">
        <f t="shared" si="0"/>
        <v>26960</v>
      </c>
      <c r="T32" s="20">
        <f t="shared" si="1"/>
        <v>40440</v>
      </c>
      <c r="U32" s="15">
        <f t="shared" si="2"/>
        <v>53920</v>
      </c>
      <c r="V32" s="27">
        <f t="shared" si="3"/>
        <v>16</v>
      </c>
      <c r="W32" s="15">
        <f t="shared" ref="W32:W40" si="6">T32/V32</f>
        <v>2527.5</v>
      </c>
      <c r="X32" s="15">
        <f t="shared" ref="X32:X40" si="7">U32/V32</f>
        <v>3370</v>
      </c>
    </row>
    <row r="33" spans="1:24" ht="14.25" customHeight="1" x14ac:dyDescent="0.2">
      <c r="A33" s="19" t="s">
        <v>81</v>
      </c>
      <c r="B33" s="19" t="s">
        <v>82</v>
      </c>
      <c r="C33" s="36">
        <v>432</v>
      </c>
      <c r="D33" s="36">
        <v>648</v>
      </c>
      <c r="E33" s="36">
        <v>205</v>
      </c>
      <c r="F33" s="36">
        <v>173</v>
      </c>
      <c r="G33" s="36">
        <v>419</v>
      </c>
      <c r="H33" s="36">
        <v>344</v>
      </c>
      <c r="I33" s="36">
        <v>322</v>
      </c>
      <c r="J33" s="36">
        <v>437</v>
      </c>
      <c r="K33" s="36">
        <v>366</v>
      </c>
      <c r="L33" s="36">
        <v>506</v>
      </c>
      <c r="M33" s="36">
        <v>474</v>
      </c>
      <c r="N33" s="36">
        <v>386</v>
      </c>
      <c r="O33" s="36">
        <v>451</v>
      </c>
      <c r="P33" s="36">
        <v>426</v>
      </c>
      <c r="Q33" s="36">
        <v>239</v>
      </c>
      <c r="R33" s="36">
        <v>198</v>
      </c>
      <c r="S33" s="15">
        <f t="shared" si="0"/>
        <v>6026</v>
      </c>
      <c r="T33" s="20">
        <f t="shared" si="1"/>
        <v>9039</v>
      </c>
      <c r="U33" s="15">
        <f t="shared" si="2"/>
        <v>12052</v>
      </c>
      <c r="V33" s="27">
        <f t="shared" si="3"/>
        <v>16</v>
      </c>
      <c r="W33" s="15">
        <f t="shared" si="6"/>
        <v>564.9375</v>
      </c>
      <c r="X33" s="15">
        <f t="shared" si="7"/>
        <v>753.25</v>
      </c>
    </row>
    <row r="34" spans="1:24" ht="14.25" customHeight="1" x14ac:dyDescent="0.2">
      <c r="A34" s="19" t="s">
        <v>85</v>
      </c>
      <c r="B34" s="19" t="s">
        <v>86</v>
      </c>
      <c r="C34" s="36">
        <v>60</v>
      </c>
      <c r="D34" s="36"/>
      <c r="E34" s="36"/>
      <c r="F34" s="36">
        <v>31</v>
      </c>
      <c r="G34" s="36">
        <v>48</v>
      </c>
      <c r="H34" s="36">
        <v>45</v>
      </c>
      <c r="I34" s="36">
        <v>42</v>
      </c>
      <c r="J34" s="36">
        <v>28</v>
      </c>
      <c r="K34" s="36">
        <v>44</v>
      </c>
      <c r="L34" s="36">
        <v>68</v>
      </c>
      <c r="M34" s="36">
        <v>51</v>
      </c>
      <c r="N34" s="36">
        <v>53</v>
      </c>
      <c r="O34" s="36">
        <v>44</v>
      </c>
      <c r="P34" s="36">
        <v>33</v>
      </c>
      <c r="Q34" s="36">
        <v>30</v>
      </c>
      <c r="R34" s="36">
        <v>74</v>
      </c>
      <c r="S34" s="15">
        <f t="shared" si="0"/>
        <v>651</v>
      </c>
      <c r="T34" s="20">
        <f t="shared" si="1"/>
        <v>976.5</v>
      </c>
      <c r="U34" s="15">
        <f t="shared" si="2"/>
        <v>1302</v>
      </c>
      <c r="V34" s="27">
        <f t="shared" si="3"/>
        <v>14</v>
      </c>
      <c r="W34" s="15">
        <f t="shared" si="6"/>
        <v>69.75</v>
      </c>
      <c r="X34" s="15">
        <f t="shared" si="7"/>
        <v>93</v>
      </c>
    </row>
    <row r="35" spans="1:24" ht="14.25" customHeight="1" x14ac:dyDescent="0.2">
      <c r="A35" s="19" t="s">
        <v>83</v>
      </c>
      <c r="B35" s="19" t="s">
        <v>84</v>
      </c>
      <c r="C35" s="36">
        <v>138</v>
      </c>
      <c r="D35" s="36">
        <v>148</v>
      </c>
      <c r="E35" s="36">
        <v>239</v>
      </c>
      <c r="F35" s="36">
        <v>159</v>
      </c>
      <c r="G35" s="36">
        <v>190</v>
      </c>
      <c r="H35" s="36">
        <v>113</v>
      </c>
      <c r="I35" s="36">
        <v>132</v>
      </c>
      <c r="J35" s="36">
        <v>136</v>
      </c>
      <c r="K35" s="36">
        <v>153</v>
      </c>
      <c r="L35" s="36">
        <v>210</v>
      </c>
      <c r="M35" s="36">
        <v>318</v>
      </c>
      <c r="N35" s="36">
        <v>187</v>
      </c>
      <c r="O35" s="36">
        <v>422</v>
      </c>
      <c r="P35" s="36">
        <v>386</v>
      </c>
      <c r="Q35" s="36">
        <v>658</v>
      </c>
      <c r="R35" s="36">
        <v>669</v>
      </c>
      <c r="S35" s="15">
        <f t="shared" ref="S35:S66" si="8">SUM(C35:R35)</f>
        <v>4258</v>
      </c>
      <c r="T35" s="20">
        <f t="shared" ref="T35:T66" si="9">S35*1.5</f>
        <v>6387</v>
      </c>
      <c r="U35" s="15">
        <f t="shared" ref="U35:U66" si="10">S35*2</f>
        <v>8516</v>
      </c>
      <c r="V35" s="27">
        <f t="shared" si="3"/>
        <v>16</v>
      </c>
      <c r="W35" s="15">
        <f t="shared" si="6"/>
        <v>399.1875</v>
      </c>
      <c r="X35" s="15">
        <f t="shared" si="7"/>
        <v>532.25</v>
      </c>
    </row>
    <row r="36" spans="1:24" ht="14.25" customHeight="1" x14ac:dyDescent="0.2">
      <c r="A36" s="19" t="s">
        <v>87</v>
      </c>
      <c r="B36" s="19" t="s">
        <v>88</v>
      </c>
      <c r="C36" s="36">
        <v>1826</v>
      </c>
      <c r="D36" s="36">
        <v>1888</v>
      </c>
      <c r="E36" s="36">
        <v>1954</v>
      </c>
      <c r="F36" s="36">
        <v>2127</v>
      </c>
      <c r="G36" s="36">
        <v>1674</v>
      </c>
      <c r="H36" s="36">
        <v>1763</v>
      </c>
      <c r="I36" s="36">
        <v>1629</v>
      </c>
      <c r="J36" s="36">
        <v>1089</v>
      </c>
      <c r="K36" s="36">
        <v>865</v>
      </c>
      <c r="L36" s="36">
        <v>786</v>
      </c>
      <c r="M36" s="36">
        <v>807</v>
      </c>
      <c r="N36" s="36">
        <v>632</v>
      </c>
      <c r="O36" s="36"/>
      <c r="P36" s="36">
        <v>737</v>
      </c>
      <c r="Q36" s="36">
        <v>245</v>
      </c>
      <c r="R36" s="36">
        <v>634</v>
      </c>
      <c r="S36" s="15">
        <f t="shared" si="8"/>
        <v>18656</v>
      </c>
      <c r="T36" s="20">
        <f t="shared" si="9"/>
        <v>27984</v>
      </c>
      <c r="U36" s="15">
        <f t="shared" si="10"/>
        <v>37312</v>
      </c>
      <c r="V36" s="27">
        <f t="shared" si="3"/>
        <v>15</v>
      </c>
      <c r="W36" s="15">
        <f t="shared" si="6"/>
        <v>1865.6</v>
      </c>
      <c r="X36" s="15">
        <f t="shared" si="7"/>
        <v>2487.4666666666667</v>
      </c>
    </row>
    <row r="37" spans="1:24" ht="14.25" customHeight="1" x14ac:dyDescent="0.2">
      <c r="A37" s="19" t="s">
        <v>89</v>
      </c>
      <c r="B37" s="19" t="s">
        <v>90</v>
      </c>
      <c r="C37" s="36">
        <v>918</v>
      </c>
      <c r="D37" s="36">
        <v>1078</v>
      </c>
      <c r="E37" s="36">
        <v>982</v>
      </c>
      <c r="F37" s="36">
        <v>799</v>
      </c>
      <c r="G37" s="36">
        <v>883</v>
      </c>
      <c r="H37" s="36">
        <v>597</v>
      </c>
      <c r="I37" s="36">
        <v>718</v>
      </c>
      <c r="J37" s="36">
        <v>1005</v>
      </c>
      <c r="K37" s="36">
        <v>675</v>
      </c>
      <c r="L37" s="36">
        <v>845</v>
      </c>
      <c r="M37" s="36">
        <v>644</v>
      </c>
      <c r="N37" s="36">
        <v>865</v>
      </c>
      <c r="O37" s="36">
        <v>532</v>
      </c>
      <c r="P37" s="36">
        <v>520</v>
      </c>
      <c r="Q37" s="36">
        <v>555</v>
      </c>
      <c r="R37" s="36">
        <v>727</v>
      </c>
      <c r="S37" s="15">
        <f t="shared" si="8"/>
        <v>12343</v>
      </c>
      <c r="T37" s="20">
        <f t="shared" si="9"/>
        <v>18514.5</v>
      </c>
      <c r="U37" s="15">
        <f t="shared" si="10"/>
        <v>24686</v>
      </c>
      <c r="V37" s="27">
        <f t="shared" si="3"/>
        <v>16</v>
      </c>
      <c r="W37" s="15">
        <f t="shared" si="6"/>
        <v>1157.15625</v>
      </c>
      <c r="X37" s="15">
        <f t="shared" si="7"/>
        <v>1542.875</v>
      </c>
    </row>
    <row r="38" spans="1:24" ht="14.25" customHeight="1" x14ac:dyDescent="0.2">
      <c r="A38" s="19" t="s">
        <v>93</v>
      </c>
      <c r="B38" s="19" t="s">
        <v>94</v>
      </c>
      <c r="C38" s="36">
        <v>563</v>
      </c>
      <c r="D38" s="36">
        <v>420</v>
      </c>
      <c r="E38" s="36">
        <v>354</v>
      </c>
      <c r="F38" s="36">
        <v>370</v>
      </c>
      <c r="G38" s="36">
        <v>349</v>
      </c>
      <c r="H38" s="36">
        <v>426</v>
      </c>
      <c r="I38" s="36">
        <v>298</v>
      </c>
      <c r="J38" s="36">
        <v>311</v>
      </c>
      <c r="K38" s="36">
        <v>222</v>
      </c>
      <c r="L38" s="36">
        <v>171</v>
      </c>
      <c r="M38" s="36">
        <v>341</v>
      </c>
      <c r="N38" s="36">
        <v>196</v>
      </c>
      <c r="O38" s="36">
        <v>311</v>
      </c>
      <c r="P38" s="36">
        <v>221</v>
      </c>
      <c r="Q38" s="36">
        <v>198</v>
      </c>
      <c r="R38" s="36">
        <v>163</v>
      </c>
      <c r="S38" s="15">
        <f t="shared" si="8"/>
        <v>4914</v>
      </c>
      <c r="T38" s="20">
        <f t="shared" si="9"/>
        <v>7371</v>
      </c>
      <c r="U38" s="15">
        <f t="shared" si="10"/>
        <v>9828</v>
      </c>
      <c r="V38" s="27">
        <f t="shared" si="3"/>
        <v>16</v>
      </c>
      <c r="W38" s="15">
        <f t="shared" si="6"/>
        <v>460.6875</v>
      </c>
      <c r="X38" s="15">
        <f t="shared" si="7"/>
        <v>614.25</v>
      </c>
    </row>
    <row r="39" spans="1:24" ht="14.25" customHeight="1" x14ac:dyDescent="0.2">
      <c r="A39" s="21" t="s">
        <v>52</v>
      </c>
      <c r="B39" s="21" t="s">
        <v>53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0</v>
      </c>
      <c r="O39" s="36">
        <v>30</v>
      </c>
      <c r="P39" s="36"/>
      <c r="Q39" s="36"/>
      <c r="R39" s="36"/>
      <c r="S39" s="15">
        <f t="shared" si="8"/>
        <v>30</v>
      </c>
      <c r="T39" s="20">
        <f t="shared" si="9"/>
        <v>45</v>
      </c>
      <c r="U39" s="15">
        <f t="shared" si="10"/>
        <v>60</v>
      </c>
      <c r="V39" s="27">
        <f t="shared" si="3"/>
        <v>1</v>
      </c>
      <c r="W39" s="15">
        <f t="shared" si="6"/>
        <v>45</v>
      </c>
      <c r="X39" s="15">
        <f t="shared" si="7"/>
        <v>60</v>
      </c>
    </row>
    <row r="40" spans="1:24" ht="14.25" customHeight="1" x14ac:dyDescent="0.2">
      <c r="A40" s="19" t="s">
        <v>91</v>
      </c>
      <c r="B40" s="19" t="s">
        <v>92</v>
      </c>
      <c r="C40" s="36">
        <v>181</v>
      </c>
      <c r="D40" s="36">
        <v>157</v>
      </c>
      <c r="E40" s="36">
        <v>151</v>
      </c>
      <c r="F40" s="36">
        <v>191</v>
      </c>
      <c r="G40" s="36">
        <v>217</v>
      </c>
      <c r="H40" s="36">
        <v>184</v>
      </c>
      <c r="I40" s="36">
        <v>234</v>
      </c>
      <c r="J40" s="36">
        <v>238</v>
      </c>
      <c r="K40" s="36">
        <v>288</v>
      </c>
      <c r="L40" s="36">
        <v>270</v>
      </c>
      <c r="M40" s="36">
        <v>177</v>
      </c>
      <c r="N40" s="36">
        <v>232</v>
      </c>
      <c r="O40" s="36">
        <v>268</v>
      </c>
      <c r="P40" s="36">
        <v>184</v>
      </c>
      <c r="Q40" s="36">
        <v>173</v>
      </c>
      <c r="R40" s="36"/>
      <c r="S40" s="15">
        <f t="shared" si="8"/>
        <v>3145</v>
      </c>
      <c r="T40" s="20">
        <f t="shared" si="9"/>
        <v>4717.5</v>
      </c>
      <c r="U40" s="15">
        <f t="shared" si="10"/>
        <v>6290</v>
      </c>
      <c r="V40" s="27">
        <f t="shared" si="3"/>
        <v>15</v>
      </c>
      <c r="W40" s="15">
        <f t="shared" si="6"/>
        <v>314.5</v>
      </c>
      <c r="X40" s="15">
        <f t="shared" si="7"/>
        <v>419.33333333333331</v>
      </c>
    </row>
    <row r="41" spans="1:24" ht="14.25" customHeight="1" x14ac:dyDescent="0.2">
      <c r="A41" s="21" t="s">
        <v>95</v>
      </c>
      <c r="B41" s="21" t="s">
        <v>96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15">
        <f t="shared" si="8"/>
        <v>0</v>
      </c>
      <c r="T41" s="20">
        <f t="shared" si="9"/>
        <v>0</v>
      </c>
      <c r="U41" s="15">
        <f t="shared" si="10"/>
        <v>0</v>
      </c>
      <c r="V41" s="27">
        <f>T41*2</f>
        <v>0</v>
      </c>
      <c r="W41" s="15">
        <f>U41*2</f>
        <v>0</v>
      </c>
      <c r="X41" s="15">
        <f>V41*2</f>
        <v>0</v>
      </c>
    </row>
    <row r="42" spans="1:24" ht="14.25" customHeight="1" x14ac:dyDescent="0.2">
      <c r="A42" s="19" t="s">
        <v>105</v>
      </c>
      <c r="B42" s="19" t="s">
        <v>106</v>
      </c>
      <c r="C42" s="36">
        <v>1156</v>
      </c>
      <c r="D42" s="36">
        <v>1278</v>
      </c>
      <c r="E42" s="36">
        <v>1455</v>
      </c>
      <c r="F42" s="36">
        <v>1204</v>
      </c>
      <c r="G42" s="36">
        <v>1318</v>
      </c>
      <c r="H42" s="36">
        <v>1085</v>
      </c>
      <c r="I42" s="36">
        <v>1280</v>
      </c>
      <c r="J42" s="36">
        <v>1276</v>
      </c>
      <c r="K42" s="36">
        <v>1175</v>
      </c>
      <c r="L42" s="36">
        <v>1054</v>
      </c>
      <c r="M42" s="36">
        <v>851</v>
      </c>
      <c r="N42" s="36">
        <v>1810</v>
      </c>
      <c r="O42" s="36">
        <v>1415</v>
      </c>
      <c r="P42" s="36">
        <v>1324</v>
      </c>
      <c r="Q42" s="36">
        <v>1730</v>
      </c>
      <c r="R42" s="36">
        <v>2052</v>
      </c>
      <c r="S42" s="15">
        <f t="shared" si="8"/>
        <v>21463</v>
      </c>
      <c r="T42" s="20">
        <f t="shared" si="9"/>
        <v>32194.5</v>
      </c>
      <c r="U42" s="15">
        <f t="shared" si="10"/>
        <v>42926</v>
      </c>
      <c r="V42" s="27">
        <f t="shared" ref="V42:V83" si="11">COUNTIF(C42:R42,"&gt;0")</f>
        <v>16</v>
      </c>
      <c r="W42" s="15">
        <f>T42/V42</f>
        <v>2012.15625</v>
      </c>
      <c r="X42" s="15">
        <f>U42/V42</f>
        <v>2682.875</v>
      </c>
    </row>
    <row r="43" spans="1:24" ht="14.25" customHeight="1" x14ac:dyDescent="0.2">
      <c r="A43" s="19" t="s">
        <v>103</v>
      </c>
      <c r="B43" s="19" t="s">
        <v>104</v>
      </c>
      <c r="C43" s="36">
        <v>248</v>
      </c>
      <c r="D43" s="36">
        <v>213</v>
      </c>
      <c r="E43" s="36">
        <v>199</v>
      </c>
      <c r="F43" s="36">
        <v>235</v>
      </c>
      <c r="G43" s="36">
        <v>245</v>
      </c>
      <c r="H43" s="36">
        <v>249</v>
      </c>
      <c r="I43" s="36">
        <v>208</v>
      </c>
      <c r="J43" s="36">
        <v>153</v>
      </c>
      <c r="K43" s="36">
        <v>134</v>
      </c>
      <c r="L43" s="36">
        <v>200</v>
      </c>
      <c r="M43" s="36">
        <v>184</v>
      </c>
      <c r="N43" s="36">
        <v>224</v>
      </c>
      <c r="O43" s="36">
        <v>220</v>
      </c>
      <c r="P43" s="36">
        <v>235</v>
      </c>
      <c r="Q43" s="36">
        <v>214</v>
      </c>
      <c r="R43" s="36">
        <v>244</v>
      </c>
      <c r="S43" s="15">
        <f t="shared" si="8"/>
        <v>3405</v>
      </c>
      <c r="T43" s="20">
        <f t="shared" si="9"/>
        <v>5107.5</v>
      </c>
      <c r="U43" s="15">
        <f t="shared" si="10"/>
        <v>6810</v>
      </c>
      <c r="V43" s="27">
        <f t="shared" si="11"/>
        <v>16</v>
      </c>
      <c r="W43" s="15">
        <f>T43/V43</f>
        <v>319.21875</v>
      </c>
      <c r="X43" s="15">
        <f>U43/V43</f>
        <v>425.625</v>
      </c>
    </row>
    <row r="44" spans="1:24" ht="14.25" customHeight="1" x14ac:dyDescent="0.2">
      <c r="A44" s="21" t="s">
        <v>97</v>
      </c>
      <c r="B44" s="21" t="s">
        <v>98</v>
      </c>
      <c r="C44" s="36">
        <v>680</v>
      </c>
      <c r="D44" s="36">
        <v>0</v>
      </c>
      <c r="E44" s="36">
        <v>502</v>
      </c>
      <c r="F44" s="36">
        <v>148</v>
      </c>
      <c r="G44" s="36">
        <v>98</v>
      </c>
      <c r="H44" s="36">
        <v>142</v>
      </c>
      <c r="I44" s="36">
        <v>140</v>
      </c>
      <c r="J44" s="36">
        <v>145</v>
      </c>
      <c r="K44" s="36">
        <v>251</v>
      </c>
      <c r="L44" s="36">
        <v>217</v>
      </c>
      <c r="M44" s="36">
        <v>304</v>
      </c>
      <c r="N44" s="36">
        <v>0</v>
      </c>
      <c r="O44" s="36">
        <v>227</v>
      </c>
      <c r="P44" s="36">
        <v>107</v>
      </c>
      <c r="Q44" s="36">
        <v>131</v>
      </c>
      <c r="R44" s="36">
        <v>0</v>
      </c>
      <c r="S44" s="15">
        <f t="shared" si="8"/>
        <v>3092</v>
      </c>
      <c r="T44" s="20">
        <f t="shared" si="9"/>
        <v>4638</v>
      </c>
      <c r="U44" s="15">
        <f t="shared" si="10"/>
        <v>6184</v>
      </c>
      <c r="V44" s="27">
        <f t="shared" si="11"/>
        <v>13</v>
      </c>
      <c r="W44" s="15">
        <f>T44/V44</f>
        <v>356.76923076923077</v>
      </c>
      <c r="X44" s="15">
        <f>U44/V44</f>
        <v>475.69230769230768</v>
      </c>
    </row>
    <row r="45" spans="1:24" ht="14.25" customHeight="1" x14ac:dyDescent="0.2">
      <c r="A45" s="21" t="s">
        <v>101</v>
      </c>
      <c r="B45" s="21" t="s">
        <v>102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>
        <v>0</v>
      </c>
      <c r="O45" s="36"/>
      <c r="P45" s="36"/>
      <c r="Q45" s="36"/>
      <c r="R45" s="36">
        <v>0</v>
      </c>
      <c r="S45" s="15">
        <f t="shared" si="8"/>
        <v>0</v>
      </c>
      <c r="T45" s="20">
        <f t="shared" si="9"/>
        <v>0</v>
      </c>
      <c r="U45" s="15">
        <f t="shared" si="10"/>
        <v>0</v>
      </c>
      <c r="V45" s="27">
        <f t="shared" si="11"/>
        <v>0</v>
      </c>
      <c r="W45" s="15">
        <v>0</v>
      </c>
      <c r="X45" s="15">
        <v>0</v>
      </c>
    </row>
    <row r="46" spans="1:24" ht="14.25" customHeight="1" x14ac:dyDescent="0.2">
      <c r="A46" s="21" t="s">
        <v>99</v>
      </c>
      <c r="B46" s="21" t="s">
        <v>100</v>
      </c>
      <c r="C46" s="36"/>
      <c r="D46" s="36">
        <v>9</v>
      </c>
      <c r="E46" s="36">
        <v>0</v>
      </c>
      <c r="F46" s="36"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15">
        <f t="shared" si="8"/>
        <v>9</v>
      </c>
      <c r="T46" s="20">
        <f t="shared" si="9"/>
        <v>13.5</v>
      </c>
      <c r="U46" s="15">
        <f t="shared" si="10"/>
        <v>18</v>
      </c>
      <c r="V46" s="27">
        <f t="shared" si="11"/>
        <v>1</v>
      </c>
      <c r="W46" s="15">
        <f t="shared" ref="W46:W61" si="12">T46/V46</f>
        <v>13.5</v>
      </c>
      <c r="X46" s="15">
        <f t="shared" ref="X46:X61" si="13">U46/V46</f>
        <v>18</v>
      </c>
    </row>
    <row r="47" spans="1:24" ht="14.25" customHeight="1" x14ac:dyDescent="0.2">
      <c r="A47" s="19" t="s">
        <v>109</v>
      </c>
      <c r="B47" s="19" t="s">
        <v>110</v>
      </c>
      <c r="C47" s="36">
        <v>1055</v>
      </c>
      <c r="D47" s="36">
        <v>1433</v>
      </c>
      <c r="E47" s="36">
        <v>1312</v>
      </c>
      <c r="F47" s="36">
        <v>1308</v>
      </c>
      <c r="G47" s="36">
        <v>1131</v>
      </c>
      <c r="H47" s="36">
        <v>1292</v>
      </c>
      <c r="I47" s="36">
        <v>1145</v>
      </c>
      <c r="J47" s="36">
        <v>842</v>
      </c>
      <c r="K47" s="36">
        <v>985</v>
      </c>
      <c r="L47" s="36">
        <v>911</v>
      </c>
      <c r="M47" s="36">
        <v>991</v>
      </c>
      <c r="N47" s="36">
        <v>967</v>
      </c>
      <c r="O47" s="36">
        <v>1097</v>
      </c>
      <c r="P47" s="36">
        <v>1051</v>
      </c>
      <c r="Q47" s="36">
        <v>1152</v>
      </c>
      <c r="R47" s="36">
        <v>1020</v>
      </c>
      <c r="S47" s="15">
        <f t="shared" si="8"/>
        <v>17692</v>
      </c>
      <c r="T47" s="20">
        <f t="shared" si="9"/>
        <v>26538</v>
      </c>
      <c r="U47" s="15">
        <f t="shared" si="10"/>
        <v>35384</v>
      </c>
      <c r="V47" s="27">
        <f t="shared" si="11"/>
        <v>16</v>
      </c>
      <c r="W47" s="15">
        <f t="shared" si="12"/>
        <v>1658.625</v>
      </c>
      <c r="X47" s="15">
        <f t="shared" si="13"/>
        <v>2211.5</v>
      </c>
    </row>
    <row r="48" spans="1:24" ht="14.25" customHeight="1" x14ac:dyDescent="0.2">
      <c r="A48" s="19" t="s">
        <v>107</v>
      </c>
      <c r="B48" s="19" t="s">
        <v>108</v>
      </c>
      <c r="C48" s="36">
        <v>660</v>
      </c>
      <c r="D48" s="36">
        <v>560</v>
      </c>
      <c r="E48" s="36">
        <v>1052</v>
      </c>
      <c r="F48" s="36">
        <v>752</v>
      </c>
      <c r="G48" s="36">
        <v>397</v>
      </c>
      <c r="H48" s="36">
        <v>434</v>
      </c>
      <c r="I48" s="36">
        <v>414</v>
      </c>
      <c r="J48" s="36">
        <v>407</v>
      </c>
      <c r="K48" s="36">
        <v>341</v>
      </c>
      <c r="L48" s="36">
        <v>365</v>
      </c>
      <c r="M48" s="36">
        <v>320</v>
      </c>
      <c r="N48" s="36">
        <v>305</v>
      </c>
      <c r="O48" s="36">
        <v>246</v>
      </c>
      <c r="P48" s="36">
        <v>253</v>
      </c>
      <c r="Q48" s="36">
        <v>259</v>
      </c>
      <c r="R48" s="36">
        <v>282</v>
      </c>
      <c r="S48" s="15">
        <f t="shared" si="8"/>
        <v>7047</v>
      </c>
      <c r="T48" s="20">
        <f t="shared" si="9"/>
        <v>10570.5</v>
      </c>
      <c r="U48" s="15">
        <f t="shared" si="10"/>
        <v>14094</v>
      </c>
      <c r="V48" s="27">
        <f t="shared" si="11"/>
        <v>16</v>
      </c>
      <c r="W48" s="15">
        <f t="shared" si="12"/>
        <v>660.65625</v>
      </c>
      <c r="X48" s="15">
        <f t="shared" si="13"/>
        <v>880.875</v>
      </c>
    </row>
    <row r="49" spans="1:24" ht="15.75" customHeight="1" x14ac:dyDescent="0.2">
      <c r="A49" s="22" t="s">
        <v>113</v>
      </c>
      <c r="B49" s="22" t="s">
        <v>196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97</v>
      </c>
      <c r="R49" s="36"/>
      <c r="S49" s="15">
        <f t="shared" si="8"/>
        <v>97</v>
      </c>
      <c r="T49" s="20">
        <f t="shared" si="9"/>
        <v>145.5</v>
      </c>
      <c r="U49" s="15">
        <f t="shared" si="10"/>
        <v>194</v>
      </c>
      <c r="V49" s="27">
        <f t="shared" si="11"/>
        <v>1</v>
      </c>
      <c r="W49" s="15">
        <f t="shared" si="12"/>
        <v>145.5</v>
      </c>
      <c r="X49" s="15">
        <f t="shared" si="13"/>
        <v>194</v>
      </c>
    </row>
    <row r="50" spans="1:24" ht="14.25" customHeight="1" x14ac:dyDescent="0.2">
      <c r="A50" s="19" t="s">
        <v>111</v>
      </c>
      <c r="B50" s="19" t="s">
        <v>112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v>0</v>
      </c>
      <c r="P50" s="36">
        <v>473</v>
      </c>
      <c r="Q50" s="36">
        <v>412</v>
      </c>
      <c r="R50" s="36">
        <v>393</v>
      </c>
      <c r="S50" s="15">
        <f t="shared" si="8"/>
        <v>1278</v>
      </c>
      <c r="T50" s="20">
        <f t="shared" si="9"/>
        <v>1917</v>
      </c>
      <c r="U50" s="15">
        <f t="shared" si="10"/>
        <v>2556</v>
      </c>
      <c r="V50" s="27">
        <f t="shared" si="11"/>
        <v>3</v>
      </c>
      <c r="W50" s="15">
        <f t="shared" si="12"/>
        <v>639</v>
      </c>
      <c r="X50" s="15">
        <f t="shared" si="13"/>
        <v>852</v>
      </c>
    </row>
    <row r="51" spans="1:24" ht="15.75" customHeight="1" x14ac:dyDescent="0.2">
      <c r="A51" s="22" t="s">
        <v>118</v>
      </c>
      <c r="B51" s="22" t="s">
        <v>119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0</v>
      </c>
      <c r="R51" s="36">
        <v>30</v>
      </c>
      <c r="S51" s="15">
        <f t="shared" si="8"/>
        <v>30</v>
      </c>
      <c r="T51" s="20">
        <f t="shared" si="9"/>
        <v>45</v>
      </c>
      <c r="U51" s="15">
        <f t="shared" si="10"/>
        <v>60</v>
      </c>
      <c r="V51" s="27">
        <f t="shared" si="11"/>
        <v>1</v>
      </c>
      <c r="W51" s="15">
        <f t="shared" si="12"/>
        <v>45</v>
      </c>
      <c r="X51" s="15">
        <f t="shared" si="13"/>
        <v>60</v>
      </c>
    </row>
    <row r="52" spans="1:24" ht="14.25" customHeight="1" x14ac:dyDescent="0.2">
      <c r="A52" s="19" t="s">
        <v>114</v>
      </c>
      <c r="B52" s="19" t="s">
        <v>115</v>
      </c>
      <c r="C52" s="36">
        <v>1471</v>
      </c>
      <c r="D52" s="36">
        <v>2189</v>
      </c>
      <c r="E52" s="36">
        <v>1720</v>
      </c>
      <c r="F52" s="36">
        <v>1626</v>
      </c>
      <c r="G52" s="36">
        <v>1462</v>
      </c>
      <c r="H52" s="36">
        <v>1738</v>
      </c>
      <c r="I52" s="36">
        <v>2021</v>
      </c>
      <c r="J52" s="36">
        <v>1940</v>
      </c>
      <c r="K52" s="36">
        <v>2204</v>
      </c>
      <c r="L52" s="36">
        <v>1918</v>
      </c>
      <c r="M52" s="36">
        <v>1830</v>
      </c>
      <c r="N52" s="36">
        <v>2008</v>
      </c>
      <c r="O52" s="36">
        <v>2354</v>
      </c>
      <c r="P52" s="36">
        <v>2058</v>
      </c>
      <c r="Q52" s="36">
        <v>2089</v>
      </c>
      <c r="R52" s="36">
        <v>2712</v>
      </c>
      <c r="S52" s="15">
        <f t="shared" si="8"/>
        <v>31340</v>
      </c>
      <c r="T52" s="20">
        <f t="shared" si="9"/>
        <v>47010</v>
      </c>
      <c r="U52" s="15">
        <f t="shared" si="10"/>
        <v>62680</v>
      </c>
      <c r="V52" s="27">
        <f t="shared" si="11"/>
        <v>16</v>
      </c>
      <c r="W52" s="15">
        <f t="shared" si="12"/>
        <v>2938.125</v>
      </c>
      <c r="X52" s="15">
        <f t="shared" si="13"/>
        <v>3917.5</v>
      </c>
    </row>
    <row r="53" spans="1:24" ht="14.25" customHeight="1" x14ac:dyDescent="0.2">
      <c r="A53" s="19" t="s">
        <v>120</v>
      </c>
      <c r="B53" s="19" t="s">
        <v>121</v>
      </c>
      <c r="C53" s="36">
        <v>621</v>
      </c>
      <c r="D53" s="36">
        <v>860</v>
      </c>
      <c r="E53" s="36">
        <v>705</v>
      </c>
      <c r="F53" s="36">
        <v>554</v>
      </c>
      <c r="G53" s="36">
        <v>731</v>
      </c>
      <c r="H53" s="36">
        <v>704</v>
      </c>
      <c r="I53" s="36">
        <v>563</v>
      </c>
      <c r="J53" s="36">
        <v>421</v>
      </c>
      <c r="K53" s="36">
        <v>404</v>
      </c>
      <c r="L53" s="36">
        <v>572</v>
      </c>
      <c r="M53" s="36">
        <v>431</v>
      </c>
      <c r="N53" s="36">
        <v>419</v>
      </c>
      <c r="O53" s="36">
        <v>744</v>
      </c>
      <c r="P53" s="36">
        <v>647</v>
      </c>
      <c r="Q53" s="36">
        <v>593</v>
      </c>
      <c r="R53" s="36">
        <v>590</v>
      </c>
      <c r="S53" s="15">
        <f t="shared" si="8"/>
        <v>9559</v>
      </c>
      <c r="T53" s="20">
        <f t="shared" si="9"/>
        <v>14338.5</v>
      </c>
      <c r="U53" s="15">
        <f t="shared" si="10"/>
        <v>19118</v>
      </c>
      <c r="V53" s="27">
        <f t="shared" si="11"/>
        <v>16</v>
      </c>
      <c r="W53" s="15">
        <f t="shared" si="12"/>
        <v>896.15625</v>
      </c>
      <c r="X53" s="15">
        <f t="shared" si="13"/>
        <v>1194.875</v>
      </c>
    </row>
    <row r="54" spans="1:24" ht="14.25" customHeight="1" x14ac:dyDescent="0.2">
      <c r="A54" s="21" t="s">
        <v>124</v>
      </c>
      <c r="B54" s="21" t="s">
        <v>125</v>
      </c>
      <c r="C54" s="36">
        <v>79</v>
      </c>
      <c r="D54" s="37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15">
        <f t="shared" si="8"/>
        <v>79</v>
      </c>
      <c r="T54" s="20">
        <f t="shared" si="9"/>
        <v>118.5</v>
      </c>
      <c r="U54" s="15">
        <f t="shared" si="10"/>
        <v>158</v>
      </c>
      <c r="V54" s="27">
        <f t="shared" si="11"/>
        <v>1</v>
      </c>
      <c r="W54" s="15">
        <f t="shared" si="12"/>
        <v>118.5</v>
      </c>
      <c r="X54" s="15">
        <f t="shared" si="13"/>
        <v>158</v>
      </c>
    </row>
    <row r="55" spans="1:24" ht="15.75" customHeight="1" x14ac:dyDescent="0.2">
      <c r="A55" s="22" t="s">
        <v>116</v>
      </c>
      <c r="B55" s="22" t="s">
        <v>117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>
        <v>21.5</v>
      </c>
      <c r="S55" s="15">
        <f t="shared" si="8"/>
        <v>21.5</v>
      </c>
      <c r="T55" s="20">
        <f t="shared" si="9"/>
        <v>32.25</v>
      </c>
      <c r="U55" s="15">
        <f t="shared" si="10"/>
        <v>43</v>
      </c>
      <c r="V55" s="27">
        <f t="shared" si="11"/>
        <v>1</v>
      </c>
      <c r="W55" s="15">
        <f t="shared" si="12"/>
        <v>32.25</v>
      </c>
      <c r="X55" s="15">
        <f t="shared" si="13"/>
        <v>43</v>
      </c>
    </row>
    <row r="56" spans="1:24" ht="14.25" customHeight="1" x14ac:dyDescent="0.2">
      <c r="A56" s="19" t="s">
        <v>122</v>
      </c>
      <c r="B56" s="19" t="s">
        <v>123</v>
      </c>
      <c r="C56" s="36">
        <v>1691</v>
      </c>
      <c r="D56" s="36">
        <v>2705</v>
      </c>
      <c r="E56" s="36">
        <v>2210</v>
      </c>
      <c r="F56" s="36">
        <v>2573</v>
      </c>
      <c r="G56" s="36">
        <v>2463</v>
      </c>
      <c r="H56" s="36">
        <v>2080</v>
      </c>
      <c r="I56" s="36">
        <v>2130</v>
      </c>
      <c r="J56" s="36">
        <v>2327</v>
      </c>
      <c r="K56" s="36">
        <v>2191</v>
      </c>
      <c r="L56" s="36">
        <v>2552</v>
      </c>
      <c r="M56" s="36">
        <v>1992</v>
      </c>
      <c r="N56" s="36">
        <v>2020</v>
      </c>
      <c r="O56" s="36">
        <v>2553</v>
      </c>
      <c r="P56" s="36">
        <v>1888</v>
      </c>
      <c r="Q56" s="36">
        <v>1682</v>
      </c>
      <c r="R56" s="36">
        <v>1472</v>
      </c>
      <c r="S56" s="15">
        <f t="shared" si="8"/>
        <v>34529</v>
      </c>
      <c r="T56" s="20">
        <f t="shared" si="9"/>
        <v>51793.5</v>
      </c>
      <c r="U56" s="15">
        <f t="shared" si="10"/>
        <v>69058</v>
      </c>
      <c r="V56" s="27">
        <f t="shared" si="11"/>
        <v>16</v>
      </c>
      <c r="W56" s="15">
        <f t="shared" si="12"/>
        <v>3237.09375</v>
      </c>
      <c r="X56" s="15">
        <f t="shared" si="13"/>
        <v>4316.125</v>
      </c>
    </row>
    <row r="57" spans="1:24" ht="14.25" customHeight="1" x14ac:dyDescent="0.2">
      <c r="A57" s="19" t="s">
        <v>40</v>
      </c>
      <c r="B57" s="19" t="s">
        <v>41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>
        <v>55</v>
      </c>
      <c r="P57" s="36">
        <v>70</v>
      </c>
      <c r="Q57" s="36">
        <v>74</v>
      </c>
      <c r="R57" s="36">
        <v>35</v>
      </c>
      <c r="S57" s="15">
        <f t="shared" si="8"/>
        <v>234</v>
      </c>
      <c r="T57" s="20">
        <f t="shared" si="9"/>
        <v>351</v>
      </c>
      <c r="U57" s="15">
        <f t="shared" si="10"/>
        <v>468</v>
      </c>
      <c r="V57" s="27">
        <f t="shared" si="11"/>
        <v>4</v>
      </c>
      <c r="W57" s="15">
        <f t="shared" si="12"/>
        <v>87.75</v>
      </c>
      <c r="X57" s="15">
        <f t="shared" si="13"/>
        <v>117</v>
      </c>
    </row>
    <row r="58" spans="1:24" ht="14.25" customHeight="1" x14ac:dyDescent="0.2">
      <c r="A58" s="19" t="s">
        <v>126</v>
      </c>
      <c r="B58" s="19" t="s">
        <v>127</v>
      </c>
      <c r="C58" s="36">
        <v>611</v>
      </c>
      <c r="D58" s="36">
        <v>542</v>
      </c>
      <c r="E58" s="36">
        <v>726</v>
      </c>
      <c r="F58" s="36">
        <v>527</v>
      </c>
      <c r="G58" s="36">
        <v>641</v>
      </c>
      <c r="H58" s="36">
        <v>1247</v>
      </c>
      <c r="I58" s="36">
        <v>816</v>
      </c>
      <c r="J58" s="36">
        <v>985</v>
      </c>
      <c r="K58" s="36">
        <v>1175</v>
      </c>
      <c r="L58" s="36">
        <v>1256</v>
      </c>
      <c r="M58" s="36">
        <v>1464</v>
      </c>
      <c r="N58" s="36">
        <v>1577</v>
      </c>
      <c r="O58" s="36">
        <v>1747</v>
      </c>
      <c r="P58" s="36">
        <v>2247</v>
      </c>
      <c r="Q58" s="36">
        <v>2081</v>
      </c>
      <c r="R58" s="36">
        <v>1994</v>
      </c>
      <c r="S58" s="15">
        <f t="shared" si="8"/>
        <v>19636</v>
      </c>
      <c r="T58" s="20">
        <f t="shared" si="9"/>
        <v>29454</v>
      </c>
      <c r="U58" s="15">
        <f t="shared" si="10"/>
        <v>39272</v>
      </c>
      <c r="V58" s="27">
        <f t="shared" si="11"/>
        <v>16</v>
      </c>
      <c r="W58" s="15">
        <f t="shared" si="12"/>
        <v>1840.875</v>
      </c>
      <c r="X58" s="15">
        <f t="shared" si="13"/>
        <v>2454.5</v>
      </c>
    </row>
    <row r="59" spans="1:24" ht="14.25" customHeight="1" x14ac:dyDescent="0.2">
      <c r="A59" s="21" t="s">
        <v>132</v>
      </c>
      <c r="B59" s="21" t="s">
        <v>133</v>
      </c>
      <c r="C59" s="36"/>
      <c r="D59" s="36"/>
      <c r="E59" s="36"/>
      <c r="F59" s="36"/>
      <c r="G59" s="36"/>
      <c r="H59" s="36"/>
      <c r="I59" s="36"/>
      <c r="J59" s="36"/>
      <c r="K59" s="36">
        <v>0</v>
      </c>
      <c r="L59" s="36">
        <v>55</v>
      </c>
      <c r="M59" s="36">
        <v>64</v>
      </c>
      <c r="N59" s="36"/>
      <c r="O59" s="36"/>
      <c r="P59" s="36"/>
      <c r="Q59" s="36"/>
      <c r="R59" s="36"/>
      <c r="S59" s="15">
        <f t="shared" si="8"/>
        <v>119</v>
      </c>
      <c r="T59" s="20">
        <f t="shared" si="9"/>
        <v>178.5</v>
      </c>
      <c r="U59" s="15">
        <f t="shared" si="10"/>
        <v>238</v>
      </c>
      <c r="V59" s="27">
        <f t="shared" si="11"/>
        <v>2</v>
      </c>
      <c r="W59" s="15">
        <f t="shared" si="12"/>
        <v>89.25</v>
      </c>
      <c r="X59" s="15">
        <f t="shared" si="13"/>
        <v>119</v>
      </c>
    </row>
    <row r="60" spans="1:24" ht="14.25" customHeight="1" x14ac:dyDescent="0.2">
      <c r="A60" s="19" t="s">
        <v>130</v>
      </c>
      <c r="B60" s="19" t="s">
        <v>131</v>
      </c>
      <c r="C60" s="36">
        <v>54</v>
      </c>
      <c r="D60" s="36">
        <v>55</v>
      </c>
      <c r="E60" s="36">
        <v>74</v>
      </c>
      <c r="F60" s="36">
        <v>40</v>
      </c>
      <c r="G60" s="36">
        <v>51</v>
      </c>
      <c r="H60" s="36">
        <v>78</v>
      </c>
      <c r="I60" s="36">
        <v>154</v>
      </c>
      <c r="J60" s="36">
        <v>189</v>
      </c>
      <c r="K60" s="36">
        <v>186</v>
      </c>
      <c r="L60" s="36">
        <v>149</v>
      </c>
      <c r="M60" s="36">
        <v>209</v>
      </c>
      <c r="N60" s="36">
        <v>226</v>
      </c>
      <c r="O60" s="36">
        <v>208</v>
      </c>
      <c r="P60" s="36">
        <v>275</v>
      </c>
      <c r="Q60" s="36">
        <v>288</v>
      </c>
      <c r="R60" s="36">
        <v>275</v>
      </c>
      <c r="S60" s="15">
        <f t="shared" si="8"/>
        <v>2511</v>
      </c>
      <c r="T60" s="20">
        <f t="shared" si="9"/>
        <v>3766.5</v>
      </c>
      <c r="U60" s="15">
        <f t="shared" si="10"/>
        <v>5022</v>
      </c>
      <c r="V60" s="27">
        <f t="shared" si="11"/>
        <v>16</v>
      </c>
      <c r="W60" s="15">
        <f t="shared" si="12"/>
        <v>235.40625</v>
      </c>
      <c r="X60" s="15">
        <f t="shared" si="13"/>
        <v>313.875</v>
      </c>
    </row>
    <row r="61" spans="1:24" ht="14.25" customHeight="1" x14ac:dyDescent="0.2">
      <c r="A61" s="19" t="s">
        <v>134</v>
      </c>
      <c r="B61" s="19" t="s">
        <v>135</v>
      </c>
      <c r="C61" s="36">
        <v>425</v>
      </c>
      <c r="D61" s="36">
        <v>468</v>
      </c>
      <c r="E61" s="36">
        <v>860</v>
      </c>
      <c r="F61" s="36">
        <v>756</v>
      </c>
      <c r="G61" s="36">
        <v>868</v>
      </c>
      <c r="H61" s="36">
        <v>924</v>
      </c>
      <c r="I61" s="36">
        <v>657</v>
      </c>
      <c r="J61" s="36">
        <v>1123</v>
      </c>
      <c r="K61" s="36">
        <v>1344</v>
      </c>
      <c r="L61" s="36">
        <v>1047</v>
      </c>
      <c r="M61" s="36">
        <v>1393</v>
      </c>
      <c r="N61" s="36">
        <v>1414</v>
      </c>
      <c r="O61" s="36">
        <v>1131</v>
      </c>
      <c r="P61" s="36">
        <v>1489</v>
      </c>
      <c r="Q61" s="36">
        <v>1024</v>
      </c>
      <c r="R61" s="36">
        <v>877</v>
      </c>
      <c r="S61" s="15">
        <f t="shared" si="8"/>
        <v>15800</v>
      </c>
      <c r="T61" s="20">
        <f t="shared" si="9"/>
        <v>23700</v>
      </c>
      <c r="U61" s="15">
        <f t="shared" si="10"/>
        <v>31600</v>
      </c>
      <c r="V61" s="27">
        <f t="shared" si="11"/>
        <v>16</v>
      </c>
      <c r="W61" s="15">
        <f t="shared" si="12"/>
        <v>1481.25</v>
      </c>
      <c r="X61" s="15">
        <f t="shared" si="13"/>
        <v>1975</v>
      </c>
    </row>
    <row r="62" spans="1:24" ht="14.25" customHeight="1" x14ac:dyDescent="0.2">
      <c r="A62" s="21" t="s">
        <v>136</v>
      </c>
      <c r="B62" s="21" t="s">
        <v>137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15">
        <f t="shared" si="8"/>
        <v>0</v>
      </c>
      <c r="T62" s="20">
        <f t="shared" si="9"/>
        <v>0</v>
      </c>
      <c r="U62" s="15">
        <f t="shared" si="10"/>
        <v>0</v>
      </c>
      <c r="V62" s="27">
        <f t="shared" si="11"/>
        <v>0</v>
      </c>
      <c r="W62" s="15">
        <v>0</v>
      </c>
      <c r="X62" s="15">
        <v>0</v>
      </c>
    </row>
    <row r="63" spans="1:24" ht="14.25" customHeight="1" x14ac:dyDescent="0.2">
      <c r="A63" s="21" t="s">
        <v>128</v>
      </c>
      <c r="B63" s="21" t="s">
        <v>129</v>
      </c>
      <c r="C63" s="36">
        <v>289</v>
      </c>
      <c r="D63" s="36">
        <v>288</v>
      </c>
      <c r="E63" s="36">
        <v>88</v>
      </c>
      <c r="F63" s="36">
        <v>158</v>
      </c>
      <c r="G63" s="36">
        <v>87</v>
      </c>
      <c r="H63" s="36">
        <v>103</v>
      </c>
      <c r="I63" s="36">
        <v>115</v>
      </c>
      <c r="J63" s="36">
        <v>128</v>
      </c>
      <c r="K63" s="36">
        <v>98</v>
      </c>
      <c r="L63" s="36"/>
      <c r="M63" s="36"/>
      <c r="N63" s="36"/>
      <c r="O63" s="36"/>
      <c r="P63" s="36"/>
      <c r="Q63" s="36"/>
      <c r="R63" s="36"/>
      <c r="S63" s="15">
        <f t="shared" si="8"/>
        <v>1354</v>
      </c>
      <c r="T63" s="20">
        <f t="shared" si="9"/>
        <v>2031</v>
      </c>
      <c r="U63" s="15">
        <f t="shared" si="10"/>
        <v>2708</v>
      </c>
      <c r="V63" s="27">
        <f t="shared" si="11"/>
        <v>9</v>
      </c>
      <c r="W63" s="15">
        <f t="shared" ref="W63:W83" si="14">T63/V63</f>
        <v>225.66666666666666</v>
      </c>
      <c r="X63" s="15">
        <f t="shared" ref="X63:X83" si="15">U63/V63</f>
        <v>300.88888888888891</v>
      </c>
    </row>
    <row r="64" spans="1:24" ht="14.25" customHeight="1" x14ac:dyDescent="0.2">
      <c r="A64" s="21" t="s">
        <v>138</v>
      </c>
      <c r="B64" s="21" t="s">
        <v>139</v>
      </c>
      <c r="C64" s="36">
        <v>102</v>
      </c>
      <c r="D64" s="36">
        <v>81</v>
      </c>
      <c r="E64" s="36">
        <v>81</v>
      </c>
      <c r="F64" s="36">
        <v>132</v>
      </c>
      <c r="G64" s="36">
        <v>113</v>
      </c>
      <c r="H64" s="36">
        <v>76</v>
      </c>
      <c r="I64" s="36">
        <v>204</v>
      </c>
      <c r="J64" s="36">
        <v>211</v>
      </c>
      <c r="K64" s="36">
        <v>212</v>
      </c>
      <c r="L64" s="36">
        <v>245</v>
      </c>
      <c r="M64" s="36">
        <v>72</v>
      </c>
      <c r="N64" s="36">
        <v>67</v>
      </c>
      <c r="O64" s="36"/>
      <c r="P64" s="36">
        <v>142</v>
      </c>
      <c r="Q64" s="36">
        <v>114</v>
      </c>
      <c r="R64" s="36">
        <v>121</v>
      </c>
      <c r="S64" s="15">
        <f t="shared" si="8"/>
        <v>1973</v>
      </c>
      <c r="T64" s="20">
        <f t="shared" si="9"/>
        <v>2959.5</v>
      </c>
      <c r="U64" s="15">
        <f t="shared" si="10"/>
        <v>3946</v>
      </c>
      <c r="V64" s="27">
        <f t="shared" si="11"/>
        <v>15</v>
      </c>
      <c r="W64" s="15">
        <f t="shared" si="14"/>
        <v>197.3</v>
      </c>
      <c r="X64" s="15">
        <f t="shared" si="15"/>
        <v>263.06666666666666</v>
      </c>
    </row>
    <row r="65" spans="1:24" ht="14.25" customHeight="1" x14ac:dyDescent="0.2">
      <c r="A65" s="19" t="s">
        <v>140</v>
      </c>
      <c r="B65" s="19" t="s">
        <v>141</v>
      </c>
      <c r="C65" s="36">
        <v>1061</v>
      </c>
      <c r="D65" s="36">
        <v>555</v>
      </c>
      <c r="E65" s="36">
        <v>496</v>
      </c>
      <c r="F65" s="36">
        <v>438</v>
      </c>
      <c r="G65" s="36">
        <v>488</v>
      </c>
      <c r="H65" s="36">
        <v>711</v>
      </c>
      <c r="I65" s="36">
        <v>619</v>
      </c>
      <c r="J65" s="36">
        <v>525</v>
      </c>
      <c r="K65" s="36">
        <v>376</v>
      </c>
      <c r="L65" s="36">
        <v>306</v>
      </c>
      <c r="M65" s="36">
        <v>305</v>
      </c>
      <c r="N65" s="36">
        <v>357</v>
      </c>
      <c r="O65" s="36">
        <v>326</v>
      </c>
      <c r="P65" s="36">
        <v>315</v>
      </c>
      <c r="Q65" s="36">
        <v>217</v>
      </c>
      <c r="R65" s="36">
        <v>171</v>
      </c>
      <c r="S65" s="15">
        <f t="shared" si="8"/>
        <v>7266</v>
      </c>
      <c r="T65" s="20">
        <f t="shared" si="9"/>
        <v>10899</v>
      </c>
      <c r="U65" s="15">
        <f t="shared" si="10"/>
        <v>14532</v>
      </c>
      <c r="V65" s="27">
        <f t="shared" si="11"/>
        <v>16</v>
      </c>
      <c r="W65" s="15">
        <f t="shared" si="14"/>
        <v>681.1875</v>
      </c>
      <c r="X65" s="15">
        <f t="shared" si="15"/>
        <v>908.25</v>
      </c>
    </row>
    <row r="66" spans="1:24" ht="14.25" customHeight="1" x14ac:dyDescent="0.2">
      <c r="A66" s="19" t="s">
        <v>142</v>
      </c>
      <c r="B66" s="19" t="s">
        <v>143</v>
      </c>
      <c r="C66" s="36">
        <v>2101</v>
      </c>
      <c r="D66" s="36">
        <v>2479</v>
      </c>
      <c r="E66" s="36">
        <v>2383</v>
      </c>
      <c r="F66" s="36">
        <v>1744</v>
      </c>
      <c r="G66" s="36">
        <v>2499</v>
      </c>
      <c r="H66" s="36">
        <v>2070</v>
      </c>
      <c r="I66" s="36">
        <v>2301</v>
      </c>
      <c r="J66" s="36">
        <v>3228</v>
      </c>
      <c r="K66" s="36">
        <v>4238</v>
      </c>
      <c r="L66" s="36">
        <v>4648</v>
      </c>
      <c r="M66" s="36">
        <v>4110</v>
      </c>
      <c r="N66" s="36">
        <v>4293</v>
      </c>
      <c r="O66" s="36">
        <v>4316</v>
      </c>
      <c r="P66" s="36">
        <v>3945</v>
      </c>
      <c r="Q66" s="36">
        <v>4212</v>
      </c>
      <c r="R66" s="36">
        <v>4116</v>
      </c>
      <c r="S66" s="15">
        <f t="shared" si="8"/>
        <v>52683</v>
      </c>
      <c r="T66" s="20">
        <f t="shared" si="9"/>
        <v>79024.5</v>
      </c>
      <c r="U66" s="15">
        <f t="shared" si="10"/>
        <v>105366</v>
      </c>
      <c r="V66" s="27">
        <f t="shared" si="11"/>
        <v>16</v>
      </c>
      <c r="W66" s="15">
        <f t="shared" si="14"/>
        <v>4939.03125</v>
      </c>
      <c r="X66" s="15">
        <f t="shared" si="15"/>
        <v>6585.375</v>
      </c>
    </row>
    <row r="67" spans="1:24" ht="15.75" customHeight="1" x14ac:dyDescent="0.2">
      <c r="A67" s="60" t="s">
        <v>146</v>
      </c>
      <c r="B67" s="19" t="s">
        <v>147</v>
      </c>
      <c r="C67" s="36">
        <v>563</v>
      </c>
      <c r="D67" s="36">
        <v>678</v>
      </c>
      <c r="E67" s="36">
        <v>910</v>
      </c>
      <c r="F67" s="36">
        <v>887</v>
      </c>
      <c r="G67" s="36">
        <v>966</v>
      </c>
      <c r="H67" s="36">
        <v>771</v>
      </c>
      <c r="I67" s="36">
        <v>753</v>
      </c>
      <c r="J67" s="36">
        <v>1188</v>
      </c>
      <c r="K67" s="36">
        <v>1191</v>
      </c>
      <c r="L67" s="36">
        <v>1105</v>
      </c>
      <c r="M67" s="36">
        <v>1090</v>
      </c>
      <c r="N67" s="36">
        <v>1338</v>
      </c>
      <c r="O67" s="36">
        <v>747</v>
      </c>
      <c r="P67" s="36">
        <v>870</v>
      </c>
      <c r="Q67" s="36">
        <v>843</v>
      </c>
      <c r="R67" s="36">
        <v>790</v>
      </c>
      <c r="S67" s="15">
        <f t="shared" ref="S67:S98" si="16">SUM(C67:R67)</f>
        <v>14690</v>
      </c>
      <c r="T67" s="20">
        <f t="shared" ref="T67:T98" si="17">S67*1.5</f>
        <v>22035</v>
      </c>
      <c r="U67" s="15">
        <f t="shared" ref="U67:U83" si="18">S67*2</f>
        <v>29380</v>
      </c>
      <c r="V67" s="27">
        <f t="shared" si="11"/>
        <v>16</v>
      </c>
      <c r="W67" s="15">
        <f t="shared" si="14"/>
        <v>1377.1875</v>
      </c>
      <c r="X67" s="15">
        <f t="shared" si="15"/>
        <v>1836.25</v>
      </c>
    </row>
    <row r="68" spans="1:24" ht="14.25" customHeight="1" x14ac:dyDescent="0.2">
      <c r="A68" s="29" t="s">
        <v>144</v>
      </c>
      <c r="B68" s="19" t="s">
        <v>145</v>
      </c>
      <c r="C68" s="36">
        <v>803</v>
      </c>
      <c r="D68" s="36">
        <v>1096</v>
      </c>
      <c r="E68" s="36">
        <v>1436</v>
      </c>
      <c r="F68" s="36">
        <v>1378</v>
      </c>
      <c r="G68" s="36">
        <v>1249</v>
      </c>
      <c r="H68" s="36">
        <v>1241</v>
      </c>
      <c r="I68" s="36">
        <v>1171</v>
      </c>
      <c r="J68" s="36">
        <v>1665</v>
      </c>
      <c r="K68" s="36">
        <v>1289</v>
      </c>
      <c r="L68" s="36">
        <v>1135</v>
      </c>
      <c r="M68" s="36">
        <v>1272</v>
      </c>
      <c r="N68" s="36">
        <v>1035</v>
      </c>
      <c r="O68" s="36">
        <v>1121</v>
      </c>
      <c r="P68" s="36">
        <v>1079</v>
      </c>
      <c r="Q68" s="36">
        <v>962</v>
      </c>
      <c r="R68" s="36">
        <v>691</v>
      </c>
      <c r="S68" s="15">
        <f t="shared" si="16"/>
        <v>18623</v>
      </c>
      <c r="T68" s="20">
        <f t="shared" si="17"/>
        <v>27934.5</v>
      </c>
      <c r="U68" s="15">
        <f t="shared" si="18"/>
        <v>37246</v>
      </c>
      <c r="V68" s="27">
        <f t="shared" si="11"/>
        <v>16</v>
      </c>
      <c r="W68" s="15">
        <f t="shared" si="14"/>
        <v>1745.90625</v>
      </c>
      <c r="X68" s="15">
        <f t="shared" si="15"/>
        <v>2327.875</v>
      </c>
    </row>
    <row r="69" spans="1:24" ht="14.25" customHeight="1" x14ac:dyDescent="0.2">
      <c r="A69" s="21" t="s">
        <v>32</v>
      </c>
      <c r="B69" s="21" t="s">
        <v>33</v>
      </c>
      <c r="C69" s="36">
        <v>111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15">
        <f t="shared" si="16"/>
        <v>111</v>
      </c>
      <c r="T69" s="20">
        <f t="shared" si="17"/>
        <v>166.5</v>
      </c>
      <c r="U69" s="15">
        <f t="shared" si="18"/>
        <v>222</v>
      </c>
      <c r="V69" s="27">
        <f t="shared" si="11"/>
        <v>1</v>
      </c>
      <c r="W69" s="15">
        <f t="shared" si="14"/>
        <v>166.5</v>
      </c>
      <c r="X69" s="15">
        <f t="shared" si="15"/>
        <v>222</v>
      </c>
    </row>
    <row r="70" spans="1:24" ht="14.25" customHeight="1" x14ac:dyDescent="0.2">
      <c r="A70" s="19" t="s">
        <v>148</v>
      </c>
      <c r="B70" s="19" t="s">
        <v>149</v>
      </c>
      <c r="C70" s="36">
        <v>405</v>
      </c>
      <c r="D70" s="37"/>
      <c r="E70" s="36">
        <v>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15">
        <f t="shared" si="16"/>
        <v>405</v>
      </c>
      <c r="T70" s="20">
        <f t="shared" si="17"/>
        <v>607.5</v>
      </c>
      <c r="U70" s="15">
        <f t="shared" si="18"/>
        <v>810</v>
      </c>
      <c r="V70" s="27">
        <f t="shared" si="11"/>
        <v>1</v>
      </c>
      <c r="W70" s="15">
        <f t="shared" si="14"/>
        <v>607.5</v>
      </c>
      <c r="X70" s="15">
        <f t="shared" si="15"/>
        <v>810</v>
      </c>
    </row>
    <row r="71" spans="1:24" ht="14.25" customHeight="1" x14ac:dyDescent="0.2">
      <c r="A71" s="19" t="s">
        <v>150</v>
      </c>
      <c r="B71" s="19" t="s">
        <v>151</v>
      </c>
      <c r="C71" s="36">
        <v>400</v>
      </c>
      <c r="D71" s="36">
        <v>280</v>
      </c>
      <c r="E71" s="36">
        <v>245</v>
      </c>
      <c r="F71" s="36">
        <v>246</v>
      </c>
      <c r="G71" s="36">
        <v>207</v>
      </c>
      <c r="H71" s="36">
        <v>222</v>
      </c>
      <c r="I71" s="36">
        <v>212</v>
      </c>
      <c r="J71" s="36">
        <v>246</v>
      </c>
      <c r="K71" s="36">
        <v>204</v>
      </c>
      <c r="L71" s="36">
        <v>300</v>
      </c>
      <c r="M71" s="36"/>
      <c r="N71" s="36"/>
      <c r="O71" s="36"/>
      <c r="P71" s="36"/>
      <c r="Q71" s="36"/>
      <c r="R71" s="36"/>
      <c r="S71" s="15">
        <f t="shared" si="16"/>
        <v>2562</v>
      </c>
      <c r="T71" s="20">
        <f t="shared" si="17"/>
        <v>3843</v>
      </c>
      <c r="U71" s="15">
        <f t="shared" si="18"/>
        <v>5124</v>
      </c>
      <c r="V71" s="27">
        <f t="shared" si="11"/>
        <v>10</v>
      </c>
      <c r="W71" s="15">
        <f t="shared" si="14"/>
        <v>384.3</v>
      </c>
      <c r="X71" s="15">
        <f t="shared" si="15"/>
        <v>512.4</v>
      </c>
    </row>
    <row r="72" spans="1:24" ht="14.25" customHeight="1" x14ac:dyDescent="0.2">
      <c r="A72" s="19" t="s">
        <v>152</v>
      </c>
      <c r="B72" s="19" t="s">
        <v>153</v>
      </c>
      <c r="C72" s="36">
        <v>523</v>
      </c>
      <c r="D72" s="36">
        <v>784</v>
      </c>
      <c r="E72" s="36">
        <v>868</v>
      </c>
      <c r="F72" s="36">
        <v>1113</v>
      </c>
      <c r="G72" s="36">
        <v>617</v>
      </c>
      <c r="H72" s="36">
        <v>530</v>
      </c>
      <c r="I72" s="36">
        <v>673</v>
      </c>
      <c r="J72" s="36">
        <v>483</v>
      </c>
      <c r="K72" s="36">
        <v>702</v>
      </c>
      <c r="L72" s="36">
        <v>605</v>
      </c>
      <c r="M72" s="36">
        <v>498</v>
      </c>
      <c r="N72" s="36">
        <v>487</v>
      </c>
      <c r="O72" s="36">
        <v>706</v>
      </c>
      <c r="P72" s="36">
        <v>576</v>
      </c>
      <c r="Q72" s="36">
        <v>490</v>
      </c>
      <c r="R72" s="36">
        <v>530</v>
      </c>
      <c r="S72" s="15">
        <f t="shared" si="16"/>
        <v>10185</v>
      </c>
      <c r="T72" s="20">
        <f t="shared" si="17"/>
        <v>15277.5</v>
      </c>
      <c r="U72" s="15">
        <f t="shared" si="18"/>
        <v>20370</v>
      </c>
      <c r="V72" s="27">
        <f t="shared" si="11"/>
        <v>16</v>
      </c>
      <c r="W72" s="15">
        <f t="shared" si="14"/>
        <v>954.84375</v>
      </c>
      <c r="X72" s="15">
        <f t="shared" si="15"/>
        <v>1273.125</v>
      </c>
    </row>
    <row r="73" spans="1:24" ht="14.25" customHeight="1" x14ac:dyDescent="0.2">
      <c r="A73" s="19" t="s">
        <v>156</v>
      </c>
      <c r="B73" s="19" t="s">
        <v>157</v>
      </c>
      <c r="C73" s="36">
        <v>1100</v>
      </c>
      <c r="D73" s="36">
        <v>565</v>
      </c>
      <c r="E73" s="36">
        <v>444</v>
      </c>
      <c r="F73" s="36">
        <v>505</v>
      </c>
      <c r="G73" s="36">
        <v>674</v>
      </c>
      <c r="H73" s="36">
        <v>461</v>
      </c>
      <c r="I73" s="36">
        <v>718</v>
      </c>
      <c r="J73" s="36">
        <v>513</v>
      </c>
      <c r="K73" s="36">
        <v>548</v>
      </c>
      <c r="L73" s="36">
        <v>441</v>
      </c>
      <c r="M73" s="36">
        <v>321</v>
      </c>
      <c r="N73" s="36">
        <v>194</v>
      </c>
      <c r="O73" s="36">
        <v>326</v>
      </c>
      <c r="P73" s="36">
        <v>377</v>
      </c>
      <c r="Q73" s="36">
        <v>306</v>
      </c>
      <c r="R73" s="36">
        <v>282</v>
      </c>
      <c r="S73" s="15">
        <f t="shared" si="16"/>
        <v>7775</v>
      </c>
      <c r="T73" s="20">
        <f t="shared" si="17"/>
        <v>11662.5</v>
      </c>
      <c r="U73" s="15">
        <f t="shared" si="18"/>
        <v>15550</v>
      </c>
      <c r="V73" s="27">
        <f t="shared" si="11"/>
        <v>16</v>
      </c>
      <c r="W73" s="15">
        <f t="shared" si="14"/>
        <v>728.90625</v>
      </c>
      <c r="X73" s="15">
        <f t="shared" si="15"/>
        <v>971.875</v>
      </c>
    </row>
    <row r="74" spans="1:24" ht="14.25" customHeight="1" x14ac:dyDescent="0.2">
      <c r="A74" s="19" t="s">
        <v>154</v>
      </c>
      <c r="B74" s="19" t="s">
        <v>155</v>
      </c>
      <c r="C74" s="36">
        <v>500</v>
      </c>
      <c r="D74" s="36">
        <v>469</v>
      </c>
      <c r="E74" s="36">
        <v>434</v>
      </c>
      <c r="F74" s="36">
        <v>527</v>
      </c>
      <c r="G74" s="36">
        <v>540</v>
      </c>
      <c r="H74" s="36">
        <v>573</v>
      </c>
      <c r="I74" s="36">
        <v>693</v>
      </c>
      <c r="J74" s="36">
        <v>717</v>
      </c>
      <c r="K74" s="36">
        <v>781</v>
      </c>
      <c r="L74" s="36">
        <v>628</v>
      </c>
      <c r="M74" s="36">
        <v>634</v>
      </c>
      <c r="N74" s="36">
        <v>806</v>
      </c>
      <c r="O74" s="36">
        <v>783</v>
      </c>
      <c r="P74" s="36">
        <v>765</v>
      </c>
      <c r="Q74" s="36">
        <v>706</v>
      </c>
      <c r="R74" s="36">
        <v>616</v>
      </c>
      <c r="S74" s="15">
        <f t="shared" si="16"/>
        <v>10172</v>
      </c>
      <c r="T74" s="20">
        <f t="shared" si="17"/>
        <v>15258</v>
      </c>
      <c r="U74" s="15">
        <f t="shared" si="18"/>
        <v>20344</v>
      </c>
      <c r="V74" s="27">
        <f t="shared" si="11"/>
        <v>16</v>
      </c>
      <c r="W74" s="15">
        <f t="shared" si="14"/>
        <v>953.625</v>
      </c>
      <c r="X74" s="15">
        <f t="shared" si="15"/>
        <v>1271.5</v>
      </c>
    </row>
    <row r="75" spans="1:24" ht="14.25" customHeight="1" x14ac:dyDescent="0.2">
      <c r="A75" s="21" t="s">
        <v>160</v>
      </c>
      <c r="B75" s="21" t="s">
        <v>161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>
        <v>761</v>
      </c>
      <c r="P75" s="36">
        <v>796</v>
      </c>
      <c r="Q75" s="36">
        <v>2667</v>
      </c>
      <c r="R75" s="36">
        <v>2175</v>
      </c>
      <c r="S75" s="15">
        <f t="shared" si="16"/>
        <v>6399</v>
      </c>
      <c r="T75" s="20">
        <f t="shared" si="17"/>
        <v>9598.5</v>
      </c>
      <c r="U75" s="15">
        <f t="shared" si="18"/>
        <v>12798</v>
      </c>
      <c r="V75" s="27">
        <f t="shared" si="11"/>
        <v>4</v>
      </c>
      <c r="W75" s="15">
        <f t="shared" si="14"/>
        <v>2399.625</v>
      </c>
      <c r="X75" s="15">
        <f t="shared" si="15"/>
        <v>3199.5</v>
      </c>
    </row>
    <row r="76" spans="1:24" ht="14.25" customHeight="1" x14ac:dyDescent="0.2">
      <c r="A76" s="19" t="s">
        <v>162</v>
      </c>
      <c r="B76" s="19" t="s">
        <v>163</v>
      </c>
      <c r="C76" s="36">
        <v>345</v>
      </c>
      <c r="D76" s="36">
        <v>301</v>
      </c>
      <c r="E76" s="36">
        <v>327</v>
      </c>
      <c r="F76" s="36">
        <v>410</v>
      </c>
      <c r="G76" s="36">
        <v>259</v>
      </c>
      <c r="H76" s="36">
        <v>306</v>
      </c>
      <c r="I76" s="36">
        <v>369</v>
      </c>
      <c r="J76" s="36">
        <v>213</v>
      </c>
      <c r="K76" s="36">
        <v>229</v>
      </c>
      <c r="L76" s="36">
        <v>309</v>
      </c>
      <c r="M76" s="36">
        <v>178</v>
      </c>
      <c r="N76" s="36">
        <v>220</v>
      </c>
      <c r="O76" s="36">
        <v>530</v>
      </c>
      <c r="P76" s="36">
        <v>247</v>
      </c>
      <c r="Q76" s="36">
        <v>208</v>
      </c>
      <c r="R76" s="36">
        <v>258</v>
      </c>
      <c r="S76" s="15">
        <f t="shared" si="16"/>
        <v>4709</v>
      </c>
      <c r="T76" s="20">
        <f t="shared" si="17"/>
        <v>7063.5</v>
      </c>
      <c r="U76" s="15">
        <f t="shared" si="18"/>
        <v>9418</v>
      </c>
      <c r="V76" s="27">
        <f t="shared" si="11"/>
        <v>16</v>
      </c>
      <c r="W76" s="15">
        <f t="shared" si="14"/>
        <v>441.46875</v>
      </c>
      <c r="X76" s="15">
        <f t="shared" si="15"/>
        <v>588.625</v>
      </c>
    </row>
    <row r="77" spans="1:24" ht="14.25" customHeight="1" x14ac:dyDescent="0.2">
      <c r="A77" s="21" t="s">
        <v>164</v>
      </c>
      <c r="B77" s="21" t="s">
        <v>165</v>
      </c>
      <c r="C77" s="36"/>
      <c r="D77" s="36"/>
      <c r="E77" s="36"/>
      <c r="F77" s="36"/>
      <c r="G77" s="36"/>
      <c r="H77" s="36"/>
      <c r="I77" s="36"/>
      <c r="J77" s="36"/>
      <c r="K77" s="36">
        <v>0</v>
      </c>
      <c r="L77" s="36">
        <v>0</v>
      </c>
      <c r="M77" s="36">
        <v>0</v>
      </c>
      <c r="N77" s="36">
        <v>10</v>
      </c>
      <c r="O77" s="36">
        <v>89</v>
      </c>
      <c r="P77" s="36">
        <v>43</v>
      </c>
      <c r="Q77" s="36">
        <v>49</v>
      </c>
      <c r="R77" s="36">
        <v>35</v>
      </c>
      <c r="S77" s="15">
        <f t="shared" si="16"/>
        <v>226</v>
      </c>
      <c r="T77" s="20">
        <f t="shared" si="17"/>
        <v>339</v>
      </c>
      <c r="U77" s="15">
        <f t="shared" si="18"/>
        <v>452</v>
      </c>
      <c r="V77" s="27">
        <f t="shared" si="11"/>
        <v>5</v>
      </c>
      <c r="W77" s="15">
        <f t="shared" si="14"/>
        <v>67.8</v>
      </c>
      <c r="X77" s="15">
        <f t="shared" si="15"/>
        <v>90.4</v>
      </c>
    </row>
    <row r="78" spans="1:24" ht="14.25" customHeight="1" x14ac:dyDescent="0.2">
      <c r="A78" s="19" t="s">
        <v>166</v>
      </c>
      <c r="B78" s="19" t="s">
        <v>167</v>
      </c>
      <c r="C78" s="36">
        <v>471</v>
      </c>
      <c r="D78" s="36">
        <v>346</v>
      </c>
      <c r="E78" s="36">
        <v>414</v>
      </c>
      <c r="F78" s="36">
        <v>357</v>
      </c>
      <c r="G78" s="36">
        <v>287</v>
      </c>
      <c r="H78" s="36">
        <v>531</v>
      </c>
      <c r="I78" s="36">
        <v>396</v>
      </c>
      <c r="J78" s="36">
        <v>406</v>
      </c>
      <c r="K78" s="36">
        <v>369</v>
      </c>
      <c r="L78" s="36">
        <v>487</v>
      </c>
      <c r="M78" s="36">
        <v>413</v>
      </c>
      <c r="N78" s="36">
        <v>309</v>
      </c>
      <c r="O78" s="36">
        <v>288</v>
      </c>
      <c r="P78" s="36">
        <v>49</v>
      </c>
      <c r="Q78" s="36">
        <v>95</v>
      </c>
      <c r="R78" s="36">
        <v>244</v>
      </c>
      <c r="S78" s="15">
        <f t="shared" si="16"/>
        <v>5462</v>
      </c>
      <c r="T78" s="20">
        <f t="shared" si="17"/>
        <v>8193</v>
      </c>
      <c r="U78" s="15">
        <f t="shared" si="18"/>
        <v>10924</v>
      </c>
      <c r="V78" s="27">
        <f t="shared" si="11"/>
        <v>16</v>
      </c>
      <c r="W78" s="15">
        <f t="shared" si="14"/>
        <v>512.0625</v>
      </c>
      <c r="X78" s="15">
        <f t="shared" si="15"/>
        <v>682.75</v>
      </c>
    </row>
    <row r="79" spans="1:24" ht="14.25" customHeight="1" x14ac:dyDescent="0.2">
      <c r="A79" s="19" t="s">
        <v>168</v>
      </c>
      <c r="B79" s="19" t="s">
        <v>169</v>
      </c>
      <c r="C79" s="36">
        <v>945</v>
      </c>
      <c r="D79" s="36">
        <v>480</v>
      </c>
      <c r="E79" s="36">
        <v>553</v>
      </c>
      <c r="F79" s="36">
        <v>568</v>
      </c>
      <c r="G79" s="36">
        <v>677</v>
      </c>
      <c r="H79" s="36">
        <v>566</v>
      </c>
      <c r="I79" s="36">
        <v>714</v>
      </c>
      <c r="J79" s="36">
        <v>600</v>
      </c>
      <c r="K79" s="36">
        <v>461</v>
      </c>
      <c r="L79" s="36">
        <v>448</v>
      </c>
      <c r="M79" s="36">
        <v>327</v>
      </c>
      <c r="N79" s="36">
        <v>519</v>
      </c>
      <c r="O79" s="36">
        <v>424</v>
      </c>
      <c r="P79" s="36">
        <v>731</v>
      </c>
      <c r="Q79" s="36">
        <v>659</v>
      </c>
      <c r="R79" s="36">
        <v>721</v>
      </c>
      <c r="S79" s="15">
        <f t="shared" si="16"/>
        <v>9393</v>
      </c>
      <c r="T79" s="20">
        <f t="shared" si="17"/>
        <v>14089.5</v>
      </c>
      <c r="U79" s="15">
        <f t="shared" si="18"/>
        <v>18786</v>
      </c>
      <c r="V79" s="27">
        <f t="shared" si="11"/>
        <v>16</v>
      </c>
      <c r="W79" s="15">
        <f t="shared" si="14"/>
        <v>880.59375</v>
      </c>
      <c r="X79" s="15">
        <f t="shared" si="15"/>
        <v>1174.125</v>
      </c>
    </row>
    <row r="80" spans="1:24" ht="14.25" customHeight="1" x14ac:dyDescent="0.2">
      <c r="A80" s="19" t="s">
        <v>170</v>
      </c>
      <c r="B80" s="19" t="s">
        <v>171</v>
      </c>
      <c r="C80" s="36">
        <v>150</v>
      </c>
      <c r="D80" s="36">
        <v>44</v>
      </c>
      <c r="E80" s="36">
        <v>194</v>
      </c>
      <c r="F80" s="36">
        <v>302</v>
      </c>
      <c r="G80" s="36">
        <v>269</v>
      </c>
      <c r="H80" s="36">
        <v>0</v>
      </c>
      <c r="I80" s="36">
        <v>72</v>
      </c>
      <c r="J80" s="36">
        <v>84</v>
      </c>
      <c r="K80" s="36">
        <v>55</v>
      </c>
      <c r="L80" s="36">
        <v>81</v>
      </c>
      <c r="M80" s="36">
        <v>0</v>
      </c>
      <c r="N80" s="36">
        <v>0</v>
      </c>
      <c r="O80" s="36">
        <v>568</v>
      </c>
      <c r="P80" s="36">
        <v>21</v>
      </c>
      <c r="Q80" s="36">
        <v>15</v>
      </c>
      <c r="R80" s="36">
        <v>0</v>
      </c>
      <c r="S80" s="15">
        <f t="shared" si="16"/>
        <v>1855</v>
      </c>
      <c r="T80" s="20">
        <f t="shared" si="17"/>
        <v>2782.5</v>
      </c>
      <c r="U80" s="15">
        <f t="shared" si="18"/>
        <v>3710</v>
      </c>
      <c r="V80" s="27">
        <f t="shared" si="11"/>
        <v>12</v>
      </c>
      <c r="W80" s="15">
        <f t="shared" si="14"/>
        <v>231.875</v>
      </c>
      <c r="X80" s="15">
        <f t="shared" si="15"/>
        <v>309.16666666666669</v>
      </c>
    </row>
    <row r="81" spans="1:24" ht="14.25" customHeight="1" x14ac:dyDescent="0.2">
      <c r="A81" s="19" t="s">
        <v>172</v>
      </c>
      <c r="B81" s="19" t="s">
        <v>173</v>
      </c>
      <c r="C81" s="36">
        <v>250</v>
      </c>
      <c r="D81" s="36">
        <v>809</v>
      </c>
      <c r="E81" s="36">
        <v>198</v>
      </c>
      <c r="F81" s="36">
        <v>237</v>
      </c>
      <c r="G81" s="36">
        <v>551</v>
      </c>
      <c r="H81" s="36">
        <v>599</v>
      </c>
      <c r="I81" s="36">
        <v>594</v>
      </c>
      <c r="J81" s="36">
        <v>658</v>
      </c>
      <c r="K81" s="36">
        <v>856</v>
      </c>
      <c r="L81" s="36">
        <v>565</v>
      </c>
      <c r="M81" s="36">
        <v>595</v>
      </c>
      <c r="N81" s="36">
        <v>562</v>
      </c>
      <c r="O81" s="36">
        <v>472</v>
      </c>
      <c r="P81" s="36">
        <v>720</v>
      </c>
      <c r="Q81" s="36">
        <v>518</v>
      </c>
      <c r="R81" s="36">
        <v>560</v>
      </c>
      <c r="S81" s="15">
        <f t="shared" si="16"/>
        <v>8744</v>
      </c>
      <c r="T81" s="20">
        <f t="shared" si="17"/>
        <v>13116</v>
      </c>
      <c r="U81" s="15">
        <f t="shared" si="18"/>
        <v>17488</v>
      </c>
      <c r="V81" s="27">
        <f t="shared" si="11"/>
        <v>16</v>
      </c>
      <c r="W81" s="15">
        <f t="shared" si="14"/>
        <v>819.75</v>
      </c>
      <c r="X81" s="15">
        <f t="shared" si="15"/>
        <v>1093</v>
      </c>
    </row>
    <row r="82" spans="1:24" ht="14.25" customHeight="1" x14ac:dyDescent="0.2">
      <c r="A82" s="19" t="s">
        <v>174</v>
      </c>
      <c r="B82" s="19" t="s">
        <v>175</v>
      </c>
      <c r="C82" s="36">
        <v>448</v>
      </c>
      <c r="D82" s="36">
        <v>577</v>
      </c>
      <c r="E82" s="36">
        <v>593</v>
      </c>
      <c r="F82" s="36">
        <v>556</v>
      </c>
      <c r="G82" s="36">
        <v>492</v>
      </c>
      <c r="H82" s="36">
        <v>451</v>
      </c>
      <c r="I82" s="36">
        <v>480</v>
      </c>
      <c r="J82" s="36">
        <v>560</v>
      </c>
      <c r="K82" s="36">
        <v>460</v>
      </c>
      <c r="L82" s="36">
        <v>370</v>
      </c>
      <c r="M82" s="36">
        <v>490</v>
      </c>
      <c r="N82" s="36">
        <v>410</v>
      </c>
      <c r="O82" s="36">
        <v>325</v>
      </c>
      <c r="P82" s="36">
        <v>475</v>
      </c>
      <c r="Q82" s="36">
        <v>397</v>
      </c>
      <c r="R82" s="36">
        <v>289</v>
      </c>
      <c r="S82" s="15">
        <f t="shared" si="16"/>
        <v>7373</v>
      </c>
      <c r="T82" s="20">
        <f t="shared" si="17"/>
        <v>11059.5</v>
      </c>
      <c r="U82" s="15">
        <f t="shared" si="18"/>
        <v>14746</v>
      </c>
      <c r="V82" s="27">
        <f t="shared" si="11"/>
        <v>16</v>
      </c>
      <c r="W82" s="15">
        <f t="shared" si="14"/>
        <v>691.21875</v>
      </c>
      <c r="X82" s="15">
        <f t="shared" si="15"/>
        <v>921.625</v>
      </c>
    </row>
    <row r="83" spans="1:24" ht="14.25" customHeight="1" x14ac:dyDescent="0.2">
      <c r="A83" s="21" t="s">
        <v>176</v>
      </c>
      <c r="B83" s="21" t="s">
        <v>177</v>
      </c>
      <c r="C83" s="36">
        <v>192</v>
      </c>
      <c r="D83" s="36">
        <v>185</v>
      </c>
      <c r="E83" s="36">
        <v>238</v>
      </c>
      <c r="F83" s="36">
        <v>357</v>
      </c>
      <c r="G83" s="36">
        <v>307</v>
      </c>
      <c r="H83" s="36">
        <v>404</v>
      </c>
      <c r="I83" s="36">
        <v>336</v>
      </c>
      <c r="J83" s="36">
        <v>358</v>
      </c>
      <c r="K83" s="36">
        <v>566</v>
      </c>
      <c r="L83" s="36">
        <v>480</v>
      </c>
      <c r="M83" s="36">
        <v>470</v>
      </c>
      <c r="N83" s="36">
        <v>426</v>
      </c>
      <c r="O83" s="36">
        <v>480</v>
      </c>
      <c r="P83" s="36">
        <v>491</v>
      </c>
      <c r="Q83" s="36">
        <v>448</v>
      </c>
      <c r="R83" s="36">
        <v>466</v>
      </c>
      <c r="S83" s="15">
        <f t="shared" si="16"/>
        <v>6204</v>
      </c>
      <c r="T83" s="20">
        <f t="shared" si="17"/>
        <v>9306</v>
      </c>
      <c r="U83" s="15">
        <f t="shared" si="18"/>
        <v>12408</v>
      </c>
      <c r="V83" s="27">
        <f t="shared" si="11"/>
        <v>16</v>
      </c>
      <c r="W83" s="15">
        <f t="shared" si="14"/>
        <v>581.625</v>
      </c>
      <c r="X83" s="15">
        <f t="shared" si="15"/>
        <v>775.5</v>
      </c>
    </row>
    <row r="84" spans="1:24" ht="14.25" customHeight="1" x14ac:dyDescent="0.2">
      <c r="A84" s="23"/>
      <c r="B84" s="1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15">
        <f>SUM(S3:S83)</f>
        <v>727243.5</v>
      </c>
      <c r="T84" s="15">
        <f>SUM(T3:T83)</f>
        <v>1090865.25</v>
      </c>
      <c r="U84" s="15">
        <f>SUM(U3:U83)</f>
        <v>1454487</v>
      </c>
      <c r="W84" s="15">
        <f>SUM(W3:W83)/110</f>
        <v>669.55884095071599</v>
      </c>
      <c r="X84" s="15">
        <f>SUM(X3:X83)/110</f>
        <v>892.74512126762113</v>
      </c>
    </row>
    <row r="85" spans="1:24" ht="14.25" customHeight="1" x14ac:dyDescent="0.2">
      <c r="A85" s="19"/>
      <c r="B85" s="1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16" t="s">
        <v>200</v>
      </c>
      <c r="T85" s="16" t="s">
        <v>200</v>
      </c>
      <c r="U85" s="16" t="s">
        <v>200</v>
      </c>
      <c r="W85" s="16" t="s">
        <v>198</v>
      </c>
      <c r="X85" s="16" t="s">
        <v>198</v>
      </c>
    </row>
    <row r="86" spans="1:24" ht="14.25" customHeight="1" x14ac:dyDescent="0.2">
      <c r="A86" s="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W86" s="11"/>
      <c r="X86" s="11"/>
    </row>
    <row r="87" spans="1:24" s="15" customFormat="1" ht="14.25" customHeight="1" x14ac:dyDescent="0.25">
      <c r="A87" s="25" t="s">
        <v>178</v>
      </c>
      <c r="B87" s="26"/>
      <c r="C87" s="38">
        <f t="shared" ref="C87:R87" si="19">SUM(C4:C83)</f>
        <v>45238</v>
      </c>
      <c r="D87" s="38">
        <f t="shared" si="19"/>
        <v>45842</v>
      </c>
      <c r="E87" s="38">
        <f t="shared" si="19"/>
        <v>46101</v>
      </c>
      <c r="F87" s="38">
        <f t="shared" si="19"/>
        <v>44922</v>
      </c>
      <c r="G87" s="38">
        <f t="shared" si="19"/>
        <v>45014</v>
      </c>
      <c r="H87" s="38">
        <f t="shared" si="19"/>
        <v>42550</v>
      </c>
      <c r="I87" s="38">
        <f t="shared" si="19"/>
        <v>42571</v>
      </c>
      <c r="J87" s="38">
        <f t="shared" si="19"/>
        <v>45705</v>
      </c>
      <c r="K87" s="38">
        <f t="shared" si="19"/>
        <v>47867</v>
      </c>
      <c r="L87" s="38">
        <f t="shared" si="19"/>
        <v>47210</v>
      </c>
      <c r="M87" s="38">
        <f t="shared" si="19"/>
        <v>44659</v>
      </c>
      <c r="N87" s="38">
        <f t="shared" si="19"/>
        <v>45662</v>
      </c>
      <c r="O87" s="38">
        <f t="shared" si="19"/>
        <v>46921</v>
      </c>
      <c r="P87" s="38">
        <f t="shared" si="19"/>
        <v>45516</v>
      </c>
      <c r="Q87" s="38">
        <f t="shared" si="19"/>
        <v>45151</v>
      </c>
      <c r="R87" s="38">
        <f t="shared" si="19"/>
        <v>46040.5</v>
      </c>
      <c r="S87" s="15">
        <f>SUM(C87:R87)</f>
        <v>726969.5</v>
      </c>
      <c r="T87" s="20">
        <f>S87*1.5</f>
        <v>1090454.25</v>
      </c>
      <c r="U87" s="15">
        <f t="shared" ref="U87" si="20">S87*2</f>
        <v>1453939</v>
      </c>
      <c r="V87" s="27">
        <f>COUNTIF(C87:R87,"&gt;0")</f>
        <v>16</v>
      </c>
      <c r="W87" s="15">
        <f t="shared" ref="W87" si="21">T87/V87</f>
        <v>68153.390625</v>
      </c>
      <c r="X87" s="15">
        <f t="shared" ref="X87" si="22">U87/V87</f>
        <v>90871.1875</v>
      </c>
    </row>
    <row r="88" spans="1:24" ht="25.5" x14ac:dyDescent="0.2">
      <c r="A88" s="17" t="s">
        <v>179</v>
      </c>
      <c r="B88" s="17"/>
      <c r="C88" s="28" t="s">
        <v>180</v>
      </c>
      <c r="D88" s="28" t="s">
        <v>181</v>
      </c>
      <c r="E88" s="28" t="s">
        <v>182</v>
      </c>
      <c r="F88" s="28" t="s">
        <v>183</v>
      </c>
      <c r="G88" s="28" t="s">
        <v>184</v>
      </c>
      <c r="H88" s="28" t="s">
        <v>185</v>
      </c>
      <c r="I88" s="28" t="s">
        <v>186</v>
      </c>
      <c r="J88" s="28" t="s">
        <v>187</v>
      </c>
      <c r="K88" s="28" t="s">
        <v>188</v>
      </c>
      <c r="L88" s="28" t="s">
        <v>189</v>
      </c>
      <c r="M88" s="28" t="s">
        <v>190</v>
      </c>
      <c r="N88" s="28" t="s">
        <v>191</v>
      </c>
      <c r="O88" s="28" t="s">
        <v>192</v>
      </c>
      <c r="P88" s="28" t="s">
        <v>193</v>
      </c>
      <c r="Q88" s="28" t="s">
        <v>194</v>
      </c>
      <c r="R88" s="28" t="s">
        <v>195</v>
      </c>
      <c r="S88" s="18" t="s">
        <v>202</v>
      </c>
      <c r="T88" s="18" t="s">
        <v>203</v>
      </c>
      <c r="U88" s="18" t="s">
        <v>206</v>
      </c>
      <c r="V88" s="28" t="s">
        <v>197</v>
      </c>
      <c r="W88" s="18" t="s">
        <v>207</v>
      </c>
      <c r="X88" s="18" t="s">
        <v>208</v>
      </c>
    </row>
    <row r="89" spans="1:24" ht="14.25" customHeight="1" x14ac:dyDescent="0.2">
      <c r="B89" s="12" t="s">
        <v>227</v>
      </c>
      <c r="C89">
        <f>COUNTIF(C4:C84,"&gt;0")</f>
        <v>61</v>
      </c>
      <c r="D89">
        <f t="shared" ref="D89:R89" si="23">COUNTIF(D4:D84,"&gt;0")</f>
        <v>55</v>
      </c>
      <c r="E89">
        <f t="shared" si="23"/>
        <v>56</v>
      </c>
      <c r="F89">
        <f t="shared" si="23"/>
        <v>57</v>
      </c>
      <c r="G89">
        <f t="shared" si="23"/>
        <v>58</v>
      </c>
      <c r="H89">
        <f t="shared" si="23"/>
        <v>57</v>
      </c>
      <c r="I89">
        <f t="shared" si="23"/>
        <v>59</v>
      </c>
      <c r="J89">
        <f t="shared" si="23"/>
        <v>58</v>
      </c>
      <c r="K89">
        <f t="shared" si="23"/>
        <v>60</v>
      </c>
      <c r="L89">
        <f t="shared" si="23"/>
        <v>57</v>
      </c>
      <c r="M89">
        <f t="shared" si="23"/>
        <v>55</v>
      </c>
      <c r="N89">
        <f t="shared" si="23"/>
        <v>56</v>
      </c>
      <c r="O89">
        <f t="shared" si="23"/>
        <v>57</v>
      </c>
      <c r="P89">
        <f t="shared" si="23"/>
        <v>59</v>
      </c>
      <c r="Q89">
        <f t="shared" si="23"/>
        <v>60</v>
      </c>
      <c r="R89">
        <f t="shared" si="23"/>
        <v>58</v>
      </c>
      <c r="S89" s="11">
        <f>AVERAGE(C89:R89)</f>
        <v>57.6875</v>
      </c>
    </row>
    <row r="90" spans="1:24" ht="14.25" customHeight="1" x14ac:dyDescent="0.2">
      <c r="S90" s="12" t="s">
        <v>228</v>
      </c>
    </row>
    <row r="91" spans="1:24" ht="14.25" customHeight="1" x14ac:dyDescent="0.2"/>
    <row r="92" spans="1:24" ht="14.25" customHeight="1" x14ac:dyDescent="0.2"/>
    <row r="93" spans="1:24" ht="14.25" customHeight="1" x14ac:dyDescent="0.2"/>
    <row r="94" spans="1:24" ht="14.25" customHeight="1" x14ac:dyDescent="0.2"/>
    <row r="95" spans="1:24" ht="14.25" customHeight="1" x14ac:dyDescent="0.2"/>
    <row r="96" spans="1:24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</sheetData>
  <autoFilter ref="A2:X85">
    <sortState ref="A2:AE113">
      <sortCondition ref="A1:A113"/>
    </sortState>
  </autoFilter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05"/>
  <sheetViews>
    <sheetView topLeftCell="C1" workbookViewId="0">
      <selection activeCell="R5" sqref="R5"/>
    </sheetView>
  </sheetViews>
  <sheetFormatPr defaultRowHeight="12.75" x14ac:dyDescent="0.2"/>
  <cols>
    <col min="1" max="1" width="13.28515625" style="15" bestFit="1" customWidth="1"/>
    <col min="2" max="2" width="28.85546875" customWidth="1"/>
    <col min="3" max="3" width="8.42578125" style="27" bestFit="1" customWidth="1"/>
    <col min="4" max="4" width="11.140625" style="31" bestFit="1" customWidth="1"/>
    <col min="5" max="5" width="7.7109375" style="27" customWidth="1"/>
    <col min="6" max="6" width="10.5703125" style="31" bestFit="1" customWidth="1"/>
    <col min="7" max="7" width="8" style="47" bestFit="1" customWidth="1"/>
    <col min="8" max="9" width="12.7109375" style="31" bestFit="1" customWidth="1"/>
    <col min="10" max="10" width="5.5703125" style="33" bestFit="1" customWidth="1"/>
    <col min="11" max="11" width="10.5703125" style="31" bestFit="1" customWidth="1"/>
    <col min="12" max="12" width="11.42578125" style="31" bestFit="1" customWidth="1"/>
    <col min="13" max="13" width="12.7109375" style="53" bestFit="1" customWidth="1"/>
    <col min="14" max="14" width="10.5703125" style="66" bestFit="1" customWidth="1"/>
    <col min="15" max="15" width="12.7109375" style="31" bestFit="1" customWidth="1"/>
    <col min="16" max="16" width="11.5703125" style="31" bestFit="1" customWidth="1"/>
    <col min="17" max="17" width="9.140625" style="31" bestFit="1" customWidth="1"/>
    <col min="18" max="18" width="9.140625" style="31" customWidth="1"/>
    <col min="19" max="19" width="11.42578125" style="15" bestFit="1" customWidth="1"/>
    <col min="20" max="20" width="28.85546875" customWidth="1"/>
    <col min="21" max="21" width="8" bestFit="1" customWidth="1"/>
    <col min="22" max="16384" width="9.140625" style="15"/>
  </cols>
  <sheetData>
    <row r="1" spans="1:21" x14ac:dyDescent="0.2">
      <c r="A1" s="73" t="s">
        <v>237</v>
      </c>
      <c r="C1" s="113" t="s">
        <v>209</v>
      </c>
      <c r="D1" s="113"/>
      <c r="E1" s="113"/>
      <c r="F1" s="114"/>
      <c r="G1" s="115" t="s">
        <v>210</v>
      </c>
      <c r="H1" s="116"/>
      <c r="I1" s="116"/>
      <c r="J1" s="116"/>
      <c r="K1" s="116"/>
      <c r="L1" s="114"/>
      <c r="M1" s="117" t="s">
        <v>211</v>
      </c>
      <c r="N1" s="118"/>
      <c r="O1" s="118"/>
      <c r="P1" s="118"/>
      <c r="Q1" s="118"/>
      <c r="R1" s="118"/>
      <c r="S1" s="118"/>
    </row>
    <row r="2" spans="1:21" x14ac:dyDescent="0.2">
      <c r="C2" s="46"/>
      <c r="D2" s="16" t="s">
        <v>225</v>
      </c>
      <c r="E2" s="33"/>
      <c r="F2" s="58" t="s">
        <v>218</v>
      </c>
      <c r="G2" s="55"/>
      <c r="H2" s="59" t="s">
        <v>224</v>
      </c>
      <c r="I2" s="59" t="s">
        <v>223</v>
      </c>
      <c r="J2" s="57"/>
      <c r="K2" s="59" t="s">
        <v>222</v>
      </c>
      <c r="L2" s="58" t="s">
        <v>219</v>
      </c>
      <c r="M2" s="51" t="s">
        <v>226</v>
      </c>
      <c r="N2" s="64"/>
      <c r="O2" s="15"/>
      <c r="P2" s="43" t="s">
        <v>221</v>
      </c>
      <c r="Q2" s="43" t="s">
        <v>220</v>
      </c>
      <c r="R2" s="43"/>
    </row>
    <row r="3" spans="1:21" ht="25.5" x14ac:dyDescent="0.2">
      <c r="A3" s="17" t="s">
        <v>0</v>
      </c>
      <c r="B3" s="2" t="s">
        <v>1</v>
      </c>
      <c r="C3" s="28" t="s">
        <v>229</v>
      </c>
      <c r="D3" s="42" t="s">
        <v>199</v>
      </c>
      <c r="E3" s="40" t="s">
        <v>216</v>
      </c>
      <c r="F3" s="42" t="s">
        <v>201</v>
      </c>
      <c r="G3" s="61" t="s">
        <v>229</v>
      </c>
      <c r="H3" s="42" t="s">
        <v>199</v>
      </c>
      <c r="I3" s="42" t="s">
        <v>212</v>
      </c>
      <c r="J3" s="34" t="s">
        <v>216</v>
      </c>
      <c r="K3" s="42" t="s">
        <v>201</v>
      </c>
      <c r="L3" s="42" t="s">
        <v>213</v>
      </c>
      <c r="M3" s="52" t="s">
        <v>199</v>
      </c>
      <c r="N3" s="42" t="s">
        <v>201</v>
      </c>
      <c r="O3" s="42" t="s">
        <v>212</v>
      </c>
      <c r="P3" s="43" t="s">
        <v>214</v>
      </c>
      <c r="Q3" s="54" t="s">
        <v>217</v>
      </c>
      <c r="R3" s="54"/>
      <c r="S3" s="17" t="s">
        <v>0</v>
      </c>
      <c r="T3" s="2" t="s">
        <v>1</v>
      </c>
      <c r="U3" s="13" t="s">
        <v>215</v>
      </c>
    </row>
    <row r="4" spans="1:21" hidden="1" x14ac:dyDescent="0.2">
      <c r="A4" s="21" t="s">
        <v>20</v>
      </c>
      <c r="B4" s="21" t="s">
        <v>21</v>
      </c>
      <c r="C4" s="27">
        <v>4</v>
      </c>
      <c r="D4" s="44">
        <f t="shared" ref="D4:D35" si="0">C4*3.5</f>
        <v>14</v>
      </c>
      <c r="E4" s="27">
        <v>1</v>
      </c>
      <c r="F4" s="31">
        <f t="shared" ref="F4:F35" si="1">D4/E4</f>
        <v>14</v>
      </c>
      <c r="G4" s="47">
        <v>274</v>
      </c>
      <c r="H4" s="44">
        <f t="shared" ref="H4:H35" si="2">G4*1.5</f>
        <v>411</v>
      </c>
      <c r="I4" s="31">
        <f t="shared" ref="I4:I35" si="3">G4*2</f>
        <v>548</v>
      </c>
      <c r="J4" s="27">
        <v>1</v>
      </c>
      <c r="K4" s="31">
        <f t="shared" ref="K4:K31" si="4">H4/J4</f>
        <v>411</v>
      </c>
      <c r="L4" s="31">
        <f t="shared" ref="L4:L31" si="5">I4/J4</f>
        <v>548</v>
      </c>
      <c r="M4" s="53">
        <f t="shared" ref="M4:M35" si="6">D4+H4</f>
        <v>425</v>
      </c>
      <c r="N4" s="66">
        <f>M4/IF(J4&gt;E4,J4,E4)</f>
        <v>425</v>
      </c>
      <c r="O4" s="31">
        <f t="shared" ref="O4:O35" si="7">I4</f>
        <v>548</v>
      </c>
      <c r="P4" s="111">
        <f t="shared" ref="P4:P67" si="8">O4-M4</f>
        <v>123</v>
      </c>
      <c r="Q4" s="111">
        <f t="shared" ref="Q4:Q35" si="9">P4/IF(J4&gt;E4,J4,E4)</f>
        <v>123</v>
      </c>
      <c r="R4" s="125">
        <f>P4/M4</f>
        <v>0.28941176470588237</v>
      </c>
      <c r="S4" s="21" t="s">
        <v>20</v>
      </c>
      <c r="T4" s="21" t="s">
        <v>21</v>
      </c>
      <c r="U4" s="3"/>
    </row>
    <row r="5" spans="1:21" x14ac:dyDescent="0.2">
      <c r="A5" s="19" t="s">
        <v>24</v>
      </c>
      <c r="B5" s="19" t="s">
        <v>25</v>
      </c>
      <c r="C5" s="27">
        <v>436</v>
      </c>
      <c r="D5" s="44">
        <f t="shared" si="0"/>
        <v>1526</v>
      </c>
      <c r="E5" s="27">
        <v>16</v>
      </c>
      <c r="F5" s="31">
        <f t="shared" si="1"/>
        <v>95.375</v>
      </c>
      <c r="G5" s="47">
        <v>8590</v>
      </c>
      <c r="H5" s="44">
        <f t="shared" si="2"/>
        <v>12885</v>
      </c>
      <c r="I5" s="31">
        <f t="shared" si="3"/>
        <v>17180</v>
      </c>
      <c r="J5" s="27">
        <v>16</v>
      </c>
      <c r="K5" s="31">
        <f t="shared" si="4"/>
        <v>805.3125</v>
      </c>
      <c r="L5" s="31">
        <f t="shared" si="5"/>
        <v>1073.75</v>
      </c>
      <c r="M5" s="53">
        <f t="shared" si="6"/>
        <v>14411</v>
      </c>
      <c r="N5" s="66">
        <f>M5/IF(J5&gt;E5,J5,E5)</f>
        <v>900.6875</v>
      </c>
      <c r="O5" s="31">
        <f t="shared" si="7"/>
        <v>17180</v>
      </c>
      <c r="P5" s="111">
        <f t="shared" si="8"/>
        <v>2769</v>
      </c>
      <c r="Q5" s="111">
        <f t="shared" si="9"/>
        <v>173.0625</v>
      </c>
      <c r="R5" s="125">
        <f t="shared" ref="R5:R68" si="10">P5/M5</f>
        <v>0.19214488932065782</v>
      </c>
      <c r="S5" s="19" t="s">
        <v>24</v>
      </c>
      <c r="T5" s="19" t="s">
        <v>25</v>
      </c>
      <c r="U5" s="3">
        <v>1</v>
      </c>
    </row>
    <row r="6" spans="1:21" x14ac:dyDescent="0.2">
      <c r="A6" s="21" t="s">
        <v>26</v>
      </c>
      <c r="B6" s="21" t="s">
        <v>27</v>
      </c>
      <c r="C6" s="27">
        <v>207</v>
      </c>
      <c r="D6" s="44">
        <f t="shared" si="0"/>
        <v>724.5</v>
      </c>
      <c r="E6" s="27">
        <v>11</v>
      </c>
      <c r="F6" s="31">
        <f t="shared" si="1"/>
        <v>65.86363636363636</v>
      </c>
      <c r="G6" s="47">
        <v>3829</v>
      </c>
      <c r="H6" s="44">
        <f t="shared" si="2"/>
        <v>5743.5</v>
      </c>
      <c r="I6" s="31">
        <f t="shared" si="3"/>
        <v>7658</v>
      </c>
      <c r="J6" s="27">
        <v>10</v>
      </c>
      <c r="K6" s="31">
        <f t="shared" si="4"/>
        <v>574.35</v>
      </c>
      <c r="L6" s="31">
        <f t="shared" si="5"/>
        <v>765.8</v>
      </c>
      <c r="M6" s="53">
        <f t="shared" si="6"/>
        <v>6468</v>
      </c>
      <c r="N6" s="66">
        <f>M6/IF(J6&gt;E6,J6,E6)</f>
        <v>588</v>
      </c>
      <c r="O6" s="31">
        <f t="shared" si="7"/>
        <v>7658</v>
      </c>
      <c r="P6" s="111">
        <f t="shared" si="8"/>
        <v>1190</v>
      </c>
      <c r="Q6" s="111">
        <f t="shared" si="9"/>
        <v>108.18181818181819</v>
      </c>
      <c r="R6" s="125">
        <f t="shared" si="10"/>
        <v>0.18398268398268397</v>
      </c>
      <c r="S6" s="21" t="s">
        <v>26</v>
      </c>
      <c r="T6" s="21" t="s">
        <v>27</v>
      </c>
      <c r="U6" s="4">
        <v>1</v>
      </c>
    </row>
    <row r="7" spans="1:21" hidden="1" x14ac:dyDescent="0.2">
      <c r="A7" s="19" t="s">
        <v>18</v>
      </c>
      <c r="B7" s="30" t="s">
        <v>19</v>
      </c>
      <c r="C7" s="27">
        <v>133</v>
      </c>
      <c r="D7" s="44">
        <f t="shared" si="0"/>
        <v>465.5</v>
      </c>
      <c r="E7" s="27">
        <v>9</v>
      </c>
      <c r="F7" s="31">
        <f t="shared" si="1"/>
        <v>51.722222222222221</v>
      </c>
      <c r="G7" s="47">
        <v>202</v>
      </c>
      <c r="H7" s="44">
        <f t="shared" si="2"/>
        <v>303</v>
      </c>
      <c r="I7" s="31">
        <f t="shared" si="3"/>
        <v>404</v>
      </c>
      <c r="J7" s="27">
        <v>8</v>
      </c>
      <c r="K7" s="31">
        <f t="shared" si="4"/>
        <v>37.875</v>
      </c>
      <c r="L7" s="31">
        <f t="shared" si="5"/>
        <v>50.5</v>
      </c>
      <c r="M7" s="53">
        <f t="shared" si="6"/>
        <v>768.5</v>
      </c>
      <c r="O7" s="31">
        <f t="shared" si="7"/>
        <v>404</v>
      </c>
      <c r="P7" s="111">
        <f t="shared" si="8"/>
        <v>-364.5</v>
      </c>
      <c r="Q7" s="111">
        <f t="shared" si="9"/>
        <v>-40.5</v>
      </c>
      <c r="R7" s="125">
        <f t="shared" si="10"/>
        <v>-0.47430058555627846</v>
      </c>
      <c r="S7" s="19" t="s">
        <v>18</v>
      </c>
      <c r="T7" s="30" t="s">
        <v>19</v>
      </c>
      <c r="U7" s="3"/>
    </row>
    <row r="8" spans="1:21" x14ac:dyDescent="0.2">
      <c r="A8" s="19" t="s">
        <v>22</v>
      </c>
      <c r="B8" s="19" t="s">
        <v>23</v>
      </c>
      <c r="C8" s="27">
        <v>1395</v>
      </c>
      <c r="D8" s="44">
        <f t="shared" si="0"/>
        <v>4882.5</v>
      </c>
      <c r="E8" s="27">
        <v>16</v>
      </c>
      <c r="F8" s="31">
        <f t="shared" si="1"/>
        <v>305.15625</v>
      </c>
      <c r="G8" s="47">
        <v>13792</v>
      </c>
      <c r="H8" s="44">
        <f t="shared" si="2"/>
        <v>20688</v>
      </c>
      <c r="I8" s="31">
        <f t="shared" si="3"/>
        <v>27584</v>
      </c>
      <c r="J8" s="27">
        <v>16</v>
      </c>
      <c r="K8" s="31">
        <f t="shared" si="4"/>
        <v>1293</v>
      </c>
      <c r="L8" s="31">
        <f t="shared" si="5"/>
        <v>1724</v>
      </c>
      <c r="M8" s="53">
        <f t="shared" si="6"/>
        <v>25570.5</v>
      </c>
      <c r="N8" s="66">
        <f>M8/IF(J8&gt;E8,J8,E8)</f>
        <v>1598.15625</v>
      </c>
      <c r="O8" s="31">
        <f t="shared" si="7"/>
        <v>27584</v>
      </c>
      <c r="P8" s="111">
        <f t="shared" si="8"/>
        <v>2013.5</v>
      </c>
      <c r="Q8" s="111">
        <f t="shared" si="9"/>
        <v>125.84375</v>
      </c>
      <c r="R8" s="125">
        <f t="shared" si="10"/>
        <v>7.8743082849377213E-2</v>
      </c>
      <c r="S8" s="19" t="s">
        <v>22</v>
      </c>
      <c r="T8" s="19" t="s">
        <v>23</v>
      </c>
      <c r="U8" s="3">
        <v>1</v>
      </c>
    </row>
    <row r="9" spans="1:21" x14ac:dyDescent="0.2">
      <c r="A9" s="19" t="s">
        <v>34</v>
      </c>
      <c r="B9" s="19" t="s">
        <v>35</v>
      </c>
      <c r="C9" s="27">
        <v>4686</v>
      </c>
      <c r="D9" s="44">
        <f t="shared" si="0"/>
        <v>16401</v>
      </c>
      <c r="E9" s="27">
        <v>16</v>
      </c>
      <c r="F9" s="31">
        <f t="shared" si="1"/>
        <v>1025.0625</v>
      </c>
      <c r="G9" s="47">
        <v>41827</v>
      </c>
      <c r="H9" s="44">
        <f t="shared" si="2"/>
        <v>62740.5</v>
      </c>
      <c r="I9" s="31">
        <f t="shared" si="3"/>
        <v>83654</v>
      </c>
      <c r="J9" s="27">
        <v>16</v>
      </c>
      <c r="K9" s="31">
        <f t="shared" si="4"/>
        <v>3921.28125</v>
      </c>
      <c r="L9" s="31">
        <f t="shared" si="5"/>
        <v>5228.375</v>
      </c>
      <c r="M9" s="53">
        <f t="shared" si="6"/>
        <v>79141.5</v>
      </c>
      <c r="N9" s="66">
        <f>M9/IF(J9&gt;E9,J9,E9)</f>
        <v>4946.34375</v>
      </c>
      <c r="O9" s="31">
        <f t="shared" si="7"/>
        <v>83654</v>
      </c>
      <c r="P9" s="111">
        <f t="shared" si="8"/>
        <v>4512.5</v>
      </c>
      <c r="Q9" s="111">
        <f t="shared" si="9"/>
        <v>282.03125</v>
      </c>
      <c r="R9" s="125">
        <f t="shared" si="10"/>
        <v>5.7018125762084371E-2</v>
      </c>
      <c r="S9" s="19" t="s">
        <v>34</v>
      </c>
      <c r="T9" s="19" t="s">
        <v>35</v>
      </c>
      <c r="U9" s="3">
        <v>1</v>
      </c>
    </row>
    <row r="10" spans="1:21" x14ac:dyDescent="0.2">
      <c r="A10" s="19" t="s">
        <v>42</v>
      </c>
      <c r="B10" s="19" t="s">
        <v>43</v>
      </c>
      <c r="C10" s="27">
        <v>1595</v>
      </c>
      <c r="D10" s="44">
        <f t="shared" si="0"/>
        <v>5582.5</v>
      </c>
      <c r="E10" s="27">
        <v>16</v>
      </c>
      <c r="F10" s="31">
        <f t="shared" si="1"/>
        <v>348.90625</v>
      </c>
      <c r="G10" s="47">
        <v>4537</v>
      </c>
      <c r="H10" s="44">
        <f t="shared" si="2"/>
        <v>6805.5</v>
      </c>
      <c r="I10" s="31">
        <f t="shared" si="3"/>
        <v>9074</v>
      </c>
      <c r="J10" s="27">
        <v>16</v>
      </c>
      <c r="K10" s="31">
        <f t="shared" si="4"/>
        <v>425.34375</v>
      </c>
      <c r="L10" s="31">
        <f t="shared" si="5"/>
        <v>567.125</v>
      </c>
      <c r="M10" s="53">
        <f t="shared" si="6"/>
        <v>12388</v>
      </c>
      <c r="N10" s="66">
        <f>M10/IF(J10&gt;E10,J10,E10)</f>
        <v>774.25</v>
      </c>
      <c r="O10" s="31">
        <f t="shared" si="7"/>
        <v>9074</v>
      </c>
      <c r="P10" s="111">
        <f t="shared" si="8"/>
        <v>-3314</v>
      </c>
      <c r="Q10" s="111">
        <f t="shared" si="9"/>
        <v>-207.125</v>
      </c>
      <c r="R10" s="125">
        <f t="shared" si="10"/>
        <v>-0.26751695188892477</v>
      </c>
      <c r="S10" s="19" t="s">
        <v>42</v>
      </c>
      <c r="T10" s="19" t="s">
        <v>43</v>
      </c>
      <c r="U10" s="3">
        <v>1</v>
      </c>
    </row>
    <row r="11" spans="1:21" x14ac:dyDescent="0.2">
      <c r="A11" s="19" t="s">
        <v>30</v>
      </c>
      <c r="B11" s="19" t="s">
        <v>31</v>
      </c>
      <c r="C11" s="27">
        <v>370</v>
      </c>
      <c r="D11" s="44">
        <f t="shared" si="0"/>
        <v>1295</v>
      </c>
      <c r="E11" s="27">
        <v>13</v>
      </c>
      <c r="F11" s="31">
        <f t="shared" si="1"/>
        <v>99.615384615384613</v>
      </c>
      <c r="G11" s="47">
        <v>2873</v>
      </c>
      <c r="H11" s="44">
        <f t="shared" si="2"/>
        <v>4309.5</v>
      </c>
      <c r="I11" s="31">
        <f t="shared" si="3"/>
        <v>5746</v>
      </c>
      <c r="J11" s="27">
        <v>13</v>
      </c>
      <c r="K11" s="31">
        <f t="shared" si="4"/>
        <v>331.5</v>
      </c>
      <c r="L11" s="31">
        <f t="shared" si="5"/>
        <v>442</v>
      </c>
      <c r="M11" s="53">
        <f t="shared" si="6"/>
        <v>5604.5</v>
      </c>
      <c r="N11" s="66">
        <f>M11/IF(J11&gt;E11,J11,E11)</f>
        <v>431.11538461538464</v>
      </c>
      <c r="O11" s="31">
        <f t="shared" si="7"/>
        <v>5746</v>
      </c>
      <c r="P11" s="111">
        <f t="shared" si="8"/>
        <v>141.5</v>
      </c>
      <c r="Q11" s="111">
        <f t="shared" si="9"/>
        <v>10.884615384615385</v>
      </c>
      <c r="R11" s="125">
        <f t="shared" si="10"/>
        <v>2.5247568917833883E-2</v>
      </c>
      <c r="S11" s="19" t="s">
        <v>30</v>
      </c>
      <c r="T11" s="19" t="s">
        <v>31</v>
      </c>
      <c r="U11" s="3">
        <v>1</v>
      </c>
    </row>
    <row r="12" spans="1:21" hidden="1" x14ac:dyDescent="0.2">
      <c r="A12" s="21" t="s">
        <v>36</v>
      </c>
      <c r="B12" s="21" t="s">
        <v>37</v>
      </c>
      <c r="C12" s="27">
        <v>68</v>
      </c>
      <c r="D12" s="44">
        <f t="shared" si="0"/>
        <v>238</v>
      </c>
      <c r="E12" s="27">
        <v>7</v>
      </c>
      <c r="F12" s="31">
        <f t="shared" si="1"/>
        <v>34</v>
      </c>
      <c r="G12" s="47">
        <v>134</v>
      </c>
      <c r="H12" s="44">
        <f t="shared" si="2"/>
        <v>201</v>
      </c>
      <c r="I12" s="31">
        <f t="shared" si="3"/>
        <v>268</v>
      </c>
      <c r="J12" s="27">
        <v>5</v>
      </c>
      <c r="K12" s="31">
        <f t="shared" si="4"/>
        <v>40.200000000000003</v>
      </c>
      <c r="L12" s="31">
        <f t="shared" si="5"/>
        <v>53.6</v>
      </c>
      <c r="M12" s="53">
        <f t="shared" si="6"/>
        <v>439</v>
      </c>
      <c r="O12" s="31">
        <f t="shared" si="7"/>
        <v>268</v>
      </c>
      <c r="P12" s="111">
        <f t="shared" si="8"/>
        <v>-171</v>
      </c>
      <c r="Q12" s="111">
        <f t="shared" si="9"/>
        <v>-24.428571428571427</v>
      </c>
      <c r="R12" s="125">
        <f t="shared" si="10"/>
        <v>-0.38952164009111617</v>
      </c>
      <c r="S12" s="21" t="s">
        <v>36</v>
      </c>
      <c r="T12" s="21" t="s">
        <v>37</v>
      </c>
      <c r="U12" s="4"/>
    </row>
    <row r="13" spans="1:21" x14ac:dyDescent="0.2">
      <c r="A13" s="19" t="s">
        <v>28</v>
      </c>
      <c r="B13" s="19" t="s">
        <v>29</v>
      </c>
      <c r="C13" s="27">
        <v>1146</v>
      </c>
      <c r="D13" s="44">
        <f t="shared" si="0"/>
        <v>4011</v>
      </c>
      <c r="E13" s="27">
        <v>16</v>
      </c>
      <c r="F13" s="31">
        <f t="shared" si="1"/>
        <v>250.6875</v>
      </c>
      <c r="G13" s="47">
        <v>13819</v>
      </c>
      <c r="H13" s="44">
        <f t="shared" si="2"/>
        <v>20728.5</v>
      </c>
      <c r="I13" s="31">
        <f t="shared" si="3"/>
        <v>27638</v>
      </c>
      <c r="J13" s="27">
        <v>16</v>
      </c>
      <c r="K13" s="31">
        <f t="shared" si="4"/>
        <v>1295.53125</v>
      </c>
      <c r="L13" s="31">
        <f t="shared" si="5"/>
        <v>1727.375</v>
      </c>
      <c r="M13" s="53">
        <f t="shared" si="6"/>
        <v>24739.5</v>
      </c>
      <c r="N13" s="66">
        <f>M13/IF(J13&gt;E13,J13,E13)</f>
        <v>1546.21875</v>
      </c>
      <c r="O13" s="31">
        <f t="shared" si="7"/>
        <v>27638</v>
      </c>
      <c r="P13" s="111">
        <f t="shared" si="8"/>
        <v>2898.5</v>
      </c>
      <c r="Q13" s="111">
        <f t="shared" si="9"/>
        <v>181.15625</v>
      </c>
      <c r="R13" s="125">
        <f t="shared" si="10"/>
        <v>0.11716081569958972</v>
      </c>
      <c r="S13" s="19" t="s">
        <v>28</v>
      </c>
      <c r="T13" s="19" t="s">
        <v>29</v>
      </c>
      <c r="U13" s="3">
        <v>1</v>
      </c>
    </row>
    <row r="14" spans="1:21" hidden="1" x14ac:dyDescent="0.2">
      <c r="A14" s="21" t="s">
        <v>38</v>
      </c>
      <c r="B14" s="21" t="s">
        <v>39</v>
      </c>
      <c r="C14" s="27">
        <v>6</v>
      </c>
      <c r="D14" s="44">
        <f t="shared" si="0"/>
        <v>21</v>
      </c>
      <c r="E14" s="27">
        <v>1</v>
      </c>
      <c r="F14" s="31">
        <f t="shared" si="1"/>
        <v>21</v>
      </c>
      <c r="G14" s="47">
        <v>52</v>
      </c>
      <c r="H14" s="44">
        <f t="shared" si="2"/>
        <v>78</v>
      </c>
      <c r="I14" s="31">
        <f t="shared" si="3"/>
        <v>104</v>
      </c>
      <c r="J14" s="27">
        <v>1</v>
      </c>
      <c r="K14" s="31">
        <f t="shared" si="4"/>
        <v>78</v>
      </c>
      <c r="L14" s="31">
        <f t="shared" si="5"/>
        <v>104</v>
      </c>
      <c r="M14" s="53">
        <f t="shared" si="6"/>
        <v>99</v>
      </c>
      <c r="O14" s="31">
        <f t="shared" si="7"/>
        <v>104</v>
      </c>
      <c r="P14" s="111">
        <f t="shared" si="8"/>
        <v>5</v>
      </c>
      <c r="Q14" s="111">
        <f t="shared" si="9"/>
        <v>5</v>
      </c>
      <c r="R14" s="125">
        <f t="shared" si="10"/>
        <v>5.0505050505050504E-2</v>
      </c>
      <c r="S14" s="21" t="s">
        <v>38</v>
      </c>
      <c r="T14" s="21" t="s">
        <v>39</v>
      </c>
      <c r="U14" s="4"/>
    </row>
    <row r="15" spans="1:21" x14ac:dyDescent="0.2">
      <c r="A15" s="19" t="s">
        <v>60</v>
      </c>
      <c r="B15" s="19" t="s">
        <v>61</v>
      </c>
      <c r="C15" s="27">
        <v>3804</v>
      </c>
      <c r="D15" s="44">
        <f t="shared" si="0"/>
        <v>13314</v>
      </c>
      <c r="E15" s="27">
        <v>16</v>
      </c>
      <c r="F15" s="31">
        <f t="shared" si="1"/>
        <v>832.125</v>
      </c>
      <c r="G15" s="47">
        <v>18975</v>
      </c>
      <c r="H15" s="44">
        <f t="shared" si="2"/>
        <v>28462.5</v>
      </c>
      <c r="I15" s="31">
        <f t="shared" si="3"/>
        <v>37950</v>
      </c>
      <c r="J15" s="27">
        <v>16</v>
      </c>
      <c r="K15" s="31">
        <f t="shared" si="4"/>
        <v>1778.90625</v>
      </c>
      <c r="L15" s="31">
        <f t="shared" si="5"/>
        <v>2371.875</v>
      </c>
      <c r="M15" s="53">
        <f t="shared" si="6"/>
        <v>41776.5</v>
      </c>
      <c r="N15" s="66">
        <f>M15/IF(J15&gt;E15,J15,E15)</f>
        <v>2611.03125</v>
      </c>
      <c r="O15" s="31">
        <f t="shared" si="7"/>
        <v>37950</v>
      </c>
      <c r="P15" s="111">
        <f t="shared" si="8"/>
        <v>-3826.5</v>
      </c>
      <c r="Q15" s="111">
        <f t="shared" si="9"/>
        <v>-239.15625</v>
      </c>
      <c r="R15" s="125">
        <f t="shared" si="10"/>
        <v>-9.1594556748411188E-2</v>
      </c>
      <c r="S15" s="19" t="s">
        <v>60</v>
      </c>
      <c r="T15" s="19" t="s">
        <v>61</v>
      </c>
      <c r="U15" s="3">
        <v>1</v>
      </c>
    </row>
    <row r="16" spans="1:21" hidden="1" x14ac:dyDescent="0.2">
      <c r="A16" s="19" t="s">
        <v>62</v>
      </c>
      <c r="B16" s="19" t="s">
        <v>63</v>
      </c>
      <c r="C16" s="27">
        <v>4</v>
      </c>
      <c r="D16" s="44">
        <f t="shared" si="0"/>
        <v>14</v>
      </c>
      <c r="E16" s="27">
        <v>1</v>
      </c>
      <c r="F16" s="31">
        <f t="shared" si="1"/>
        <v>14</v>
      </c>
      <c r="G16" s="47">
        <v>10</v>
      </c>
      <c r="H16" s="44">
        <f t="shared" si="2"/>
        <v>15</v>
      </c>
      <c r="I16" s="31">
        <f t="shared" si="3"/>
        <v>20</v>
      </c>
      <c r="J16" s="27">
        <v>1</v>
      </c>
      <c r="K16" s="31">
        <f t="shared" si="4"/>
        <v>15</v>
      </c>
      <c r="L16" s="31">
        <f t="shared" si="5"/>
        <v>20</v>
      </c>
      <c r="M16" s="53">
        <f t="shared" si="6"/>
        <v>29</v>
      </c>
      <c r="O16" s="31">
        <f t="shared" si="7"/>
        <v>20</v>
      </c>
      <c r="P16" s="111">
        <f t="shared" si="8"/>
        <v>-9</v>
      </c>
      <c r="Q16" s="111">
        <f t="shared" si="9"/>
        <v>-9</v>
      </c>
      <c r="R16" s="125">
        <f t="shared" si="10"/>
        <v>-0.31034482758620691</v>
      </c>
      <c r="S16" s="19" t="s">
        <v>62</v>
      </c>
      <c r="T16" s="19" t="s">
        <v>63</v>
      </c>
    </row>
    <row r="17" spans="1:21" hidden="1" x14ac:dyDescent="0.2">
      <c r="A17" s="21" t="s">
        <v>158</v>
      </c>
      <c r="B17" s="21" t="s">
        <v>159</v>
      </c>
      <c r="C17" s="27">
        <v>86</v>
      </c>
      <c r="D17" s="44">
        <f t="shared" si="0"/>
        <v>301</v>
      </c>
      <c r="E17" s="27">
        <v>14</v>
      </c>
      <c r="F17" s="31">
        <f t="shared" si="1"/>
        <v>21.5</v>
      </c>
      <c r="G17" s="47">
        <v>9274</v>
      </c>
      <c r="H17" s="44">
        <f t="shared" si="2"/>
        <v>13911</v>
      </c>
      <c r="I17" s="31">
        <f t="shared" si="3"/>
        <v>18548</v>
      </c>
      <c r="J17" s="27">
        <v>14</v>
      </c>
      <c r="K17" s="31">
        <f t="shared" si="4"/>
        <v>993.64285714285711</v>
      </c>
      <c r="L17" s="31">
        <f t="shared" si="5"/>
        <v>1324.8571428571429</v>
      </c>
      <c r="M17" s="53">
        <f t="shared" si="6"/>
        <v>14212</v>
      </c>
      <c r="O17" s="31">
        <f t="shared" si="7"/>
        <v>18548</v>
      </c>
      <c r="P17" s="111">
        <f t="shared" si="8"/>
        <v>4336</v>
      </c>
      <c r="Q17" s="111">
        <f t="shared" si="9"/>
        <v>309.71428571428572</v>
      </c>
      <c r="R17" s="125">
        <f t="shared" si="10"/>
        <v>0.30509428651843512</v>
      </c>
      <c r="S17" s="21" t="s">
        <v>158</v>
      </c>
      <c r="T17" s="21" t="s">
        <v>159</v>
      </c>
      <c r="U17" s="3"/>
    </row>
    <row r="18" spans="1:21" x14ac:dyDescent="0.2">
      <c r="A18" s="21" t="s">
        <v>66</v>
      </c>
      <c r="B18" s="21" t="s">
        <v>66</v>
      </c>
      <c r="C18" s="27">
        <v>446</v>
      </c>
      <c r="D18" s="44">
        <f t="shared" si="0"/>
        <v>1561</v>
      </c>
      <c r="E18" s="27">
        <v>11</v>
      </c>
      <c r="F18" s="31">
        <f t="shared" si="1"/>
        <v>141.90909090909091</v>
      </c>
      <c r="G18" s="47">
        <v>1452</v>
      </c>
      <c r="H18" s="44">
        <f t="shared" si="2"/>
        <v>2178</v>
      </c>
      <c r="I18" s="31">
        <f t="shared" si="3"/>
        <v>2904</v>
      </c>
      <c r="J18" s="27">
        <v>9</v>
      </c>
      <c r="K18" s="31">
        <f t="shared" si="4"/>
        <v>242</v>
      </c>
      <c r="L18" s="31">
        <f t="shared" si="5"/>
        <v>322.66666666666669</v>
      </c>
      <c r="M18" s="53">
        <f t="shared" si="6"/>
        <v>3739</v>
      </c>
      <c r="N18" s="66">
        <f t="shared" ref="N18:N31" si="11">M18/IF(J18&gt;E18,J18,E18)</f>
        <v>339.90909090909093</v>
      </c>
      <c r="O18" s="31">
        <f t="shared" si="7"/>
        <v>2904</v>
      </c>
      <c r="P18" s="111">
        <f t="shared" si="8"/>
        <v>-835</v>
      </c>
      <c r="Q18" s="111">
        <f t="shared" si="9"/>
        <v>-75.909090909090907</v>
      </c>
      <c r="R18" s="125">
        <f t="shared" si="10"/>
        <v>-0.22332174378175984</v>
      </c>
      <c r="S18" s="21" t="s">
        <v>66</v>
      </c>
      <c r="T18" s="21" t="s">
        <v>66</v>
      </c>
      <c r="U18" s="3">
        <v>1</v>
      </c>
    </row>
    <row r="19" spans="1:21" x14ac:dyDescent="0.2">
      <c r="A19" s="19" t="s">
        <v>54</v>
      </c>
      <c r="B19" s="19" t="s">
        <v>55</v>
      </c>
      <c r="C19" s="27">
        <v>451</v>
      </c>
      <c r="D19" s="44">
        <f t="shared" si="0"/>
        <v>1578.5</v>
      </c>
      <c r="E19" s="27">
        <v>16</v>
      </c>
      <c r="F19" s="31">
        <f t="shared" si="1"/>
        <v>98.65625</v>
      </c>
      <c r="G19" s="47">
        <v>3582</v>
      </c>
      <c r="H19" s="44">
        <f t="shared" si="2"/>
        <v>5373</v>
      </c>
      <c r="I19" s="31">
        <f t="shared" si="3"/>
        <v>7164</v>
      </c>
      <c r="J19" s="27">
        <v>16</v>
      </c>
      <c r="K19" s="31">
        <f t="shared" si="4"/>
        <v>335.8125</v>
      </c>
      <c r="L19" s="31">
        <f t="shared" si="5"/>
        <v>447.75</v>
      </c>
      <c r="M19" s="53">
        <f t="shared" si="6"/>
        <v>6951.5</v>
      </c>
      <c r="N19" s="66">
        <f t="shared" si="11"/>
        <v>434.46875</v>
      </c>
      <c r="O19" s="31">
        <f t="shared" si="7"/>
        <v>7164</v>
      </c>
      <c r="P19" s="111">
        <f t="shared" si="8"/>
        <v>212.5</v>
      </c>
      <c r="Q19" s="111">
        <f t="shared" si="9"/>
        <v>13.28125</v>
      </c>
      <c r="R19" s="125">
        <f t="shared" si="10"/>
        <v>3.0568941954973748E-2</v>
      </c>
      <c r="S19" s="19" t="s">
        <v>54</v>
      </c>
      <c r="T19" s="19" t="s">
        <v>55</v>
      </c>
      <c r="U19" s="3">
        <v>1</v>
      </c>
    </row>
    <row r="20" spans="1:21" x14ac:dyDescent="0.2">
      <c r="A20" s="19" t="s">
        <v>50</v>
      </c>
      <c r="B20" s="19" t="s">
        <v>51</v>
      </c>
      <c r="C20" s="27">
        <v>4788</v>
      </c>
      <c r="D20" s="44">
        <f t="shared" si="0"/>
        <v>16758</v>
      </c>
      <c r="E20" s="27">
        <v>16</v>
      </c>
      <c r="F20" s="31">
        <f t="shared" si="1"/>
        <v>1047.375</v>
      </c>
      <c r="G20" s="47">
        <v>55605</v>
      </c>
      <c r="H20" s="44">
        <f t="shared" si="2"/>
        <v>83407.5</v>
      </c>
      <c r="I20" s="31">
        <f t="shared" si="3"/>
        <v>111210</v>
      </c>
      <c r="J20" s="27">
        <v>16</v>
      </c>
      <c r="K20" s="31">
        <f t="shared" si="4"/>
        <v>5212.96875</v>
      </c>
      <c r="L20" s="31">
        <f t="shared" si="5"/>
        <v>6950.625</v>
      </c>
      <c r="M20" s="53">
        <f t="shared" si="6"/>
        <v>100165.5</v>
      </c>
      <c r="N20" s="66">
        <f t="shared" si="11"/>
        <v>6260.34375</v>
      </c>
      <c r="O20" s="31">
        <f t="shared" si="7"/>
        <v>111210</v>
      </c>
      <c r="P20" s="111">
        <f t="shared" si="8"/>
        <v>11044.5</v>
      </c>
      <c r="Q20" s="111">
        <f t="shared" si="9"/>
        <v>690.28125</v>
      </c>
      <c r="R20" s="125">
        <f t="shared" si="10"/>
        <v>0.11026251553678662</v>
      </c>
      <c r="S20" s="19" t="s">
        <v>50</v>
      </c>
      <c r="T20" s="19" t="s">
        <v>51</v>
      </c>
      <c r="U20" s="3">
        <v>1</v>
      </c>
    </row>
    <row r="21" spans="1:21" x14ac:dyDescent="0.2">
      <c r="A21" s="19" t="s">
        <v>48</v>
      </c>
      <c r="B21" s="19" t="s">
        <v>49</v>
      </c>
      <c r="C21" s="27">
        <v>721</v>
      </c>
      <c r="D21" s="44">
        <f t="shared" si="0"/>
        <v>2523.5</v>
      </c>
      <c r="E21" s="27">
        <v>16</v>
      </c>
      <c r="F21" s="31">
        <f t="shared" si="1"/>
        <v>157.71875</v>
      </c>
      <c r="G21" s="47">
        <v>11460</v>
      </c>
      <c r="H21" s="44">
        <f t="shared" si="2"/>
        <v>17190</v>
      </c>
      <c r="I21" s="31">
        <f t="shared" si="3"/>
        <v>22920</v>
      </c>
      <c r="J21" s="27">
        <v>16</v>
      </c>
      <c r="K21" s="31">
        <f t="shared" si="4"/>
        <v>1074.375</v>
      </c>
      <c r="L21" s="31">
        <f t="shared" si="5"/>
        <v>1432.5</v>
      </c>
      <c r="M21" s="53">
        <f t="shared" si="6"/>
        <v>19713.5</v>
      </c>
      <c r="N21" s="66">
        <f t="shared" si="11"/>
        <v>1232.09375</v>
      </c>
      <c r="O21" s="31">
        <f t="shared" si="7"/>
        <v>22920</v>
      </c>
      <c r="P21" s="111">
        <f t="shared" si="8"/>
        <v>3206.5</v>
      </c>
      <c r="Q21" s="111">
        <f t="shared" si="9"/>
        <v>200.40625</v>
      </c>
      <c r="R21" s="125">
        <f t="shared" si="10"/>
        <v>0.16265503335277856</v>
      </c>
      <c r="S21" s="19" t="s">
        <v>48</v>
      </c>
      <c r="T21" s="19" t="s">
        <v>49</v>
      </c>
      <c r="U21" s="3">
        <v>1</v>
      </c>
    </row>
    <row r="22" spans="1:21" x14ac:dyDescent="0.2">
      <c r="A22" s="19" t="s">
        <v>56</v>
      </c>
      <c r="B22" s="19" t="s">
        <v>57</v>
      </c>
      <c r="C22" s="27">
        <v>424</v>
      </c>
      <c r="D22" s="44">
        <f t="shared" si="0"/>
        <v>1484</v>
      </c>
      <c r="E22" s="27">
        <v>16</v>
      </c>
      <c r="F22" s="31">
        <f t="shared" si="1"/>
        <v>92.75</v>
      </c>
      <c r="G22" s="47">
        <v>2336</v>
      </c>
      <c r="H22" s="44">
        <f t="shared" si="2"/>
        <v>3504</v>
      </c>
      <c r="I22" s="31">
        <f t="shared" si="3"/>
        <v>4672</v>
      </c>
      <c r="J22" s="27">
        <v>16</v>
      </c>
      <c r="K22" s="31">
        <f t="shared" si="4"/>
        <v>219</v>
      </c>
      <c r="L22" s="31">
        <f t="shared" si="5"/>
        <v>292</v>
      </c>
      <c r="M22" s="53">
        <f t="shared" si="6"/>
        <v>4988</v>
      </c>
      <c r="N22" s="66">
        <f t="shared" si="11"/>
        <v>311.75</v>
      </c>
      <c r="O22" s="31">
        <f t="shared" si="7"/>
        <v>4672</v>
      </c>
      <c r="P22" s="111">
        <f t="shared" si="8"/>
        <v>-316</v>
      </c>
      <c r="Q22" s="111">
        <f t="shared" si="9"/>
        <v>-19.75</v>
      </c>
      <c r="R22" s="125">
        <f t="shared" si="10"/>
        <v>-6.3352044907778668E-2</v>
      </c>
      <c r="S22" s="19" t="s">
        <v>56</v>
      </c>
      <c r="T22" s="19" t="s">
        <v>57</v>
      </c>
      <c r="U22" s="3">
        <v>1</v>
      </c>
    </row>
    <row r="23" spans="1:21" x14ac:dyDescent="0.2">
      <c r="A23" s="21" t="s">
        <v>46</v>
      </c>
      <c r="B23" s="21" t="s">
        <v>47</v>
      </c>
      <c r="C23" s="27">
        <v>17</v>
      </c>
      <c r="D23" s="44">
        <f t="shared" si="0"/>
        <v>59.5</v>
      </c>
      <c r="E23" s="27">
        <v>6</v>
      </c>
      <c r="F23" s="31">
        <f t="shared" si="1"/>
        <v>9.9166666666666661</v>
      </c>
      <c r="G23" s="47">
        <v>510</v>
      </c>
      <c r="H23" s="44">
        <f t="shared" si="2"/>
        <v>765</v>
      </c>
      <c r="I23" s="31">
        <f t="shared" si="3"/>
        <v>1020</v>
      </c>
      <c r="J23" s="27">
        <v>5</v>
      </c>
      <c r="K23" s="31">
        <f t="shared" si="4"/>
        <v>153</v>
      </c>
      <c r="L23" s="31">
        <f t="shared" si="5"/>
        <v>204</v>
      </c>
      <c r="M23" s="53">
        <f t="shared" si="6"/>
        <v>824.5</v>
      </c>
      <c r="N23" s="66">
        <f t="shared" si="11"/>
        <v>137.41666666666666</v>
      </c>
      <c r="O23" s="31">
        <f t="shared" si="7"/>
        <v>1020</v>
      </c>
      <c r="P23" s="111">
        <f t="shared" si="8"/>
        <v>195.5</v>
      </c>
      <c r="Q23" s="111">
        <f t="shared" si="9"/>
        <v>32.583333333333336</v>
      </c>
      <c r="R23" s="125">
        <f t="shared" si="10"/>
        <v>0.23711340206185566</v>
      </c>
      <c r="S23" s="21" t="s">
        <v>46</v>
      </c>
      <c r="T23" s="21" t="s">
        <v>47</v>
      </c>
      <c r="U23" s="3">
        <v>1</v>
      </c>
    </row>
    <row r="24" spans="1:21" x14ac:dyDescent="0.2">
      <c r="A24" s="19" t="s">
        <v>67</v>
      </c>
      <c r="B24" s="19" t="s">
        <v>68</v>
      </c>
      <c r="C24" s="27">
        <v>1738</v>
      </c>
      <c r="D24" s="44">
        <f t="shared" si="0"/>
        <v>6083</v>
      </c>
      <c r="E24" s="27">
        <v>16</v>
      </c>
      <c r="F24" s="31">
        <f t="shared" si="1"/>
        <v>380.1875</v>
      </c>
      <c r="G24" s="47">
        <v>9277</v>
      </c>
      <c r="H24" s="44">
        <f t="shared" si="2"/>
        <v>13915.5</v>
      </c>
      <c r="I24" s="31">
        <f t="shared" si="3"/>
        <v>18554</v>
      </c>
      <c r="J24" s="27">
        <v>16</v>
      </c>
      <c r="K24" s="31">
        <f t="shared" si="4"/>
        <v>869.71875</v>
      </c>
      <c r="L24" s="31">
        <f t="shared" si="5"/>
        <v>1159.625</v>
      </c>
      <c r="M24" s="53">
        <f t="shared" si="6"/>
        <v>19998.5</v>
      </c>
      <c r="N24" s="66">
        <f t="shared" si="11"/>
        <v>1249.90625</v>
      </c>
      <c r="O24" s="31">
        <f t="shared" si="7"/>
        <v>18554</v>
      </c>
      <c r="P24" s="111">
        <f t="shared" si="8"/>
        <v>-1444.5</v>
      </c>
      <c r="Q24" s="111">
        <f t="shared" si="9"/>
        <v>-90.28125</v>
      </c>
      <c r="R24" s="125">
        <f t="shared" si="10"/>
        <v>-7.2230417281296103E-2</v>
      </c>
      <c r="S24" s="19" t="s">
        <v>67</v>
      </c>
      <c r="T24" s="19" t="s">
        <v>68</v>
      </c>
      <c r="U24" s="3">
        <v>1</v>
      </c>
    </row>
    <row r="25" spans="1:21" x14ac:dyDescent="0.2">
      <c r="A25" s="19" t="s">
        <v>44</v>
      </c>
      <c r="B25" s="19" t="s">
        <v>45</v>
      </c>
      <c r="C25" s="27">
        <v>544</v>
      </c>
      <c r="D25" s="44">
        <f t="shared" si="0"/>
        <v>1904</v>
      </c>
      <c r="E25" s="27">
        <v>16</v>
      </c>
      <c r="F25" s="31">
        <f t="shared" si="1"/>
        <v>119</v>
      </c>
      <c r="G25" s="47">
        <v>3981</v>
      </c>
      <c r="H25" s="44">
        <f t="shared" si="2"/>
        <v>5971.5</v>
      </c>
      <c r="I25" s="31">
        <f t="shared" si="3"/>
        <v>7962</v>
      </c>
      <c r="J25" s="27">
        <v>16</v>
      </c>
      <c r="K25" s="31">
        <f t="shared" si="4"/>
        <v>373.21875</v>
      </c>
      <c r="L25" s="31">
        <f t="shared" si="5"/>
        <v>497.625</v>
      </c>
      <c r="M25" s="53">
        <f t="shared" si="6"/>
        <v>7875.5</v>
      </c>
      <c r="N25" s="66">
        <f t="shared" si="11"/>
        <v>492.21875</v>
      </c>
      <c r="O25" s="31">
        <f t="shared" si="7"/>
        <v>7962</v>
      </c>
      <c r="P25" s="111">
        <f t="shared" si="8"/>
        <v>86.5</v>
      </c>
      <c r="Q25" s="111">
        <f t="shared" si="9"/>
        <v>5.40625</v>
      </c>
      <c r="R25" s="125">
        <f t="shared" si="10"/>
        <v>1.0983429623515967E-2</v>
      </c>
      <c r="S25" s="19" t="s">
        <v>44</v>
      </c>
      <c r="T25" s="19" t="s">
        <v>45</v>
      </c>
      <c r="U25" s="3">
        <v>1</v>
      </c>
    </row>
    <row r="26" spans="1:21" x14ac:dyDescent="0.2">
      <c r="A26" s="19" t="s">
        <v>64</v>
      </c>
      <c r="B26" s="19" t="s">
        <v>65</v>
      </c>
      <c r="C26" s="27">
        <v>344</v>
      </c>
      <c r="D26" s="44">
        <f t="shared" si="0"/>
        <v>1204</v>
      </c>
      <c r="E26" s="27">
        <v>16</v>
      </c>
      <c r="F26" s="31">
        <f t="shared" si="1"/>
        <v>75.25</v>
      </c>
      <c r="G26" s="47">
        <v>2781</v>
      </c>
      <c r="H26" s="44">
        <f t="shared" si="2"/>
        <v>4171.5</v>
      </c>
      <c r="I26" s="31">
        <f t="shared" si="3"/>
        <v>5562</v>
      </c>
      <c r="J26" s="27">
        <v>16</v>
      </c>
      <c r="K26" s="31">
        <f t="shared" si="4"/>
        <v>260.71875</v>
      </c>
      <c r="L26" s="31">
        <f t="shared" si="5"/>
        <v>347.625</v>
      </c>
      <c r="M26" s="53">
        <f t="shared" si="6"/>
        <v>5375.5</v>
      </c>
      <c r="N26" s="66">
        <f t="shared" si="11"/>
        <v>335.96875</v>
      </c>
      <c r="O26" s="31">
        <f t="shared" si="7"/>
        <v>5562</v>
      </c>
      <c r="P26" s="111">
        <f t="shared" si="8"/>
        <v>186.5</v>
      </c>
      <c r="Q26" s="111">
        <f t="shared" si="9"/>
        <v>11.65625</v>
      </c>
      <c r="R26" s="125">
        <f t="shared" si="10"/>
        <v>3.4694447028183424E-2</v>
      </c>
      <c r="S26" s="19" t="s">
        <v>64</v>
      </c>
      <c r="T26" s="19" t="s">
        <v>65</v>
      </c>
      <c r="U26" s="3">
        <v>1</v>
      </c>
    </row>
    <row r="27" spans="1:21" x14ac:dyDescent="0.2">
      <c r="A27" s="21" t="s">
        <v>58</v>
      </c>
      <c r="B27" s="21" t="s">
        <v>59</v>
      </c>
      <c r="C27" s="27">
        <v>29</v>
      </c>
      <c r="D27" s="44">
        <f t="shared" si="0"/>
        <v>101.5</v>
      </c>
      <c r="E27" s="27">
        <v>8</v>
      </c>
      <c r="F27" s="31">
        <f t="shared" si="1"/>
        <v>12.6875</v>
      </c>
      <c r="G27" s="47">
        <v>2194</v>
      </c>
      <c r="H27" s="44">
        <f t="shared" si="2"/>
        <v>3291</v>
      </c>
      <c r="I27" s="31">
        <f t="shared" si="3"/>
        <v>4388</v>
      </c>
      <c r="J27" s="27">
        <v>8</v>
      </c>
      <c r="K27" s="31">
        <f t="shared" si="4"/>
        <v>411.375</v>
      </c>
      <c r="L27" s="31">
        <f t="shared" si="5"/>
        <v>548.5</v>
      </c>
      <c r="M27" s="53">
        <f t="shared" si="6"/>
        <v>3392.5</v>
      </c>
      <c r="N27" s="66">
        <f t="shared" si="11"/>
        <v>424.0625</v>
      </c>
      <c r="O27" s="31">
        <f t="shared" si="7"/>
        <v>4388</v>
      </c>
      <c r="P27" s="111">
        <f t="shared" si="8"/>
        <v>995.5</v>
      </c>
      <c r="Q27" s="111">
        <f t="shared" si="9"/>
        <v>124.4375</v>
      </c>
      <c r="R27" s="125">
        <f t="shared" si="10"/>
        <v>0.29344141488577746</v>
      </c>
      <c r="S27" s="21" t="s">
        <v>58</v>
      </c>
      <c r="T27" s="21" t="s">
        <v>59</v>
      </c>
      <c r="U27" s="3">
        <v>1</v>
      </c>
    </row>
    <row r="28" spans="1:21" x14ac:dyDescent="0.2">
      <c r="A28" s="19" t="s">
        <v>69</v>
      </c>
      <c r="B28" s="19" t="s">
        <v>70</v>
      </c>
      <c r="C28" s="27">
        <v>7099</v>
      </c>
      <c r="D28" s="44">
        <f t="shared" si="0"/>
        <v>24846.5</v>
      </c>
      <c r="E28" s="27">
        <v>16</v>
      </c>
      <c r="F28" s="31">
        <f t="shared" si="1"/>
        <v>1552.90625</v>
      </c>
      <c r="G28" s="47">
        <v>58109</v>
      </c>
      <c r="H28" s="44">
        <f t="shared" si="2"/>
        <v>87163.5</v>
      </c>
      <c r="I28" s="31">
        <f t="shared" si="3"/>
        <v>116218</v>
      </c>
      <c r="J28" s="27">
        <v>16</v>
      </c>
      <c r="K28" s="31">
        <f t="shared" si="4"/>
        <v>5447.71875</v>
      </c>
      <c r="L28" s="31">
        <f t="shared" si="5"/>
        <v>7263.625</v>
      </c>
      <c r="M28" s="53">
        <f t="shared" si="6"/>
        <v>112010</v>
      </c>
      <c r="N28" s="66">
        <f t="shared" si="11"/>
        <v>7000.625</v>
      </c>
      <c r="O28" s="31">
        <f t="shared" si="7"/>
        <v>116218</v>
      </c>
      <c r="P28" s="111">
        <f t="shared" si="8"/>
        <v>4208</v>
      </c>
      <c r="Q28" s="111">
        <f t="shared" si="9"/>
        <v>263</v>
      </c>
      <c r="R28" s="125">
        <f t="shared" si="10"/>
        <v>3.7568074279082223E-2</v>
      </c>
      <c r="S28" s="19" t="s">
        <v>69</v>
      </c>
      <c r="T28" s="19" t="s">
        <v>70</v>
      </c>
      <c r="U28" s="3">
        <v>1</v>
      </c>
    </row>
    <row r="29" spans="1:21" x14ac:dyDescent="0.2">
      <c r="A29" s="19" t="s">
        <v>73</v>
      </c>
      <c r="B29" s="19" t="s">
        <v>74</v>
      </c>
      <c r="C29" s="27">
        <v>1147</v>
      </c>
      <c r="D29" s="44">
        <f t="shared" si="0"/>
        <v>4014.5</v>
      </c>
      <c r="E29" s="27">
        <v>16</v>
      </c>
      <c r="F29" s="31">
        <f t="shared" si="1"/>
        <v>250.90625</v>
      </c>
      <c r="G29" s="47">
        <v>3926</v>
      </c>
      <c r="H29" s="44">
        <f t="shared" si="2"/>
        <v>5889</v>
      </c>
      <c r="I29" s="31">
        <f t="shared" si="3"/>
        <v>7852</v>
      </c>
      <c r="J29" s="27">
        <v>16</v>
      </c>
      <c r="K29" s="31">
        <f t="shared" si="4"/>
        <v>368.0625</v>
      </c>
      <c r="L29" s="31">
        <f t="shared" si="5"/>
        <v>490.75</v>
      </c>
      <c r="M29" s="53">
        <f t="shared" si="6"/>
        <v>9903.5</v>
      </c>
      <c r="N29" s="66">
        <f t="shared" si="11"/>
        <v>618.96875</v>
      </c>
      <c r="O29" s="31">
        <f t="shared" si="7"/>
        <v>7852</v>
      </c>
      <c r="P29" s="111">
        <f t="shared" si="8"/>
        <v>-2051.5</v>
      </c>
      <c r="Q29" s="111">
        <f t="shared" si="9"/>
        <v>-128.21875</v>
      </c>
      <c r="R29" s="125">
        <f t="shared" si="10"/>
        <v>-0.20714898773161003</v>
      </c>
      <c r="S29" s="19" t="s">
        <v>73</v>
      </c>
      <c r="T29" s="19" t="s">
        <v>74</v>
      </c>
      <c r="U29" s="3">
        <v>1</v>
      </c>
    </row>
    <row r="30" spans="1:21" x14ac:dyDescent="0.2">
      <c r="A30" s="19" t="s">
        <v>71</v>
      </c>
      <c r="B30" s="19" t="s">
        <v>72</v>
      </c>
      <c r="C30" s="27">
        <v>511</v>
      </c>
      <c r="D30" s="44">
        <f t="shared" si="0"/>
        <v>1788.5</v>
      </c>
      <c r="E30" s="27">
        <v>16</v>
      </c>
      <c r="F30" s="31">
        <f t="shared" si="1"/>
        <v>111.78125</v>
      </c>
      <c r="G30" s="47">
        <v>2828</v>
      </c>
      <c r="H30" s="44">
        <f t="shared" si="2"/>
        <v>4242</v>
      </c>
      <c r="I30" s="31">
        <f t="shared" si="3"/>
        <v>5656</v>
      </c>
      <c r="J30" s="27">
        <v>16</v>
      </c>
      <c r="K30" s="31">
        <f t="shared" si="4"/>
        <v>265.125</v>
      </c>
      <c r="L30" s="31">
        <f t="shared" si="5"/>
        <v>353.5</v>
      </c>
      <c r="M30" s="53">
        <f t="shared" si="6"/>
        <v>6030.5</v>
      </c>
      <c r="N30" s="66">
        <f t="shared" si="11"/>
        <v>376.90625</v>
      </c>
      <c r="O30" s="31">
        <f t="shared" si="7"/>
        <v>5656</v>
      </c>
      <c r="P30" s="111">
        <f t="shared" si="8"/>
        <v>-374.5</v>
      </c>
      <c r="Q30" s="111">
        <f t="shared" si="9"/>
        <v>-23.40625</v>
      </c>
      <c r="R30" s="125">
        <f t="shared" si="10"/>
        <v>-6.2100986651189787E-2</v>
      </c>
      <c r="S30" s="19" t="s">
        <v>71</v>
      </c>
      <c r="T30" s="19" t="s">
        <v>72</v>
      </c>
      <c r="U30" s="3">
        <v>1</v>
      </c>
    </row>
    <row r="31" spans="1:21" x14ac:dyDescent="0.2">
      <c r="A31" s="19" t="s">
        <v>75</v>
      </c>
      <c r="B31" s="19" t="s">
        <v>76</v>
      </c>
      <c r="C31" s="27">
        <v>1266</v>
      </c>
      <c r="D31" s="44">
        <f t="shared" si="0"/>
        <v>4431</v>
      </c>
      <c r="E31" s="27">
        <v>16</v>
      </c>
      <c r="F31" s="31">
        <f t="shared" si="1"/>
        <v>276.9375</v>
      </c>
      <c r="G31" s="47">
        <v>27926</v>
      </c>
      <c r="H31" s="44">
        <f t="shared" si="2"/>
        <v>41889</v>
      </c>
      <c r="I31" s="31">
        <f t="shared" si="3"/>
        <v>55852</v>
      </c>
      <c r="J31" s="27">
        <v>16</v>
      </c>
      <c r="K31" s="31">
        <f t="shared" si="4"/>
        <v>2618.0625</v>
      </c>
      <c r="L31" s="31">
        <f t="shared" si="5"/>
        <v>3490.75</v>
      </c>
      <c r="M31" s="53">
        <f t="shared" si="6"/>
        <v>46320</v>
      </c>
      <c r="N31" s="66">
        <f t="shared" si="11"/>
        <v>2895</v>
      </c>
      <c r="O31" s="31">
        <f t="shared" si="7"/>
        <v>55852</v>
      </c>
      <c r="P31" s="111">
        <f t="shared" si="8"/>
        <v>9532</v>
      </c>
      <c r="Q31" s="111">
        <f t="shared" si="9"/>
        <v>595.75</v>
      </c>
      <c r="R31" s="125">
        <f t="shared" si="10"/>
        <v>0.20578583765112263</v>
      </c>
      <c r="S31" s="19" t="s">
        <v>75</v>
      </c>
      <c r="T31" s="19" t="s">
        <v>76</v>
      </c>
      <c r="U31" s="3">
        <v>1</v>
      </c>
    </row>
    <row r="32" spans="1:21" hidden="1" x14ac:dyDescent="0.2">
      <c r="A32" s="21" t="s">
        <v>77</v>
      </c>
      <c r="B32" s="21" t="s">
        <v>78</v>
      </c>
      <c r="C32" s="27">
        <v>4</v>
      </c>
      <c r="D32" s="44">
        <f t="shared" si="0"/>
        <v>14</v>
      </c>
      <c r="E32" s="27">
        <v>2</v>
      </c>
      <c r="F32" s="31">
        <f t="shared" si="1"/>
        <v>7</v>
      </c>
      <c r="G32" s="47">
        <v>0</v>
      </c>
      <c r="H32" s="44">
        <f t="shared" si="2"/>
        <v>0</v>
      </c>
      <c r="I32" s="31">
        <f t="shared" si="3"/>
        <v>0</v>
      </c>
      <c r="J32" s="27">
        <v>0</v>
      </c>
      <c r="K32" s="31">
        <v>0</v>
      </c>
      <c r="L32" s="31">
        <v>0</v>
      </c>
      <c r="M32" s="53">
        <f t="shared" si="6"/>
        <v>14</v>
      </c>
      <c r="O32" s="31">
        <f t="shared" si="7"/>
        <v>0</v>
      </c>
      <c r="P32" s="111">
        <f t="shared" si="8"/>
        <v>-14</v>
      </c>
      <c r="Q32" s="111">
        <f t="shared" si="9"/>
        <v>-7</v>
      </c>
      <c r="R32" s="125">
        <f t="shared" si="10"/>
        <v>-1</v>
      </c>
      <c r="S32" s="21" t="s">
        <v>77</v>
      </c>
      <c r="T32" s="21" t="s">
        <v>78</v>
      </c>
      <c r="U32" s="3"/>
    </row>
    <row r="33" spans="1:21" x14ac:dyDescent="0.2">
      <c r="A33" s="19" t="s">
        <v>79</v>
      </c>
      <c r="B33" s="19" t="s">
        <v>80</v>
      </c>
      <c r="C33" s="27">
        <v>4076</v>
      </c>
      <c r="D33" s="44">
        <f t="shared" si="0"/>
        <v>14266</v>
      </c>
      <c r="E33" s="27">
        <v>16</v>
      </c>
      <c r="F33" s="31">
        <f t="shared" si="1"/>
        <v>891.625</v>
      </c>
      <c r="G33" s="47">
        <v>26960</v>
      </c>
      <c r="H33" s="44">
        <f t="shared" si="2"/>
        <v>40440</v>
      </c>
      <c r="I33" s="31">
        <f t="shared" si="3"/>
        <v>53920</v>
      </c>
      <c r="J33" s="27">
        <v>16</v>
      </c>
      <c r="K33" s="31">
        <f t="shared" ref="K33:K41" si="12">H33/J33</f>
        <v>2527.5</v>
      </c>
      <c r="L33" s="31">
        <f t="shared" ref="L33:L41" si="13">I33/J33</f>
        <v>3370</v>
      </c>
      <c r="M33" s="53">
        <f t="shared" si="6"/>
        <v>54706</v>
      </c>
      <c r="N33" s="66">
        <f t="shared" ref="N33:N41" si="14">M33/IF(J33&gt;E33,J33,E33)</f>
        <v>3419.125</v>
      </c>
      <c r="O33" s="31">
        <f t="shared" si="7"/>
        <v>53920</v>
      </c>
      <c r="P33" s="111">
        <f t="shared" si="8"/>
        <v>-786</v>
      </c>
      <c r="Q33" s="111">
        <f t="shared" si="9"/>
        <v>-49.125</v>
      </c>
      <c r="R33" s="125">
        <f t="shared" si="10"/>
        <v>-1.4367711037180566E-2</v>
      </c>
      <c r="S33" s="19" t="s">
        <v>79</v>
      </c>
      <c r="T33" s="19" t="s">
        <v>80</v>
      </c>
      <c r="U33" s="3">
        <v>1</v>
      </c>
    </row>
    <row r="34" spans="1:21" x14ac:dyDescent="0.2">
      <c r="A34" s="19" t="s">
        <v>81</v>
      </c>
      <c r="B34" s="19" t="s">
        <v>82</v>
      </c>
      <c r="C34" s="27">
        <v>631</v>
      </c>
      <c r="D34" s="44">
        <f t="shared" si="0"/>
        <v>2208.5</v>
      </c>
      <c r="E34" s="27">
        <v>16</v>
      </c>
      <c r="F34" s="31">
        <f t="shared" si="1"/>
        <v>138.03125</v>
      </c>
      <c r="G34" s="47">
        <v>6026</v>
      </c>
      <c r="H34" s="44">
        <f t="shared" si="2"/>
        <v>9039</v>
      </c>
      <c r="I34" s="31">
        <f t="shared" si="3"/>
        <v>12052</v>
      </c>
      <c r="J34" s="27">
        <v>16</v>
      </c>
      <c r="K34" s="31">
        <f t="shared" si="12"/>
        <v>564.9375</v>
      </c>
      <c r="L34" s="31">
        <f t="shared" si="13"/>
        <v>753.25</v>
      </c>
      <c r="M34" s="53">
        <f t="shared" si="6"/>
        <v>11247.5</v>
      </c>
      <c r="N34" s="66">
        <f t="shared" si="14"/>
        <v>702.96875</v>
      </c>
      <c r="O34" s="31">
        <f t="shared" si="7"/>
        <v>12052</v>
      </c>
      <c r="P34" s="111">
        <f t="shared" si="8"/>
        <v>804.5</v>
      </c>
      <c r="Q34" s="111">
        <f t="shared" si="9"/>
        <v>50.28125</v>
      </c>
      <c r="R34" s="125">
        <f t="shared" si="10"/>
        <v>7.1527006001333632E-2</v>
      </c>
      <c r="S34" s="19" t="s">
        <v>81</v>
      </c>
      <c r="T34" s="19" t="s">
        <v>82</v>
      </c>
      <c r="U34" s="3">
        <v>1</v>
      </c>
    </row>
    <row r="35" spans="1:21" x14ac:dyDescent="0.2">
      <c r="A35" s="19" t="s">
        <v>85</v>
      </c>
      <c r="B35" s="19" t="s">
        <v>86</v>
      </c>
      <c r="C35" s="27">
        <v>197</v>
      </c>
      <c r="D35" s="44">
        <f t="shared" si="0"/>
        <v>689.5</v>
      </c>
      <c r="E35" s="27">
        <v>14</v>
      </c>
      <c r="F35" s="31">
        <f t="shared" si="1"/>
        <v>49.25</v>
      </c>
      <c r="G35" s="47">
        <v>651</v>
      </c>
      <c r="H35" s="44">
        <f t="shared" si="2"/>
        <v>976.5</v>
      </c>
      <c r="I35" s="31">
        <f t="shared" si="3"/>
        <v>1302</v>
      </c>
      <c r="J35" s="27">
        <v>14</v>
      </c>
      <c r="K35" s="31">
        <f t="shared" si="12"/>
        <v>69.75</v>
      </c>
      <c r="L35" s="31">
        <f t="shared" si="13"/>
        <v>93</v>
      </c>
      <c r="M35" s="53">
        <f t="shared" si="6"/>
        <v>1666</v>
      </c>
      <c r="N35" s="66">
        <f t="shared" si="14"/>
        <v>119</v>
      </c>
      <c r="O35" s="31">
        <f t="shared" si="7"/>
        <v>1302</v>
      </c>
      <c r="P35" s="111">
        <f t="shared" si="8"/>
        <v>-364</v>
      </c>
      <c r="Q35" s="111">
        <f t="shared" si="9"/>
        <v>-26</v>
      </c>
      <c r="R35" s="125">
        <f t="shared" si="10"/>
        <v>-0.21848739495798319</v>
      </c>
      <c r="S35" s="19" t="s">
        <v>85</v>
      </c>
      <c r="T35" s="19" t="s">
        <v>86</v>
      </c>
      <c r="U35" s="3">
        <v>1</v>
      </c>
    </row>
    <row r="36" spans="1:21" x14ac:dyDescent="0.2">
      <c r="A36" s="19" t="s">
        <v>83</v>
      </c>
      <c r="B36" s="19" t="s">
        <v>84</v>
      </c>
      <c r="C36" s="27">
        <v>1197</v>
      </c>
      <c r="D36" s="44">
        <f t="shared" ref="D36:D67" si="15">C36*3.5</f>
        <v>4189.5</v>
      </c>
      <c r="E36" s="27">
        <v>16</v>
      </c>
      <c r="F36" s="31">
        <f t="shared" ref="F36:F67" si="16">D36/E36</f>
        <v>261.84375</v>
      </c>
      <c r="G36" s="47">
        <v>4258</v>
      </c>
      <c r="H36" s="44">
        <f t="shared" ref="H36:H67" si="17">G36*1.5</f>
        <v>6387</v>
      </c>
      <c r="I36" s="31">
        <f t="shared" ref="I36:I67" si="18">G36*2</f>
        <v>8516</v>
      </c>
      <c r="J36" s="27">
        <v>16</v>
      </c>
      <c r="K36" s="31">
        <f t="shared" si="12"/>
        <v>399.1875</v>
      </c>
      <c r="L36" s="31">
        <f t="shared" si="13"/>
        <v>532.25</v>
      </c>
      <c r="M36" s="53">
        <f t="shared" ref="M36:M67" si="19">D36+H36</f>
        <v>10576.5</v>
      </c>
      <c r="N36" s="66">
        <f t="shared" si="14"/>
        <v>661.03125</v>
      </c>
      <c r="O36" s="31">
        <f t="shared" ref="O36:O67" si="20">I36</f>
        <v>8516</v>
      </c>
      <c r="P36" s="111">
        <f t="shared" si="8"/>
        <v>-2060.5</v>
      </c>
      <c r="Q36" s="111">
        <f t="shared" ref="Q36:Q67" si="21">P36/IF(J36&gt;E36,J36,E36)</f>
        <v>-128.78125</v>
      </c>
      <c r="R36" s="125">
        <f t="shared" si="10"/>
        <v>-0.19481870183898264</v>
      </c>
      <c r="S36" s="19" t="s">
        <v>83</v>
      </c>
      <c r="T36" s="19" t="s">
        <v>84</v>
      </c>
      <c r="U36" s="3">
        <v>1</v>
      </c>
    </row>
    <row r="37" spans="1:21" x14ac:dyDescent="0.2">
      <c r="A37" s="19" t="s">
        <v>87</v>
      </c>
      <c r="B37" s="19" t="s">
        <v>88</v>
      </c>
      <c r="C37" s="27">
        <v>1060</v>
      </c>
      <c r="D37" s="44">
        <f t="shared" si="15"/>
        <v>3710</v>
      </c>
      <c r="E37" s="27">
        <v>15</v>
      </c>
      <c r="F37" s="31">
        <f t="shared" si="16"/>
        <v>247.33333333333334</v>
      </c>
      <c r="G37" s="47">
        <v>18656</v>
      </c>
      <c r="H37" s="44">
        <f t="shared" si="17"/>
        <v>27984</v>
      </c>
      <c r="I37" s="31">
        <f t="shared" si="18"/>
        <v>37312</v>
      </c>
      <c r="J37" s="27">
        <v>15</v>
      </c>
      <c r="K37" s="31">
        <f t="shared" si="12"/>
        <v>1865.6</v>
      </c>
      <c r="L37" s="31">
        <f t="shared" si="13"/>
        <v>2487.4666666666667</v>
      </c>
      <c r="M37" s="53">
        <f t="shared" si="19"/>
        <v>31694</v>
      </c>
      <c r="N37" s="66">
        <f t="shared" si="14"/>
        <v>2112.9333333333334</v>
      </c>
      <c r="O37" s="31">
        <f t="shared" si="20"/>
        <v>37312</v>
      </c>
      <c r="P37" s="111">
        <f t="shared" si="8"/>
        <v>5618</v>
      </c>
      <c r="Q37" s="111">
        <f t="shared" si="21"/>
        <v>374.53333333333336</v>
      </c>
      <c r="R37" s="125">
        <f t="shared" si="10"/>
        <v>0.17725752508361203</v>
      </c>
      <c r="S37" s="19" t="s">
        <v>87</v>
      </c>
      <c r="T37" s="19" t="s">
        <v>88</v>
      </c>
      <c r="U37" s="3">
        <v>1</v>
      </c>
    </row>
    <row r="38" spans="1:21" x14ac:dyDescent="0.2">
      <c r="A38" s="19" t="s">
        <v>89</v>
      </c>
      <c r="B38" s="19" t="s">
        <v>90</v>
      </c>
      <c r="C38" s="27">
        <v>2564</v>
      </c>
      <c r="D38" s="44">
        <f t="shared" si="15"/>
        <v>8974</v>
      </c>
      <c r="E38" s="27">
        <v>16</v>
      </c>
      <c r="F38" s="31">
        <f t="shared" si="16"/>
        <v>560.875</v>
      </c>
      <c r="G38" s="47">
        <v>12343</v>
      </c>
      <c r="H38" s="44">
        <f t="shared" si="17"/>
        <v>18514.5</v>
      </c>
      <c r="I38" s="31">
        <f t="shared" si="18"/>
        <v>24686</v>
      </c>
      <c r="J38" s="27">
        <v>16</v>
      </c>
      <c r="K38" s="31">
        <f t="shared" si="12"/>
        <v>1157.15625</v>
      </c>
      <c r="L38" s="31">
        <f t="shared" si="13"/>
        <v>1542.875</v>
      </c>
      <c r="M38" s="53">
        <f t="shared" si="19"/>
        <v>27488.5</v>
      </c>
      <c r="N38" s="66">
        <f t="shared" si="14"/>
        <v>1718.03125</v>
      </c>
      <c r="O38" s="31">
        <f t="shared" si="20"/>
        <v>24686</v>
      </c>
      <c r="P38" s="111">
        <f t="shared" si="8"/>
        <v>-2802.5</v>
      </c>
      <c r="Q38" s="111">
        <f t="shared" si="21"/>
        <v>-175.15625</v>
      </c>
      <c r="R38" s="125">
        <f t="shared" si="10"/>
        <v>-0.1019517252669298</v>
      </c>
      <c r="S38" s="19" t="s">
        <v>89</v>
      </c>
      <c r="T38" s="19" t="s">
        <v>90</v>
      </c>
      <c r="U38" s="3">
        <v>1</v>
      </c>
    </row>
    <row r="39" spans="1:21" x14ac:dyDescent="0.2">
      <c r="A39" s="19" t="s">
        <v>93</v>
      </c>
      <c r="B39" s="19" t="s">
        <v>94</v>
      </c>
      <c r="C39" s="27">
        <v>815</v>
      </c>
      <c r="D39" s="44">
        <f t="shared" si="15"/>
        <v>2852.5</v>
      </c>
      <c r="E39" s="27">
        <v>16</v>
      </c>
      <c r="F39" s="31">
        <f t="shared" si="16"/>
        <v>178.28125</v>
      </c>
      <c r="G39" s="47">
        <v>4914</v>
      </c>
      <c r="H39" s="44">
        <f t="shared" si="17"/>
        <v>7371</v>
      </c>
      <c r="I39" s="31">
        <f t="shared" si="18"/>
        <v>9828</v>
      </c>
      <c r="J39" s="27">
        <v>16</v>
      </c>
      <c r="K39" s="31">
        <f t="shared" si="12"/>
        <v>460.6875</v>
      </c>
      <c r="L39" s="31">
        <f t="shared" si="13"/>
        <v>614.25</v>
      </c>
      <c r="M39" s="53">
        <f t="shared" si="19"/>
        <v>10223.5</v>
      </c>
      <c r="N39" s="66">
        <f t="shared" si="14"/>
        <v>638.96875</v>
      </c>
      <c r="O39" s="31">
        <f t="shared" si="20"/>
        <v>9828</v>
      </c>
      <c r="P39" s="111">
        <f t="shared" si="8"/>
        <v>-395.5</v>
      </c>
      <c r="Q39" s="111">
        <f t="shared" si="21"/>
        <v>-24.71875</v>
      </c>
      <c r="R39" s="125">
        <f t="shared" si="10"/>
        <v>-3.8685381718589526E-2</v>
      </c>
      <c r="S39" s="19" t="s">
        <v>93</v>
      </c>
      <c r="T39" s="19" t="s">
        <v>94</v>
      </c>
      <c r="U39" s="3">
        <v>1</v>
      </c>
    </row>
    <row r="40" spans="1:21" hidden="1" x14ac:dyDescent="0.2">
      <c r="A40" s="21" t="s">
        <v>52</v>
      </c>
      <c r="B40" s="21" t="s">
        <v>53</v>
      </c>
      <c r="C40" s="27">
        <v>3</v>
      </c>
      <c r="D40" s="44">
        <f t="shared" si="15"/>
        <v>10.5</v>
      </c>
      <c r="E40" s="27">
        <v>2</v>
      </c>
      <c r="F40" s="31">
        <f t="shared" si="16"/>
        <v>5.25</v>
      </c>
      <c r="G40" s="47">
        <v>30</v>
      </c>
      <c r="H40" s="44">
        <f t="shared" si="17"/>
        <v>45</v>
      </c>
      <c r="I40" s="31">
        <f t="shared" si="18"/>
        <v>60</v>
      </c>
      <c r="J40" s="27">
        <v>1</v>
      </c>
      <c r="K40" s="31">
        <f t="shared" si="12"/>
        <v>45</v>
      </c>
      <c r="L40" s="31">
        <f t="shared" si="13"/>
        <v>60</v>
      </c>
      <c r="M40" s="53">
        <f t="shared" si="19"/>
        <v>55.5</v>
      </c>
      <c r="N40" s="66">
        <f t="shared" si="14"/>
        <v>27.75</v>
      </c>
      <c r="O40" s="31">
        <f t="shared" si="20"/>
        <v>60</v>
      </c>
      <c r="P40" s="111">
        <f t="shared" si="8"/>
        <v>4.5</v>
      </c>
      <c r="Q40" s="111">
        <f t="shared" si="21"/>
        <v>2.25</v>
      </c>
      <c r="R40" s="125">
        <f t="shared" si="10"/>
        <v>8.1081081081081086E-2</v>
      </c>
      <c r="S40" s="21" t="s">
        <v>52</v>
      </c>
      <c r="T40" s="21" t="s">
        <v>53</v>
      </c>
      <c r="U40" s="3"/>
    </row>
    <row r="41" spans="1:21" x14ac:dyDescent="0.2">
      <c r="A41" s="19" t="s">
        <v>91</v>
      </c>
      <c r="B41" s="19" t="s">
        <v>92</v>
      </c>
      <c r="C41" s="27">
        <v>394</v>
      </c>
      <c r="D41" s="44">
        <f t="shared" si="15"/>
        <v>1379</v>
      </c>
      <c r="E41" s="27">
        <v>15</v>
      </c>
      <c r="F41" s="31">
        <f t="shared" si="16"/>
        <v>91.933333333333337</v>
      </c>
      <c r="G41" s="47">
        <v>3145</v>
      </c>
      <c r="H41" s="44">
        <f t="shared" si="17"/>
        <v>4717.5</v>
      </c>
      <c r="I41" s="31">
        <f t="shared" si="18"/>
        <v>6290</v>
      </c>
      <c r="J41" s="27">
        <v>15</v>
      </c>
      <c r="K41" s="31">
        <f t="shared" si="12"/>
        <v>314.5</v>
      </c>
      <c r="L41" s="31">
        <f t="shared" si="13"/>
        <v>419.33333333333331</v>
      </c>
      <c r="M41" s="53">
        <f t="shared" si="19"/>
        <v>6096.5</v>
      </c>
      <c r="N41" s="66">
        <f t="shared" si="14"/>
        <v>406.43333333333334</v>
      </c>
      <c r="O41" s="31">
        <f t="shared" si="20"/>
        <v>6290</v>
      </c>
      <c r="P41" s="111">
        <f t="shared" si="8"/>
        <v>193.5</v>
      </c>
      <c r="Q41" s="111">
        <f t="shared" si="21"/>
        <v>12.9</v>
      </c>
      <c r="R41" s="125">
        <f t="shared" si="10"/>
        <v>3.173952267694579E-2</v>
      </c>
      <c r="S41" s="19" t="s">
        <v>91</v>
      </c>
      <c r="T41" s="19" t="s">
        <v>92</v>
      </c>
      <c r="U41" s="3">
        <v>1</v>
      </c>
    </row>
    <row r="42" spans="1:21" hidden="1" x14ac:dyDescent="0.2">
      <c r="A42" s="21" t="s">
        <v>95</v>
      </c>
      <c r="B42" s="21" t="s">
        <v>96</v>
      </c>
      <c r="C42" s="27">
        <v>100</v>
      </c>
      <c r="D42" s="44">
        <f t="shared" si="15"/>
        <v>350</v>
      </c>
      <c r="E42" s="27">
        <v>2</v>
      </c>
      <c r="F42" s="31">
        <f t="shared" si="16"/>
        <v>175</v>
      </c>
      <c r="G42" s="47">
        <v>0</v>
      </c>
      <c r="H42" s="44">
        <f t="shared" si="17"/>
        <v>0</v>
      </c>
      <c r="I42" s="31">
        <f t="shared" si="18"/>
        <v>0</v>
      </c>
      <c r="J42" s="27">
        <v>0</v>
      </c>
      <c r="K42" s="31">
        <f>I42*2</f>
        <v>0</v>
      </c>
      <c r="L42" s="31">
        <f>J42*2</f>
        <v>0</v>
      </c>
      <c r="M42" s="53">
        <f t="shared" si="19"/>
        <v>350</v>
      </c>
      <c r="O42" s="31">
        <f t="shared" si="20"/>
        <v>0</v>
      </c>
      <c r="P42" s="111">
        <f t="shared" si="8"/>
        <v>-350</v>
      </c>
      <c r="Q42" s="111">
        <f t="shared" si="21"/>
        <v>-175</v>
      </c>
      <c r="R42" s="125">
        <f t="shared" si="10"/>
        <v>-1</v>
      </c>
      <c r="S42" s="21" t="s">
        <v>95</v>
      </c>
      <c r="T42" s="21" t="s">
        <v>96</v>
      </c>
      <c r="U42" s="3"/>
    </row>
    <row r="43" spans="1:21" x14ac:dyDescent="0.2">
      <c r="A43" s="19" t="s">
        <v>105</v>
      </c>
      <c r="B43" s="19" t="s">
        <v>106</v>
      </c>
      <c r="C43" s="27">
        <v>2317</v>
      </c>
      <c r="D43" s="44">
        <f t="shared" si="15"/>
        <v>8109.5</v>
      </c>
      <c r="E43" s="27">
        <v>16</v>
      </c>
      <c r="F43" s="31">
        <f t="shared" si="16"/>
        <v>506.84375</v>
      </c>
      <c r="G43" s="47">
        <v>21463</v>
      </c>
      <c r="H43" s="44">
        <f t="shared" si="17"/>
        <v>32194.5</v>
      </c>
      <c r="I43" s="31">
        <f t="shared" si="18"/>
        <v>42926</v>
      </c>
      <c r="J43" s="27">
        <v>16</v>
      </c>
      <c r="K43" s="31">
        <f>H43/J43</f>
        <v>2012.15625</v>
      </c>
      <c r="L43" s="31">
        <f>I43/J43</f>
        <v>2682.875</v>
      </c>
      <c r="M43" s="53">
        <f t="shared" si="19"/>
        <v>40304</v>
      </c>
      <c r="N43" s="66">
        <f>M43/IF(J43&gt;E43,J43,E43)</f>
        <v>2519</v>
      </c>
      <c r="O43" s="31">
        <f t="shared" si="20"/>
        <v>42926</v>
      </c>
      <c r="P43" s="111">
        <f t="shared" si="8"/>
        <v>2622</v>
      </c>
      <c r="Q43" s="111">
        <f t="shared" si="21"/>
        <v>163.875</v>
      </c>
      <c r="R43" s="125">
        <f t="shared" si="10"/>
        <v>6.5055577610162757E-2</v>
      </c>
      <c r="S43" s="19" t="s">
        <v>105</v>
      </c>
      <c r="T43" s="19" t="s">
        <v>106</v>
      </c>
      <c r="U43" s="3">
        <v>1</v>
      </c>
    </row>
    <row r="44" spans="1:21" x14ac:dyDescent="0.2">
      <c r="A44" s="19" t="s">
        <v>103</v>
      </c>
      <c r="B44" s="19" t="s">
        <v>104</v>
      </c>
      <c r="C44" s="27">
        <v>1138</v>
      </c>
      <c r="D44" s="44">
        <f t="shared" si="15"/>
        <v>3983</v>
      </c>
      <c r="E44" s="27">
        <v>16</v>
      </c>
      <c r="F44" s="31">
        <f t="shared" si="16"/>
        <v>248.9375</v>
      </c>
      <c r="G44" s="47">
        <v>3405</v>
      </c>
      <c r="H44" s="44">
        <f t="shared" si="17"/>
        <v>5107.5</v>
      </c>
      <c r="I44" s="31">
        <f t="shared" si="18"/>
        <v>6810</v>
      </c>
      <c r="J44" s="27">
        <v>16</v>
      </c>
      <c r="K44" s="31">
        <f>H44/J44</f>
        <v>319.21875</v>
      </c>
      <c r="L44" s="31">
        <f>I44/J44</f>
        <v>425.625</v>
      </c>
      <c r="M44" s="53">
        <f t="shared" si="19"/>
        <v>9090.5</v>
      </c>
      <c r="N44" s="66">
        <f>M44/IF(J44&gt;E44,J44,E44)</f>
        <v>568.15625</v>
      </c>
      <c r="O44" s="31">
        <f t="shared" si="20"/>
        <v>6810</v>
      </c>
      <c r="P44" s="111">
        <f t="shared" si="8"/>
        <v>-2280.5</v>
      </c>
      <c r="Q44" s="111">
        <f t="shared" si="21"/>
        <v>-142.53125</v>
      </c>
      <c r="R44" s="125">
        <f t="shared" si="10"/>
        <v>-0.25086628898300423</v>
      </c>
      <c r="S44" s="19" t="s">
        <v>103</v>
      </c>
      <c r="T44" s="19" t="s">
        <v>104</v>
      </c>
      <c r="U44" s="3">
        <v>1</v>
      </c>
    </row>
    <row r="45" spans="1:21" x14ac:dyDescent="0.2">
      <c r="A45" s="21" t="s">
        <v>97</v>
      </c>
      <c r="B45" s="21" t="s">
        <v>98</v>
      </c>
      <c r="C45" s="27">
        <v>42</v>
      </c>
      <c r="D45" s="44">
        <f t="shared" si="15"/>
        <v>147</v>
      </c>
      <c r="E45" s="27">
        <v>16</v>
      </c>
      <c r="F45" s="31">
        <f t="shared" si="16"/>
        <v>9.1875</v>
      </c>
      <c r="G45" s="47">
        <v>3092</v>
      </c>
      <c r="H45" s="44">
        <f t="shared" si="17"/>
        <v>4638</v>
      </c>
      <c r="I45" s="31">
        <f t="shared" si="18"/>
        <v>6184</v>
      </c>
      <c r="J45" s="27">
        <v>13</v>
      </c>
      <c r="K45" s="31">
        <f>H45/J45</f>
        <v>356.76923076923077</v>
      </c>
      <c r="L45" s="31">
        <f>I45/J45</f>
        <v>475.69230769230768</v>
      </c>
      <c r="M45" s="53">
        <f t="shared" si="19"/>
        <v>4785</v>
      </c>
      <c r="N45" s="66">
        <f>M45/IF(J45&gt;E45,J45,E45)</f>
        <v>299.0625</v>
      </c>
      <c r="O45" s="31">
        <f t="shared" si="20"/>
        <v>6184</v>
      </c>
      <c r="P45" s="111">
        <f t="shared" si="8"/>
        <v>1399</v>
      </c>
      <c r="Q45" s="111">
        <f t="shared" si="21"/>
        <v>87.4375</v>
      </c>
      <c r="R45" s="125">
        <f t="shared" si="10"/>
        <v>0.29237199582027168</v>
      </c>
      <c r="S45" s="21" t="s">
        <v>97</v>
      </c>
      <c r="T45" s="21" t="s">
        <v>98</v>
      </c>
      <c r="U45" s="3">
        <v>1</v>
      </c>
    </row>
    <row r="46" spans="1:21" x14ac:dyDescent="0.2">
      <c r="A46" s="21" t="s">
        <v>101</v>
      </c>
      <c r="B46" s="21" t="s">
        <v>102</v>
      </c>
      <c r="C46" s="27">
        <v>14</v>
      </c>
      <c r="D46" s="44">
        <f t="shared" si="15"/>
        <v>49</v>
      </c>
      <c r="E46" s="27">
        <v>2</v>
      </c>
      <c r="F46" s="31">
        <f t="shared" si="16"/>
        <v>24.5</v>
      </c>
      <c r="G46" s="47">
        <v>0</v>
      </c>
      <c r="H46" s="44">
        <f t="shared" si="17"/>
        <v>0</v>
      </c>
      <c r="I46" s="31">
        <f t="shared" si="18"/>
        <v>0</v>
      </c>
      <c r="J46" s="27">
        <v>0</v>
      </c>
      <c r="K46" s="31">
        <v>0</v>
      </c>
      <c r="L46" s="31">
        <v>0</v>
      </c>
      <c r="M46" s="53">
        <f t="shared" si="19"/>
        <v>49</v>
      </c>
      <c r="N46" s="66">
        <f>M46/IF(J46&gt;E46,J46,E46)</f>
        <v>24.5</v>
      </c>
      <c r="O46" s="31">
        <f t="shared" si="20"/>
        <v>0</v>
      </c>
      <c r="P46" s="111">
        <f t="shared" si="8"/>
        <v>-49</v>
      </c>
      <c r="Q46" s="111">
        <f t="shared" si="21"/>
        <v>-24.5</v>
      </c>
      <c r="R46" s="125">
        <f t="shared" si="10"/>
        <v>-1</v>
      </c>
      <c r="S46" s="21" t="s">
        <v>101</v>
      </c>
      <c r="T46" s="21" t="s">
        <v>102</v>
      </c>
      <c r="U46" s="3">
        <v>1</v>
      </c>
    </row>
    <row r="47" spans="1:21" hidden="1" x14ac:dyDescent="0.2">
      <c r="A47" s="21" t="s">
        <v>99</v>
      </c>
      <c r="B47" s="21" t="s">
        <v>100</v>
      </c>
      <c r="C47" s="27">
        <v>9</v>
      </c>
      <c r="D47" s="44">
        <f t="shared" si="15"/>
        <v>31.5</v>
      </c>
      <c r="E47" s="27">
        <v>4</v>
      </c>
      <c r="F47" s="31">
        <f t="shared" si="16"/>
        <v>7.875</v>
      </c>
      <c r="G47" s="47">
        <v>9</v>
      </c>
      <c r="H47" s="44">
        <f t="shared" si="17"/>
        <v>13.5</v>
      </c>
      <c r="I47" s="31">
        <f t="shared" si="18"/>
        <v>18</v>
      </c>
      <c r="J47" s="27">
        <v>1</v>
      </c>
      <c r="K47" s="31">
        <f t="shared" ref="K47:K62" si="22">H47/J47</f>
        <v>13.5</v>
      </c>
      <c r="L47" s="31">
        <f t="shared" ref="L47:L62" si="23">I47/J47</f>
        <v>18</v>
      </c>
      <c r="M47" s="53">
        <f t="shared" si="19"/>
        <v>45</v>
      </c>
      <c r="O47" s="31">
        <f t="shared" si="20"/>
        <v>18</v>
      </c>
      <c r="P47" s="111">
        <f t="shared" si="8"/>
        <v>-27</v>
      </c>
      <c r="Q47" s="111">
        <f t="shared" si="21"/>
        <v>-6.75</v>
      </c>
      <c r="R47" s="125">
        <f t="shared" si="10"/>
        <v>-0.6</v>
      </c>
      <c r="S47" s="21" t="s">
        <v>99</v>
      </c>
      <c r="T47" s="21" t="s">
        <v>100</v>
      </c>
      <c r="U47" s="3"/>
    </row>
    <row r="48" spans="1:21" x14ac:dyDescent="0.2">
      <c r="A48" s="19" t="s">
        <v>109</v>
      </c>
      <c r="B48" s="19" t="s">
        <v>110</v>
      </c>
      <c r="C48" s="27">
        <v>4315</v>
      </c>
      <c r="D48" s="44">
        <f t="shared" si="15"/>
        <v>15102.5</v>
      </c>
      <c r="E48" s="27">
        <v>16</v>
      </c>
      <c r="F48" s="31">
        <f t="shared" si="16"/>
        <v>943.90625</v>
      </c>
      <c r="G48" s="47">
        <v>17692</v>
      </c>
      <c r="H48" s="44">
        <f t="shared" si="17"/>
        <v>26538</v>
      </c>
      <c r="I48" s="31">
        <f t="shared" si="18"/>
        <v>35384</v>
      </c>
      <c r="J48" s="27">
        <v>16</v>
      </c>
      <c r="K48" s="31">
        <f t="shared" si="22"/>
        <v>1658.625</v>
      </c>
      <c r="L48" s="31">
        <f t="shared" si="23"/>
        <v>2211.5</v>
      </c>
      <c r="M48" s="53">
        <f t="shared" si="19"/>
        <v>41640.5</v>
      </c>
      <c r="N48" s="66">
        <f t="shared" ref="N48:N54" si="24">M48/IF(J48&gt;E48,J48,E48)</f>
        <v>2602.53125</v>
      </c>
      <c r="O48" s="31">
        <f t="shared" si="20"/>
        <v>35384</v>
      </c>
      <c r="P48" s="111">
        <f t="shared" si="8"/>
        <v>-6256.5</v>
      </c>
      <c r="Q48" s="111">
        <f t="shared" si="21"/>
        <v>-391.03125</v>
      </c>
      <c r="R48" s="125">
        <f t="shared" si="10"/>
        <v>-0.15025035722433688</v>
      </c>
      <c r="S48" s="19" t="s">
        <v>109</v>
      </c>
      <c r="T48" s="19" t="s">
        <v>110</v>
      </c>
      <c r="U48" s="3">
        <v>1</v>
      </c>
    </row>
    <row r="49" spans="1:21" x14ac:dyDescent="0.2">
      <c r="A49" s="19" t="s">
        <v>107</v>
      </c>
      <c r="B49" s="19" t="s">
        <v>108</v>
      </c>
      <c r="C49" s="27">
        <v>345</v>
      </c>
      <c r="D49" s="44">
        <f t="shared" si="15"/>
        <v>1207.5</v>
      </c>
      <c r="E49" s="27">
        <v>16</v>
      </c>
      <c r="F49" s="31">
        <f t="shared" si="16"/>
        <v>75.46875</v>
      </c>
      <c r="G49" s="47">
        <v>7047</v>
      </c>
      <c r="H49" s="44">
        <f t="shared" si="17"/>
        <v>10570.5</v>
      </c>
      <c r="I49" s="31">
        <f t="shared" si="18"/>
        <v>14094</v>
      </c>
      <c r="J49" s="27">
        <v>16</v>
      </c>
      <c r="K49" s="31">
        <f t="shared" si="22"/>
        <v>660.65625</v>
      </c>
      <c r="L49" s="31">
        <f t="shared" si="23"/>
        <v>880.875</v>
      </c>
      <c r="M49" s="53">
        <f t="shared" si="19"/>
        <v>11778</v>
      </c>
      <c r="N49" s="66">
        <f t="shared" si="24"/>
        <v>736.125</v>
      </c>
      <c r="O49" s="31">
        <f t="shared" si="20"/>
        <v>14094</v>
      </c>
      <c r="P49" s="111">
        <f t="shared" si="8"/>
        <v>2316</v>
      </c>
      <c r="Q49" s="111">
        <f t="shared" si="21"/>
        <v>144.75</v>
      </c>
      <c r="R49" s="125">
        <f t="shared" si="10"/>
        <v>0.19663779928680591</v>
      </c>
      <c r="S49" s="19" t="s">
        <v>107</v>
      </c>
      <c r="T49" s="19" t="s">
        <v>108</v>
      </c>
      <c r="U49" s="3">
        <v>1</v>
      </c>
    </row>
    <row r="50" spans="1:21" ht="14.25" x14ac:dyDescent="0.2">
      <c r="A50" s="22" t="s">
        <v>113</v>
      </c>
      <c r="B50" s="22" t="s">
        <v>196</v>
      </c>
      <c r="C50" s="27">
        <v>17</v>
      </c>
      <c r="D50" s="44">
        <f t="shared" si="15"/>
        <v>59.5</v>
      </c>
      <c r="E50" s="27">
        <v>3</v>
      </c>
      <c r="F50" s="31">
        <f t="shared" si="16"/>
        <v>19.833333333333332</v>
      </c>
      <c r="G50" s="47">
        <v>97</v>
      </c>
      <c r="H50" s="44">
        <f t="shared" si="17"/>
        <v>145.5</v>
      </c>
      <c r="I50" s="31">
        <f t="shared" si="18"/>
        <v>194</v>
      </c>
      <c r="J50" s="27">
        <v>1</v>
      </c>
      <c r="K50" s="31">
        <f t="shared" si="22"/>
        <v>145.5</v>
      </c>
      <c r="L50" s="31">
        <f t="shared" si="23"/>
        <v>194</v>
      </c>
      <c r="M50" s="53">
        <f t="shared" si="19"/>
        <v>205</v>
      </c>
      <c r="N50" s="66">
        <f t="shared" si="24"/>
        <v>68.333333333333329</v>
      </c>
      <c r="O50" s="31">
        <f t="shared" si="20"/>
        <v>194</v>
      </c>
      <c r="P50" s="111">
        <f t="shared" si="8"/>
        <v>-11</v>
      </c>
      <c r="Q50" s="111">
        <f t="shared" si="21"/>
        <v>-3.6666666666666665</v>
      </c>
      <c r="R50" s="125">
        <f t="shared" si="10"/>
        <v>-5.3658536585365853E-2</v>
      </c>
      <c r="S50" s="22" t="s">
        <v>113</v>
      </c>
      <c r="T50" s="22" t="s">
        <v>196</v>
      </c>
      <c r="U50" s="3">
        <v>1</v>
      </c>
    </row>
    <row r="51" spans="1:21" x14ac:dyDescent="0.2">
      <c r="A51" s="19" t="s">
        <v>111</v>
      </c>
      <c r="B51" s="19" t="s">
        <v>112</v>
      </c>
      <c r="C51" s="27">
        <v>7</v>
      </c>
      <c r="D51" s="44">
        <f t="shared" si="15"/>
        <v>24.5</v>
      </c>
      <c r="E51" s="27">
        <v>1</v>
      </c>
      <c r="F51" s="31">
        <f t="shared" si="16"/>
        <v>24.5</v>
      </c>
      <c r="G51" s="47">
        <v>1278</v>
      </c>
      <c r="H51" s="44">
        <f t="shared" si="17"/>
        <v>1917</v>
      </c>
      <c r="I51" s="31">
        <f t="shared" si="18"/>
        <v>2556</v>
      </c>
      <c r="J51" s="27">
        <v>3</v>
      </c>
      <c r="K51" s="31">
        <f t="shared" si="22"/>
        <v>639</v>
      </c>
      <c r="L51" s="31">
        <f t="shared" si="23"/>
        <v>852</v>
      </c>
      <c r="M51" s="53">
        <f t="shared" si="19"/>
        <v>1941.5</v>
      </c>
      <c r="N51" s="66">
        <f t="shared" si="24"/>
        <v>647.16666666666663</v>
      </c>
      <c r="O51" s="31">
        <f t="shared" si="20"/>
        <v>2556</v>
      </c>
      <c r="P51" s="111">
        <f t="shared" si="8"/>
        <v>614.5</v>
      </c>
      <c r="Q51" s="111">
        <f t="shared" si="21"/>
        <v>204.83333333333334</v>
      </c>
      <c r="R51" s="125">
        <f t="shared" si="10"/>
        <v>0.3165078547514808</v>
      </c>
      <c r="S51" s="19" t="s">
        <v>111</v>
      </c>
      <c r="T51" s="19" t="s">
        <v>112</v>
      </c>
      <c r="U51" s="3">
        <v>1</v>
      </c>
    </row>
    <row r="52" spans="1:21" ht="14.25" x14ac:dyDescent="0.2">
      <c r="A52" s="22" t="s">
        <v>118</v>
      </c>
      <c r="B52" s="22" t="s">
        <v>119</v>
      </c>
      <c r="C52" s="27">
        <v>6</v>
      </c>
      <c r="D52" s="44">
        <f t="shared" si="15"/>
        <v>21</v>
      </c>
      <c r="E52" s="27">
        <v>2</v>
      </c>
      <c r="F52" s="31">
        <f t="shared" si="16"/>
        <v>10.5</v>
      </c>
      <c r="G52" s="47">
        <v>30</v>
      </c>
      <c r="H52" s="44">
        <f t="shared" si="17"/>
        <v>45</v>
      </c>
      <c r="I52" s="31">
        <f t="shared" si="18"/>
        <v>60</v>
      </c>
      <c r="J52" s="27">
        <v>1</v>
      </c>
      <c r="K52" s="31">
        <f t="shared" si="22"/>
        <v>45</v>
      </c>
      <c r="L52" s="31">
        <f t="shared" si="23"/>
        <v>60</v>
      </c>
      <c r="M52" s="53">
        <f t="shared" si="19"/>
        <v>66</v>
      </c>
      <c r="N52" s="66">
        <f t="shared" si="24"/>
        <v>33</v>
      </c>
      <c r="O52" s="31">
        <f t="shared" si="20"/>
        <v>60</v>
      </c>
      <c r="P52" s="111">
        <f t="shared" si="8"/>
        <v>-6</v>
      </c>
      <c r="Q52" s="111">
        <f t="shared" si="21"/>
        <v>-3</v>
      </c>
      <c r="R52" s="125">
        <f t="shared" si="10"/>
        <v>-9.0909090909090912E-2</v>
      </c>
      <c r="S52" s="22" t="s">
        <v>118</v>
      </c>
      <c r="T52" s="22" t="s">
        <v>119</v>
      </c>
      <c r="U52" s="3">
        <v>1</v>
      </c>
    </row>
    <row r="53" spans="1:21" x14ac:dyDescent="0.2">
      <c r="A53" s="19" t="s">
        <v>114</v>
      </c>
      <c r="B53" s="19" t="s">
        <v>115</v>
      </c>
      <c r="C53" s="27">
        <v>5298</v>
      </c>
      <c r="D53" s="44">
        <f t="shared" si="15"/>
        <v>18543</v>
      </c>
      <c r="E53" s="27">
        <v>16</v>
      </c>
      <c r="F53" s="31">
        <f t="shared" si="16"/>
        <v>1158.9375</v>
      </c>
      <c r="G53" s="47">
        <v>31340</v>
      </c>
      <c r="H53" s="44">
        <f t="shared" si="17"/>
        <v>47010</v>
      </c>
      <c r="I53" s="31">
        <f t="shared" si="18"/>
        <v>62680</v>
      </c>
      <c r="J53" s="27">
        <v>16</v>
      </c>
      <c r="K53" s="31">
        <f t="shared" si="22"/>
        <v>2938.125</v>
      </c>
      <c r="L53" s="31">
        <f t="shared" si="23"/>
        <v>3917.5</v>
      </c>
      <c r="M53" s="53">
        <f t="shared" si="19"/>
        <v>65553</v>
      </c>
      <c r="N53" s="66">
        <f t="shared" si="24"/>
        <v>4097.0625</v>
      </c>
      <c r="O53" s="31">
        <f t="shared" si="20"/>
        <v>62680</v>
      </c>
      <c r="P53" s="111">
        <f t="shared" si="8"/>
        <v>-2873</v>
      </c>
      <c r="Q53" s="111">
        <f t="shared" si="21"/>
        <v>-179.5625</v>
      </c>
      <c r="R53" s="125">
        <f t="shared" si="10"/>
        <v>-4.3827132244138332E-2</v>
      </c>
      <c r="S53" s="19" t="s">
        <v>114</v>
      </c>
      <c r="T53" s="19" t="s">
        <v>115</v>
      </c>
      <c r="U53" s="3">
        <v>1</v>
      </c>
    </row>
    <row r="54" spans="1:21" x14ac:dyDescent="0.2">
      <c r="A54" s="19" t="s">
        <v>120</v>
      </c>
      <c r="B54" s="19" t="s">
        <v>121</v>
      </c>
      <c r="C54" s="27">
        <v>1997</v>
      </c>
      <c r="D54" s="44">
        <f t="shared" si="15"/>
        <v>6989.5</v>
      </c>
      <c r="E54" s="27">
        <v>16</v>
      </c>
      <c r="F54" s="31">
        <f t="shared" si="16"/>
        <v>436.84375</v>
      </c>
      <c r="G54" s="47">
        <v>9559</v>
      </c>
      <c r="H54" s="44">
        <f t="shared" si="17"/>
        <v>14338.5</v>
      </c>
      <c r="I54" s="31">
        <f t="shared" si="18"/>
        <v>19118</v>
      </c>
      <c r="J54" s="27">
        <v>16</v>
      </c>
      <c r="K54" s="31">
        <f t="shared" si="22"/>
        <v>896.15625</v>
      </c>
      <c r="L54" s="31">
        <f t="shared" si="23"/>
        <v>1194.875</v>
      </c>
      <c r="M54" s="53">
        <f t="shared" si="19"/>
        <v>21328</v>
      </c>
      <c r="N54" s="66">
        <f t="shared" si="24"/>
        <v>1333</v>
      </c>
      <c r="O54" s="31">
        <f t="shared" si="20"/>
        <v>19118</v>
      </c>
      <c r="P54" s="111">
        <f t="shared" si="8"/>
        <v>-2210</v>
      </c>
      <c r="Q54" s="111">
        <f t="shared" si="21"/>
        <v>-138.125</v>
      </c>
      <c r="R54" s="125">
        <f t="shared" si="10"/>
        <v>-0.10361965491372843</v>
      </c>
      <c r="S54" s="19" t="s">
        <v>120</v>
      </c>
      <c r="T54" s="19" t="s">
        <v>121</v>
      </c>
      <c r="U54" s="3">
        <v>1</v>
      </c>
    </row>
    <row r="55" spans="1:21" hidden="1" x14ac:dyDescent="0.2">
      <c r="A55" s="21" t="s">
        <v>124</v>
      </c>
      <c r="B55" s="21" t="s">
        <v>125</v>
      </c>
      <c r="C55" s="27">
        <v>4</v>
      </c>
      <c r="D55" s="44">
        <f t="shared" si="15"/>
        <v>14</v>
      </c>
      <c r="E55" s="27">
        <v>1</v>
      </c>
      <c r="F55" s="31">
        <f t="shared" si="16"/>
        <v>14</v>
      </c>
      <c r="G55" s="47">
        <v>79</v>
      </c>
      <c r="H55" s="44">
        <f t="shared" si="17"/>
        <v>118.5</v>
      </c>
      <c r="I55" s="31">
        <f t="shared" si="18"/>
        <v>158</v>
      </c>
      <c r="J55" s="27">
        <v>1</v>
      </c>
      <c r="K55" s="31">
        <f t="shared" si="22"/>
        <v>118.5</v>
      </c>
      <c r="L55" s="31">
        <f t="shared" si="23"/>
        <v>158</v>
      </c>
      <c r="M55" s="53">
        <f t="shared" si="19"/>
        <v>132.5</v>
      </c>
      <c r="O55" s="31">
        <f t="shared" si="20"/>
        <v>158</v>
      </c>
      <c r="P55" s="111">
        <f t="shared" si="8"/>
        <v>25.5</v>
      </c>
      <c r="Q55" s="111">
        <f t="shared" si="21"/>
        <v>25.5</v>
      </c>
      <c r="R55" s="125">
        <f t="shared" si="10"/>
        <v>0.19245283018867926</v>
      </c>
      <c r="S55" s="21" t="s">
        <v>124</v>
      </c>
      <c r="T55" s="21" t="s">
        <v>125</v>
      </c>
      <c r="U55" s="3"/>
    </row>
    <row r="56" spans="1:21" ht="14.25" x14ac:dyDescent="0.2">
      <c r="A56" s="22" t="s">
        <v>116</v>
      </c>
      <c r="B56" s="22" t="s">
        <v>117</v>
      </c>
      <c r="C56" s="27">
        <v>24</v>
      </c>
      <c r="D56" s="44">
        <f t="shared" si="15"/>
        <v>84</v>
      </c>
      <c r="E56" s="27">
        <v>2</v>
      </c>
      <c r="F56" s="31">
        <f t="shared" si="16"/>
        <v>42</v>
      </c>
      <c r="G56" s="47">
        <v>21.5</v>
      </c>
      <c r="H56" s="44">
        <f t="shared" si="17"/>
        <v>32.25</v>
      </c>
      <c r="I56" s="31">
        <f t="shared" si="18"/>
        <v>43</v>
      </c>
      <c r="J56" s="27">
        <v>1</v>
      </c>
      <c r="K56" s="31">
        <f t="shared" si="22"/>
        <v>32.25</v>
      </c>
      <c r="L56" s="31">
        <f t="shared" si="23"/>
        <v>43</v>
      </c>
      <c r="M56" s="53">
        <f t="shared" si="19"/>
        <v>116.25</v>
      </c>
      <c r="N56" s="66">
        <f>M56/IF(J56&gt;E56,J56,E56)</f>
        <v>58.125</v>
      </c>
      <c r="O56" s="31">
        <f t="shared" si="20"/>
        <v>43</v>
      </c>
      <c r="P56" s="111">
        <f t="shared" si="8"/>
        <v>-73.25</v>
      </c>
      <c r="Q56" s="111">
        <f t="shared" si="21"/>
        <v>-36.625</v>
      </c>
      <c r="R56" s="125">
        <f t="shared" si="10"/>
        <v>-0.63010752688172045</v>
      </c>
      <c r="S56" s="22" t="s">
        <v>116</v>
      </c>
      <c r="T56" s="22" t="s">
        <v>117</v>
      </c>
      <c r="U56" s="3">
        <v>1</v>
      </c>
    </row>
    <row r="57" spans="1:21" x14ac:dyDescent="0.2">
      <c r="A57" s="19" t="s">
        <v>122</v>
      </c>
      <c r="B57" s="19" t="s">
        <v>123</v>
      </c>
      <c r="C57" s="27">
        <v>2024</v>
      </c>
      <c r="D57" s="44">
        <f t="shared" si="15"/>
        <v>7084</v>
      </c>
      <c r="E57" s="27">
        <v>16</v>
      </c>
      <c r="F57" s="31">
        <f t="shared" si="16"/>
        <v>442.75</v>
      </c>
      <c r="G57" s="47">
        <v>34529</v>
      </c>
      <c r="H57" s="44">
        <f t="shared" si="17"/>
        <v>51793.5</v>
      </c>
      <c r="I57" s="31">
        <f t="shared" si="18"/>
        <v>69058</v>
      </c>
      <c r="J57" s="27">
        <v>16</v>
      </c>
      <c r="K57" s="31">
        <f t="shared" si="22"/>
        <v>3237.09375</v>
      </c>
      <c r="L57" s="31">
        <f t="shared" si="23"/>
        <v>4316.125</v>
      </c>
      <c r="M57" s="53">
        <f t="shared" si="19"/>
        <v>58877.5</v>
      </c>
      <c r="N57" s="66">
        <f>M57/IF(J57&gt;E57,J57,E57)</f>
        <v>3679.84375</v>
      </c>
      <c r="O57" s="31">
        <f t="shared" si="20"/>
        <v>69058</v>
      </c>
      <c r="P57" s="111">
        <f t="shared" si="8"/>
        <v>10180.5</v>
      </c>
      <c r="Q57" s="111">
        <f t="shared" si="21"/>
        <v>636.28125</v>
      </c>
      <c r="R57" s="125">
        <f t="shared" si="10"/>
        <v>0.1729098552078468</v>
      </c>
      <c r="S57" s="19" t="s">
        <v>122</v>
      </c>
      <c r="T57" s="19" t="s">
        <v>123</v>
      </c>
      <c r="U57" s="3">
        <v>1</v>
      </c>
    </row>
    <row r="58" spans="1:21" x14ac:dyDescent="0.2">
      <c r="A58" s="19" t="s">
        <v>40</v>
      </c>
      <c r="B58" s="19" t="s">
        <v>41</v>
      </c>
      <c r="C58" s="27">
        <v>36</v>
      </c>
      <c r="D58" s="44">
        <f t="shared" si="15"/>
        <v>126</v>
      </c>
      <c r="E58" s="27">
        <v>4</v>
      </c>
      <c r="F58" s="31">
        <f t="shared" si="16"/>
        <v>31.5</v>
      </c>
      <c r="G58" s="47">
        <v>234</v>
      </c>
      <c r="H58" s="44">
        <f t="shared" si="17"/>
        <v>351</v>
      </c>
      <c r="I58" s="31">
        <f t="shared" si="18"/>
        <v>468</v>
      </c>
      <c r="J58" s="27">
        <v>4</v>
      </c>
      <c r="K58" s="31">
        <f t="shared" si="22"/>
        <v>87.75</v>
      </c>
      <c r="L58" s="31">
        <f t="shared" si="23"/>
        <v>117</v>
      </c>
      <c r="M58" s="53">
        <f t="shared" si="19"/>
        <v>477</v>
      </c>
      <c r="N58" s="66">
        <f>M58/IF(J58&gt;E58,J58,E58)</f>
        <v>119.25</v>
      </c>
      <c r="O58" s="31">
        <f t="shared" si="20"/>
        <v>468</v>
      </c>
      <c r="P58" s="111">
        <f t="shared" si="8"/>
        <v>-9</v>
      </c>
      <c r="Q58" s="111">
        <f t="shared" si="21"/>
        <v>-2.25</v>
      </c>
      <c r="R58" s="125">
        <f t="shared" si="10"/>
        <v>-1.8867924528301886E-2</v>
      </c>
      <c r="S58" s="19" t="s">
        <v>40</v>
      </c>
      <c r="T58" s="19" t="s">
        <v>41</v>
      </c>
      <c r="U58" s="3">
        <v>1</v>
      </c>
    </row>
    <row r="59" spans="1:21" x14ac:dyDescent="0.2">
      <c r="A59" s="19" t="s">
        <v>126</v>
      </c>
      <c r="B59" s="19" t="s">
        <v>127</v>
      </c>
      <c r="C59" s="27">
        <v>2064</v>
      </c>
      <c r="D59" s="44">
        <f t="shared" si="15"/>
        <v>7224</v>
      </c>
      <c r="E59" s="27">
        <v>16</v>
      </c>
      <c r="F59" s="31">
        <f t="shared" si="16"/>
        <v>451.5</v>
      </c>
      <c r="G59" s="47">
        <v>19636</v>
      </c>
      <c r="H59" s="44">
        <f t="shared" si="17"/>
        <v>29454</v>
      </c>
      <c r="I59" s="31">
        <f t="shared" si="18"/>
        <v>39272</v>
      </c>
      <c r="J59" s="27">
        <v>16</v>
      </c>
      <c r="K59" s="31">
        <f t="shared" si="22"/>
        <v>1840.875</v>
      </c>
      <c r="L59" s="31">
        <f t="shared" si="23"/>
        <v>2454.5</v>
      </c>
      <c r="M59" s="53">
        <f t="shared" si="19"/>
        <v>36678</v>
      </c>
      <c r="N59" s="66">
        <f>M59/IF(J59&gt;E59,J59,E59)</f>
        <v>2292.375</v>
      </c>
      <c r="O59" s="31">
        <f t="shared" si="20"/>
        <v>39272</v>
      </c>
      <c r="P59" s="111">
        <f t="shared" si="8"/>
        <v>2594</v>
      </c>
      <c r="Q59" s="111">
        <f t="shared" si="21"/>
        <v>162.125</v>
      </c>
      <c r="R59" s="125">
        <f t="shared" si="10"/>
        <v>7.0723594525328531E-2</v>
      </c>
      <c r="S59" s="19" t="s">
        <v>126</v>
      </c>
      <c r="T59" s="19" t="s">
        <v>127</v>
      </c>
      <c r="U59" s="3">
        <v>1</v>
      </c>
    </row>
    <row r="60" spans="1:21" hidden="1" x14ac:dyDescent="0.2">
      <c r="A60" s="21" t="s">
        <v>132</v>
      </c>
      <c r="B60" s="21" t="s">
        <v>133</v>
      </c>
      <c r="C60" s="27">
        <v>23</v>
      </c>
      <c r="D60" s="44">
        <f t="shared" si="15"/>
        <v>80.5</v>
      </c>
      <c r="E60" s="27">
        <v>3</v>
      </c>
      <c r="F60" s="31">
        <f t="shared" si="16"/>
        <v>26.833333333333332</v>
      </c>
      <c r="G60" s="47">
        <v>119</v>
      </c>
      <c r="H60" s="44">
        <f t="shared" si="17"/>
        <v>178.5</v>
      </c>
      <c r="I60" s="31">
        <f t="shared" si="18"/>
        <v>238</v>
      </c>
      <c r="J60" s="27">
        <v>2</v>
      </c>
      <c r="K60" s="31">
        <f t="shared" si="22"/>
        <v>89.25</v>
      </c>
      <c r="L60" s="31">
        <f t="shared" si="23"/>
        <v>119</v>
      </c>
      <c r="M60" s="53">
        <f t="shared" si="19"/>
        <v>259</v>
      </c>
      <c r="O60" s="31">
        <f t="shared" si="20"/>
        <v>238</v>
      </c>
      <c r="P60" s="111">
        <f t="shared" si="8"/>
        <v>-21</v>
      </c>
      <c r="Q60" s="111">
        <f t="shared" si="21"/>
        <v>-7</v>
      </c>
      <c r="R60" s="125">
        <f t="shared" si="10"/>
        <v>-8.1081081081081086E-2</v>
      </c>
      <c r="S60" s="21" t="s">
        <v>132</v>
      </c>
      <c r="T60" s="21" t="s">
        <v>133</v>
      </c>
      <c r="U60" s="3"/>
    </row>
    <row r="61" spans="1:21" x14ac:dyDescent="0.2">
      <c r="A61" s="19" t="s">
        <v>130</v>
      </c>
      <c r="B61" s="19" t="s">
        <v>131</v>
      </c>
      <c r="C61" s="27">
        <v>293</v>
      </c>
      <c r="D61" s="44">
        <f t="shared" si="15"/>
        <v>1025.5</v>
      </c>
      <c r="E61" s="27">
        <v>16</v>
      </c>
      <c r="F61" s="31">
        <f t="shared" si="16"/>
        <v>64.09375</v>
      </c>
      <c r="G61" s="47">
        <v>2511</v>
      </c>
      <c r="H61" s="44">
        <f t="shared" si="17"/>
        <v>3766.5</v>
      </c>
      <c r="I61" s="31">
        <f t="shared" si="18"/>
        <v>5022</v>
      </c>
      <c r="J61" s="27">
        <v>16</v>
      </c>
      <c r="K61" s="31">
        <f t="shared" si="22"/>
        <v>235.40625</v>
      </c>
      <c r="L61" s="31">
        <f t="shared" si="23"/>
        <v>313.875</v>
      </c>
      <c r="M61" s="53">
        <f t="shared" si="19"/>
        <v>4792</v>
      </c>
      <c r="N61" s="66">
        <f>M61/IF(J61&gt;E61,J61,E61)</f>
        <v>299.5</v>
      </c>
      <c r="O61" s="31">
        <f t="shared" si="20"/>
        <v>5022</v>
      </c>
      <c r="P61" s="111">
        <f t="shared" si="8"/>
        <v>230</v>
      </c>
      <c r="Q61" s="111">
        <f t="shared" si="21"/>
        <v>14.375</v>
      </c>
      <c r="R61" s="125">
        <f t="shared" si="10"/>
        <v>4.7996661101836396E-2</v>
      </c>
      <c r="S61" s="19" t="s">
        <v>130</v>
      </c>
      <c r="T61" s="19" t="s">
        <v>131</v>
      </c>
      <c r="U61" s="3">
        <v>1</v>
      </c>
    </row>
    <row r="62" spans="1:21" x14ac:dyDescent="0.2">
      <c r="A62" s="19" t="s">
        <v>134</v>
      </c>
      <c r="B62" s="19" t="s">
        <v>135</v>
      </c>
      <c r="C62" s="27">
        <v>914</v>
      </c>
      <c r="D62" s="44">
        <f t="shared" si="15"/>
        <v>3199</v>
      </c>
      <c r="E62" s="27">
        <v>16</v>
      </c>
      <c r="F62" s="31">
        <f t="shared" si="16"/>
        <v>199.9375</v>
      </c>
      <c r="G62" s="47">
        <v>15800</v>
      </c>
      <c r="H62" s="44">
        <f t="shared" si="17"/>
        <v>23700</v>
      </c>
      <c r="I62" s="31">
        <f t="shared" si="18"/>
        <v>31600</v>
      </c>
      <c r="J62" s="27">
        <v>16</v>
      </c>
      <c r="K62" s="31">
        <f t="shared" si="22"/>
        <v>1481.25</v>
      </c>
      <c r="L62" s="31">
        <f t="shared" si="23"/>
        <v>1975</v>
      </c>
      <c r="M62" s="53">
        <f t="shared" si="19"/>
        <v>26899</v>
      </c>
      <c r="N62" s="66">
        <f>M62/IF(J62&gt;E62,J62,E62)</f>
        <v>1681.1875</v>
      </c>
      <c r="O62" s="31">
        <f t="shared" si="20"/>
        <v>31600</v>
      </c>
      <c r="P62" s="111">
        <f t="shared" si="8"/>
        <v>4701</v>
      </c>
      <c r="Q62" s="111">
        <f t="shared" si="21"/>
        <v>293.8125</v>
      </c>
      <c r="R62" s="125">
        <f t="shared" si="10"/>
        <v>0.17476486114725454</v>
      </c>
      <c r="S62" s="19" t="s">
        <v>134</v>
      </c>
      <c r="T62" s="19" t="s">
        <v>135</v>
      </c>
      <c r="U62" s="3">
        <v>1</v>
      </c>
    </row>
    <row r="63" spans="1:21" hidden="1" x14ac:dyDescent="0.2">
      <c r="A63" s="21" t="s">
        <v>136</v>
      </c>
      <c r="B63" s="21" t="s">
        <v>137</v>
      </c>
      <c r="C63" s="27">
        <v>46</v>
      </c>
      <c r="D63" s="44">
        <f t="shared" si="15"/>
        <v>161</v>
      </c>
      <c r="E63" s="27">
        <v>1</v>
      </c>
      <c r="F63" s="31">
        <f t="shared" si="16"/>
        <v>161</v>
      </c>
      <c r="G63" s="47">
        <v>0</v>
      </c>
      <c r="H63" s="44">
        <f t="shared" si="17"/>
        <v>0</v>
      </c>
      <c r="I63" s="31">
        <f t="shared" si="18"/>
        <v>0</v>
      </c>
      <c r="J63" s="27">
        <v>0</v>
      </c>
      <c r="K63" s="31">
        <v>0</v>
      </c>
      <c r="L63" s="31">
        <v>0</v>
      </c>
      <c r="M63" s="53">
        <f t="shared" si="19"/>
        <v>161</v>
      </c>
      <c r="N63" s="66">
        <f>M63/IF(J63&gt;E63,J63,E63)</f>
        <v>161</v>
      </c>
      <c r="O63" s="31">
        <f t="shared" si="20"/>
        <v>0</v>
      </c>
      <c r="P63" s="111">
        <f t="shared" si="8"/>
        <v>-161</v>
      </c>
      <c r="Q63" s="111">
        <f t="shared" si="21"/>
        <v>-161</v>
      </c>
      <c r="R63" s="125">
        <f t="shared" si="10"/>
        <v>-1</v>
      </c>
      <c r="S63" s="21" t="s">
        <v>136</v>
      </c>
      <c r="T63" s="21" t="s">
        <v>137</v>
      </c>
      <c r="U63" s="3"/>
    </row>
    <row r="64" spans="1:21" hidden="1" x14ac:dyDescent="0.2">
      <c r="A64" s="21" t="s">
        <v>128</v>
      </c>
      <c r="B64" s="21" t="s">
        <v>129</v>
      </c>
      <c r="C64" s="27">
        <v>106</v>
      </c>
      <c r="D64" s="44">
        <f t="shared" si="15"/>
        <v>371</v>
      </c>
      <c r="E64" s="27">
        <v>9</v>
      </c>
      <c r="F64" s="31">
        <f t="shared" si="16"/>
        <v>41.222222222222221</v>
      </c>
      <c r="G64" s="47">
        <v>1354</v>
      </c>
      <c r="H64" s="44">
        <f t="shared" si="17"/>
        <v>2031</v>
      </c>
      <c r="I64" s="31">
        <f t="shared" si="18"/>
        <v>2708</v>
      </c>
      <c r="J64" s="27">
        <v>9</v>
      </c>
      <c r="K64" s="31">
        <f t="shared" ref="K64:K84" si="25">H64/J64</f>
        <v>225.66666666666666</v>
      </c>
      <c r="L64" s="31">
        <f t="shared" ref="L64:L84" si="26">I64/J64</f>
        <v>300.88888888888891</v>
      </c>
      <c r="M64" s="53">
        <f t="shared" si="19"/>
        <v>2402</v>
      </c>
      <c r="O64" s="31">
        <f t="shared" si="20"/>
        <v>2708</v>
      </c>
      <c r="P64" s="111">
        <f t="shared" si="8"/>
        <v>306</v>
      </c>
      <c r="Q64" s="111">
        <f t="shared" si="21"/>
        <v>34</v>
      </c>
      <c r="R64" s="125">
        <f t="shared" si="10"/>
        <v>0.12739383846794339</v>
      </c>
      <c r="S64" s="21" t="s">
        <v>128</v>
      </c>
      <c r="T64" s="21" t="s">
        <v>129</v>
      </c>
      <c r="U64" s="3"/>
    </row>
    <row r="65" spans="1:21" x14ac:dyDescent="0.2">
      <c r="A65" s="21" t="s">
        <v>138</v>
      </c>
      <c r="B65" s="21" t="s">
        <v>139</v>
      </c>
      <c r="C65" s="27">
        <v>111</v>
      </c>
      <c r="D65" s="44">
        <f t="shared" si="15"/>
        <v>388.5</v>
      </c>
      <c r="E65" s="27">
        <v>15</v>
      </c>
      <c r="F65" s="31">
        <f t="shared" si="16"/>
        <v>25.9</v>
      </c>
      <c r="G65" s="47">
        <v>1973</v>
      </c>
      <c r="H65" s="44">
        <f t="shared" si="17"/>
        <v>2959.5</v>
      </c>
      <c r="I65" s="31">
        <f t="shared" si="18"/>
        <v>3946</v>
      </c>
      <c r="J65" s="27">
        <v>15</v>
      </c>
      <c r="K65" s="31">
        <f t="shared" si="25"/>
        <v>197.3</v>
      </c>
      <c r="L65" s="31">
        <f t="shared" si="26"/>
        <v>263.06666666666666</v>
      </c>
      <c r="M65" s="53">
        <f t="shared" si="19"/>
        <v>3348</v>
      </c>
      <c r="N65" s="66">
        <f>M65/IF(J65&gt;E65,J65,E65)</f>
        <v>223.2</v>
      </c>
      <c r="O65" s="31">
        <f t="shared" si="20"/>
        <v>3946</v>
      </c>
      <c r="P65" s="111">
        <f t="shared" si="8"/>
        <v>598</v>
      </c>
      <c r="Q65" s="111">
        <f t="shared" si="21"/>
        <v>39.866666666666667</v>
      </c>
      <c r="R65" s="125">
        <f t="shared" si="10"/>
        <v>0.17861409796893668</v>
      </c>
      <c r="S65" s="21" t="s">
        <v>138</v>
      </c>
      <c r="T65" s="21" t="s">
        <v>139</v>
      </c>
      <c r="U65" s="3">
        <v>1</v>
      </c>
    </row>
    <row r="66" spans="1:21" x14ac:dyDescent="0.2">
      <c r="A66" s="19" t="s">
        <v>140</v>
      </c>
      <c r="B66" s="19" t="s">
        <v>141</v>
      </c>
      <c r="C66" s="27">
        <v>1164</v>
      </c>
      <c r="D66" s="44">
        <f t="shared" si="15"/>
        <v>4074</v>
      </c>
      <c r="E66" s="27">
        <v>16</v>
      </c>
      <c r="F66" s="31">
        <f t="shared" si="16"/>
        <v>254.625</v>
      </c>
      <c r="G66" s="47">
        <v>7266</v>
      </c>
      <c r="H66" s="44">
        <f t="shared" si="17"/>
        <v>10899</v>
      </c>
      <c r="I66" s="31">
        <f t="shared" si="18"/>
        <v>14532</v>
      </c>
      <c r="J66" s="27">
        <v>16</v>
      </c>
      <c r="K66" s="31">
        <f t="shared" si="25"/>
        <v>681.1875</v>
      </c>
      <c r="L66" s="31">
        <f t="shared" si="26"/>
        <v>908.25</v>
      </c>
      <c r="M66" s="53">
        <f t="shared" si="19"/>
        <v>14973</v>
      </c>
      <c r="N66" s="66">
        <f>M66/IF(J66&gt;E66,J66,E66)</f>
        <v>935.8125</v>
      </c>
      <c r="O66" s="31">
        <f t="shared" si="20"/>
        <v>14532</v>
      </c>
      <c r="P66" s="111">
        <f t="shared" si="8"/>
        <v>-441</v>
      </c>
      <c r="Q66" s="111">
        <f t="shared" si="21"/>
        <v>-27.5625</v>
      </c>
      <c r="R66" s="125">
        <f t="shared" si="10"/>
        <v>-2.9453015427769985E-2</v>
      </c>
      <c r="S66" s="19" t="s">
        <v>140</v>
      </c>
      <c r="T66" s="19" t="s">
        <v>141</v>
      </c>
      <c r="U66" s="3">
        <v>1</v>
      </c>
    </row>
    <row r="67" spans="1:21" x14ac:dyDescent="0.2">
      <c r="A67" s="19" t="s">
        <v>142</v>
      </c>
      <c r="B67" s="19" t="s">
        <v>143</v>
      </c>
      <c r="C67" s="27">
        <v>7940</v>
      </c>
      <c r="D67" s="44">
        <f t="shared" si="15"/>
        <v>27790</v>
      </c>
      <c r="E67" s="27">
        <v>16</v>
      </c>
      <c r="F67" s="31">
        <f t="shared" si="16"/>
        <v>1736.875</v>
      </c>
      <c r="G67" s="47">
        <v>52683</v>
      </c>
      <c r="H67" s="44">
        <f t="shared" si="17"/>
        <v>79024.5</v>
      </c>
      <c r="I67" s="31">
        <f t="shared" si="18"/>
        <v>105366</v>
      </c>
      <c r="J67" s="27">
        <v>16</v>
      </c>
      <c r="K67" s="31">
        <f t="shared" si="25"/>
        <v>4939.03125</v>
      </c>
      <c r="L67" s="31">
        <f t="shared" si="26"/>
        <v>6585.375</v>
      </c>
      <c r="M67" s="53">
        <f t="shared" si="19"/>
        <v>106814.5</v>
      </c>
      <c r="N67" s="66">
        <f>M67/IF(J67&gt;E67,J67,E67)</f>
        <v>6675.90625</v>
      </c>
      <c r="O67" s="31">
        <f t="shared" si="20"/>
        <v>105366</v>
      </c>
      <c r="P67" s="111">
        <f t="shared" si="8"/>
        <v>-1448.5</v>
      </c>
      <c r="Q67" s="111">
        <f t="shared" si="21"/>
        <v>-90.53125</v>
      </c>
      <c r="R67" s="125">
        <f t="shared" si="10"/>
        <v>-1.356089294992721E-2</v>
      </c>
      <c r="S67" s="19" t="s">
        <v>142</v>
      </c>
      <c r="T67" s="19" t="s">
        <v>143</v>
      </c>
      <c r="U67" s="3">
        <v>1</v>
      </c>
    </row>
    <row r="68" spans="1:21" x14ac:dyDescent="0.2">
      <c r="A68" s="29" t="s">
        <v>146</v>
      </c>
      <c r="B68" s="19" t="s">
        <v>147</v>
      </c>
      <c r="C68" s="27">
        <v>3252</v>
      </c>
      <c r="D68" s="44">
        <f t="shared" ref="D68:D99" si="27">C68*3.5</f>
        <v>11382</v>
      </c>
      <c r="E68" s="27">
        <v>16</v>
      </c>
      <c r="F68" s="31">
        <f t="shared" ref="F68:F99" si="28">D68/E68</f>
        <v>711.375</v>
      </c>
      <c r="G68" s="47">
        <v>14690</v>
      </c>
      <c r="H68" s="44">
        <f t="shared" ref="H68:H99" si="29">G68*1.5</f>
        <v>22035</v>
      </c>
      <c r="I68" s="31">
        <f t="shared" ref="I68:I84" si="30">G68*2</f>
        <v>29380</v>
      </c>
      <c r="J68" s="27">
        <v>16</v>
      </c>
      <c r="K68" s="31">
        <f t="shared" si="25"/>
        <v>1377.1875</v>
      </c>
      <c r="L68" s="31">
        <f t="shared" si="26"/>
        <v>1836.25</v>
      </c>
      <c r="M68" s="53">
        <f t="shared" ref="M68:M84" si="31">D68+H68</f>
        <v>33417</v>
      </c>
      <c r="N68" s="66">
        <f>M68/IF(J68&gt;E68,J68,E68)</f>
        <v>2088.5625</v>
      </c>
      <c r="O68" s="31">
        <f t="shared" ref="O68:O84" si="32">I68</f>
        <v>29380</v>
      </c>
      <c r="P68" s="111">
        <f t="shared" ref="P68:P84" si="33">O68-M68</f>
        <v>-4037</v>
      </c>
      <c r="Q68" s="111">
        <f t="shared" ref="Q68:Q99" si="34">P68/IF(J68&gt;E68,J68,E68)</f>
        <v>-252.3125</v>
      </c>
      <c r="R68" s="125">
        <f t="shared" si="10"/>
        <v>-0.12080677499476314</v>
      </c>
      <c r="S68" s="29" t="s">
        <v>146</v>
      </c>
      <c r="T68" s="19" t="s">
        <v>147</v>
      </c>
      <c r="U68" s="3">
        <v>1</v>
      </c>
    </row>
    <row r="69" spans="1:21" x14ac:dyDescent="0.2">
      <c r="A69" s="29" t="s">
        <v>144</v>
      </c>
      <c r="B69" s="19" t="s">
        <v>145</v>
      </c>
      <c r="C69" s="27">
        <v>3167</v>
      </c>
      <c r="D69" s="44">
        <f t="shared" si="27"/>
        <v>11084.5</v>
      </c>
      <c r="E69" s="27">
        <v>16</v>
      </c>
      <c r="F69" s="31">
        <f t="shared" si="28"/>
        <v>692.78125</v>
      </c>
      <c r="G69" s="47">
        <v>18623</v>
      </c>
      <c r="H69" s="44">
        <f t="shared" si="29"/>
        <v>27934.5</v>
      </c>
      <c r="I69" s="31">
        <f t="shared" si="30"/>
        <v>37246</v>
      </c>
      <c r="J69" s="27">
        <v>16</v>
      </c>
      <c r="K69" s="31">
        <f t="shared" si="25"/>
        <v>1745.90625</v>
      </c>
      <c r="L69" s="31">
        <f t="shared" si="26"/>
        <v>2327.875</v>
      </c>
      <c r="M69" s="53">
        <f t="shared" si="31"/>
        <v>39019</v>
      </c>
      <c r="N69" s="66">
        <f>M69/IF(J69&gt;E69,J69,E69)</f>
        <v>2438.6875</v>
      </c>
      <c r="O69" s="31">
        <f t="shared" si="32"/>
        <v>37246</v>
      </c>
      <c r="P69" s="111">
        <f t="shared" si="33"/>
        <v>-1773</v>
      </c>
      <c r="Q69" s="111">
        <f t="shared" si="34"/>
        <v>-110.8125</v>
      </c>
      <c r="R69" s="125">
        <f t="shared" ref="R69:R84" si="35">P69/M69</f>
        <v>-4.5439401317306956E-2</v>
      </c>
      <c r="S69" s="29" t="s">
        <v>144</v>
      </c>
      <c r="T69" s="19" t="s">
        <v>145</v>
      </c>
      <c r="U69" s="3">
        <v>1</v>
      </c>
    </row>
    <row r="70" spans="1:21" hidden="1" x14ac:dyDescent="0.2">
      <c r="A70" s="21" t="s">
        <v>32</v>
      </c>
      <c r="B70" s="21" t="s">
        <v>33</v>
      </c>
      <c r="C70" s="27">
        <v>7</v>
      </c>
      <c r="D70" s="44">
        <f t="shared" si="27"/>
        <v>24.5</v>
      </c>
      <c r="E70" s="27">
        <v>1</v>
      </c>
      <c r="F70" s="31">
        <f t="shared" si="28"/>
        <v>24.5</v>
      </c>
      <c r="G70" s="47">
        <v>111</v>
      </c>
      <c r="H70" s="44">
        <f t="shared" si="29"/>
        <v>166.5</v>
      </c>
      <c r="I70" s="31">
        <f t="shared" si="30"/>
        <v>222</v>
      </c>
      <c r="J70" s="27">
        <v>1</v>
      </c>
      <c r="K70" s="31">
        <f t="shared" si="25"/>
        <v>166.5</v>
      </c>
      <c r="L70" s="31">
        <f t="shared" si="26"/>
        <v>222</v>
      </c>
      <c r="M70" s="53">
        <f t="shared" si="31"/>
        <v>191</v>
      </c>
      <c r="O70" s="31">
        <f t="shared" si="32"/>
        <v>222</v>
      </c>
      <c r="P70" s="111">
        <f t="shared" si="33"/>
        <v>31</v>
      </c>
      <c r="Q70" s="111">
        <f t="shared" si="34"/>
        <v>31</v>
      </c>
      <c r="R70" s="125">
        <f t="shared" si="35"/>
        <v>0.16230366492146597</v>
      </c>
      <c r="S70" s="21" t="s">
        <v>32</v>
      </c>
      <c r="T70" s="21" t="s">
        <v>33</v>
      </c>
      <c r="U70" s="3"/>
    </row>
    <row r="71" spans="1:21" hidden="1" x14ac:dyDescent="0.2">
      <c r="A71" s="19" t="s">
        <v>148</v>
      </c>
      <c r="B71" s="19" t="s">
        <v>149</v>
      </c>
      <c r="C71" s="27">
        <v>10</v>
      </c>
      <c r="D71" s="44">
        <f t="shared" si="27"/>
        <v>35</v>
      </c>
      <c r="E71" s="27">
        <v>2</v>
      </c>
      <c r="F71" s="31">
        <f t="shared" si="28"/>
        <v>17.5</v>
      </c>
      <c r="G71" s="47">
        <v>405</v>
      </c>
      <c r="H71" s="44">
        <f t="shared" si="29"/>
        <v>607.5</v>
      </c>
      <c r="I71" s="31">
        <f t="shared" si="30"/>
        <v>810</v>
      </c>
      <c r="J71" s="27">
        <v>1</v>
      </c>
      <c r="K71" s="31">
        <f t="shared" si="25"/>
        <v>607.5</v>
      </c>
      <c r="L71" s="31">
        <f t="shared" si="26"/>
        <v>810</v>
      </c>
      <c r="M71" s="53">
        <f t="shared" si="31"/>
        <v>642.5</v>
      </c>
      <c r="O71" s="31">
        <f t="shared" si="32"/>
        <v>810</v>
      </c>
      <c r="P71" s="111">
        <f t="shared" si="33"/>
        <v>167.5</v>
      </c>
      <c r="Q71" s="111">
        <f t="shared" si="34"/>
        <v>83.75</v>
      </c>
      <c r="R71" s="125">
        <f t="shared" si="35"/>
        <v>0.26070038910505838</v>
      </c>
      <c r="S71" s="19" t="s">
        <v>148</v>
      </c>
      <c r="T71" s="19" t="s">
        <v>149</v>
      </c>
      <c r="U71" s="3"/>
    </row>
    <row r="72" spans="1:21" hidden="1" x14ac:dyDescent="0.2">
      <c r="A72" s="19" t="s">
        <v>150</v>
      </c>
      <c r="B72" s="19" t="s">
        <v>151</v>
      </c>
      <c r="C72" s="27">
        <v>119</v>
      </c>
      <c r="D72" s="44">
        <f t="shared" si="27"/>
        <v>416.5</v>
      </c>
      <c r="E72" s="27">
        <v>10</v>
      </c>
      <c r="F72" s="31">
        <f t="shared" si="28"/>
        <v>41.65</v>
      </c>
      <c r="G72" s="47">
        <v>2562</v>
      </c>
      <c r="H72" s="44">
        <f t="shared" si="29"/>
        <v>3843</v>
      </c>
      <c r="I72" s="31">
        <f t="shared" si="30"/>
        <v>5124</v>
      </c>
      <c r="J72" s="27">
        <v>10</v>
      </c>
      <c r="K72" s="31">
        <f t="shared" si="25"/>
        <v>384.3</v>
      </c>
      <c r="L72" s="31">
        <f t="shared" si="26"/>
        <v>512.4</v>
      </c>
      <c r="M72" s="53">
        <f t="shared" si="31"/>
        <v>4259.5</v>
      </c>
      <c r="O72" s="31">
        <f t="shared" si="32"/>
        <v>5124</v>
      </c>
      <c r="P72" s="111">
        <f t="shared" si="33"/>
        <v>864.5</v>
      </c>
      <c r="Q72" s="111">
        <f t="shared" si="34"/>
        <v>86.45</v>
      </c>
      <c r="R72" s="125">
        <f t="shared" si="35"/>
        <v>0.2029580936729663</v>
      </c>
      <c r="S72" s="19" t="s">
        <v>150</v>
      </c>
      <c r="T72" s="19" t="s">
        <v>151</v>
      </c>
      <c r="U72" s="3"/>
    </row>
    <row r="73" spans="1:21" x14ac:dyDescent="0.2">
      <c r="A73" s="19" t="s">
        <v>152</v>
      </c>
      <c r="B73" s="19" t="s">
        <v>153</v>
      </c>
      <c r="C73" s="27">
        <v>1595</v>
      </c>
      <c r="D73" s="44">
        <f t="shared" si="27"/>
        <v>5582.5</v>
      </c>
      <c r="E73" s="27">
        <v>16</v>
      </c>
      <c r="F73" s="31">
        <f t="shared" si="28"/>
        <v>348.90625</v>
      </c>
      <c r="G73" s="47">
        <v>10185</v>
      </c>
      <c r="H73" s="44">
        <f t="shared" si="29"/>
        <v>15277.5</v>
      </c>
      <c r="I73" s="31">
        <f t="shared" si="30"/>
        <v>20370</v>
      </c>
      <c r="J73" s="27">
        <v>16</v>
      </c>
      <c r="K73" s="31">
        <f t="shared" si="25"/>
        <v>954.84375</v>
      </c>
      <c r="L73" s="31">
        <f t="shared" si="26"/>
        <v>1273.125</v>
      </c>
      <c r="M73" s="53">
        <f t="shared" si="31"/>
        <v>20860</v>
      </c>
      <c r="N73" s="66">
        <f t="shared" ref="N73:N84" si="36">M73/IF(J73&gt;E73,J73,E73)</f>
        <v>1303.75</v>
      </c>
      <c r="O73" s="31">
        <f t="shared" si="32"/>
        <v>20370</v>
      </c>
      <c r="P73" s="111">
        <f t="shared" si="33"/>
        <v>-490</v>
      </c>
      <c r="Q73" s="111">
        <f t="shared" si="34"/>
        <v>-30.625</v>
      </c>
      <c r="R73" s="125">
        <f t="shared" si="35"/>
        <v>-2.3489932885906041E-2</v>
      </c>
      <c r="S73" s="19" t="s">
        <v>152</v>
      </c>
      <c r="T73" s="19" t="s">
        <v>153</v>
      </c>
      <c r="U73" s="3">
        <v>1</v>
      </c>
    </row>
    <row r="74" spans="1:21" x14ac:dyDescent="0.2">
      <c r="A74" s="19" t="s">
        <v>156</v>
      </c>
      <c r="B74" s="19" t="s">
        <v>157</v>
      </c>
      <c r="C74" s="27">
        <v>1756</v>
      </c>
      <c r="D74" s="10">
        <f t="shared" si="27"/>
        <v>6146</v>
      </c>
      <c r="E74" s="27">
        <v>16</v>
      </c>
      <c r="F74" s="31">
        <f t="shared" si="28"/>
        <v>384.125</v>
      </c>
      <c r="G74" s="47">
        <v>7775</v>
      </c>
      <c r="H74" s="44">
        <f t="shared" si="29"/>
        <v>11662.5</v>
      </c>
      <c r="I74" s="31">
        <f t="shared" si="30"/>
        <v>15550</v>
      </c>
      <c r="J74" s="27">
        <v>16</v>
      </c>
      <c r="K74" s="31">
        <f t="shared" si="25"/>
        <v>728.90625</v>
      </c>
      <c r="L74" s="31">
        <f t="shared" si="26"/>
        <v>971.875</v>
      </c>
      <c r="M74" s="53">
        <f t="shared" si="31"/>
        <v>17808.5</v>
      </c>
      <c r="N74" s="66">
        <f t="shared" si="36"/>
        <v>1113.03125</v>
      </c>
      <c r="O74" s="31">
        <f t="shared" si="32"/>
        <v>15550</v>
      </c>
      <c r="P74" s="111">
        <f t="shared" si="33"/>
        <v>-2258.5</v>
      </c>
      <c r="Q74" s="111">
        <f t="shared" si="34"/>
        <v>-141.15625</v>
      </c>
      <c r="R74" s="125">
        <f t="shared" si="35"/>
        <v>-0.1268214616615661</v>
      </c>
      <c r="S74" s="19" t="s">
        <v>156</v>
      </c>
      <c r="T74" s="19" t="s">
        <v>157</v>
      </c>
      <c r="U74" s="3">
        <v>1</v>
      </c>
    </row>
    <row r="75" spans="1:21" x14ac:dyDescent="0.2">
      <c r="A75" s="19" t="s">
        <v>154</v>
      </c>
      <c r="B75" s="19" t="s">
        <v>155</v>
      </c>
      <c r="C75" s="27">
        <v>2069</v>
      </c>
      <c r="D75" s="44">
        <f t="shared" si="27"/>
        <v>7241.5</v>
      </c>
      <c r="E75" s="27">
        <v>16</v>
      </c>
      <c r="F75" s="31">
        <f t="shared" si="28"/>
        <v>452.59375</v>
      </c>
      <c r="G75" s="47">
        <v>10172</v>
      </c>
      <c r="H75" s="44">
        <f t="shared" si="29"/>
        <v>15258</v>
      </c>
      <c r="I75" s="31">
        <f t="shared" si="30"/>
        <v>20344</v>
      </c>
      <c r="J75" s="27">
        <v>16</v>
      </c>
      <c r="K75" s="31">
        <f t="shared" si="25"/>
        <v>953.625</v>
      </c>
      <c r="L75" s="31">
        <f t="shared" si="26"/>
        <v>1271.5</v>
      </c>
      <c r="M75" s="53">
        <f t="shared" si="31"/>
        <v>22499.5</v>
      </c>
      <c r="N75" s="66">
        <f t="shared" si="36"/>
        <v>1406.21875</v>
      </c>
      <c r="O75" s="31">
        <f t="shared" si="32"/>
        <v>20344</v>
      </c>
      <c r="P75" s="111">
        <f t="shared" si="33"/>
        <v>-2155.5</v>
      </c>
      <c r="Q75" s="111">
        <f t="shared" si="34"/>
        <v>-134.71875</v>
      </c>
      <c r="R75" s="125">
        <f t="shared" si="35"/>
        <v>-9.5802128936198577E-2</v>
      </c>
      <c r="S75" s="19" t="s">
        <v>154</v>
      </c>
      <c r="T75" s="19" t="s">
        <v>155</v>
      </c>
      <c r="U75" s="3">
        <v>1</v>
      </c>
    </row>
    <row r="76" spans="1:21" x14ac:dyDescent="0.2">
      <c r="A76" s="21" t="s">
        <v>160</v>
      </c>
      <c r="B76" s="21" t="s">
        <v>161</v>
      </c>
      <c r="C76" s="27">
        <v>56</v>
      </c>
      <c r="D76" s="44">
        <f t="shared" si="27"/>
        <v>196</v>
      </c>
      <c r="E76" s="27">
        <v>4</v>
      </c>
      <c r="F76" s="31">
        <f t="shared" si="28"/>
        <v>49</v>
      </c>
      <c r="G76" s="47">
        <v>6399</v>
      </c>
      <c r="H76" s="44">
        <f t="shared" si="29"/>
        <v>9598.5</v>
      </c>
      <c r="I76" s="31">
        <f t="shared" si="30"/>
        <v>12798</v>
      </c>
      <c r="J76" s="27">
        <v>4</v>
      </c>
      <c r="K76" s="31">
        <f t="shared" si="25"/>
        <v>2399.625</v>
      </c>
      <c r="L76" s="31">
        <f t="shared" si="26"/>
        <v>3199.5</v>
      </c>
      <c r="M76" s="53">
        <f t="shared" si="31"/>
        <v>9794.5</v>
      </c>
      <c r="N76" s="66">
        <f t="shared" si="36"/>
        <v>2448.625</v>
      </c>
      <c r="O76" s="31">
        <f t="shared" si="32"/>
        <v>12798</v>
      </c>
      <c r="P76" s="111">
        <f t="shared" si="33"/>
        <v>3003.5</v>
      </c>
      <c r="Q76" s="111">
        <f t="shared" si="34"/>
        <v>750.875</v>
      </c>
      <c r="R76" s="125">
        <f t="shared" si="35"/>
        <v>0.30665169227627748</v>
      </c>
      <c r="S76" s="21" t="s">
        <v>160</v>
      </c>
      <c r="T76" s="21" t="s">
        <v>161</v>
      </c>
      <c r="U76" s="3">
        <v>1</v>
      </c>
    </row>
    <row r="77" spans="1:21" x14ac:dyDescent="0.2">
      <c r="A77" s="19" t="s">
        <v>162</v>
      </c>
      <c r="B77" s="19" t="s">
        <v>163</v>
      </c>
      <c r="C77" s="27">
        <v>578</v>
      </c>
      <c r="D77" s="44">
        <f t="shared" si="27"/>
        <v>2023</v>
      </c>
      <c r="E77" s="27">
        <v>16</v>
      </c>
      <c r="F77" s="31">
        <f t="shared" si="28"/>
        <v>126.4375</v>
      </c>
      <c r="G77" s="47">
        <v>4709</v>
      </c>
      <c r="H77" s="44">
        <f t="shared" si="29"/>
        <v>7063.5</v>
      </c>
      <c r="I77" s="31">
        <f t="shared" si="30"/>
        <v>9418</v>
      </c>
      <c r="J77" s="27">
        <v>16</v>
      </c>
      <c r="K77" s="31">
        <f t="shared" si="25"/>
        <v>441.46875</v>
      </c>
      <c r="L77" s="31">
        <f t="shared" si="26"/>
        <v>588.625</v>
      </c>
      <c r="M77" s="53">
        <f t="shared" si="31"/>
        <v>9086.5</v>
      </c>
      <c r="N77" s="66">
        <f t="shared" si="36"/>
        <v>567.90625</v>
      </c>
      <c r="O77" s="31">
        <f t="shared" si="32"/>
        <v>9418</v>
      </c>
      <c r="P77" s="111">
        <f t="shared" si="33"/>
        <v>331.5</v>
      </c>
      <c r="Q77" s="111">
        <f t="shared" si="34"/>
        <v>20.71875</v>
      </c>
      <c r="R77" s="125">
        <f t="shared" si="35"/>
        <v>3.6482694106641719E-2</v>
      </c>
      <c r="S77" s="19" t="s">
        <v>162</v>
      </c>
      <c r="T77" s="19" t="s">
        <v>163</v>
      </c>
      <c r="U77" s="3">
        <v>1</v>
      </c>
    </row>
    <row r="78" spans="1:21" x14ac:dyDescent="0.2">
      <c r="A78" s="21" t="s">
        <v>164</v>
      </c>
      <c r="B78" s="21" t="s">
        <v>165</v>
      </c>
      <c r="C78" s="27">
        <v>36</v>
      </c>
      <c r="D78" s="44">
        <f t="shared" si="27"/>
        <v>126</v>
      </c>
      <c r="E78" s="27">
        <v>8</v>
      </c>
      <c r="F78" s="31">
        <f t="shared" si="28"/>
        <v>15.75</v>
      </c>
      <c r="G78" s="47">
        <v>226</v>
      </c>
      <c r="H78" s="44">
        <f t="shared" si="29"/>
        <v>339</v>
      </c>
      <c r="I78" s="31">
        <f t="shared" si="30"/>
        <v>452</v>
      </c>
      <c r="J78" s="27">
        <v>5</v>
      </c>
      <c r="K78" s="31">
        <f t="shared" si="25"/>
        <v>67.8</v>
      </c>
      <c r="L78" s="31">
        <f t="shared" si="26"/>
        <v>90.4</v>
      </c>
      <c r="M78" s="53">
        <f t="shared" si="31"/>
        <v>465</v>
      </c>
      <c r="N78" s="66">
        <f t="shared" si="36"/>
        <v>58.125</v>
      </c>
      <c r="O78" s="31">
        <f t="shared" si="32"/>
        <v>452</v>
      </c>
      <c r="P78" s="111">
        <f t="shared" si="33"/>
        <v>-13</v>
      </c>
      <c r="Q78" s="111">
        <f t="shared" si="34"/>
        <v>-1.625</v>
      </c>
      <c r="R78" s="125">
        <f t="shared" si="35"/>
        <v>-2.7956989247311829E-2</v>
      </c>
      <c r="S78" s="21" t="s">
        <v>164</v>
      </c>
      <c r="T78" s="21" t="s">
        <v>165</v>
      </c>
      <c r="U78" s="3">
        <v>1</v>
      </c>
    </row>
    <row r="79" spans="1:21" x14ac:dyDescent="0.2">
      <c r="A79" s="19" t="s">
        <v>166</v>
      </c>
      <c r="B79" s="19" t="s">
        <v>167</v>
      </c>
      <c r="C79" s="27">
        <v>1427</v>
      </c>
      <c r="D79" s="44">
        <f t="shared" si="27"/>
        <v>4994.5</v>
      </c>
      <c r="E79" s="27">
        <v>16</v>
      </c>
      <c r="F79" s="31">
        <f t="shared" si="28"/>
        <v>312.15625</v>
      </c>
      <c r="G79" s="47">
        <v>5462</v>
      </c>
      <c r="H79" s="44">
        <f t="shared" si="29"/>
        <v>8193</v>
      </c>
      <c r="I79" s="31">
        <f t="shared" si="30"/>
        <v>10924</v>
      </c>
      <c r="J79" s="27">
        <v>16</v>
      </c>
      <c r="K79" s="31">
        <f t="shared" si="25"/>
        <v>512.0625</v>
      </c>
      <c r="L79" s="31">
        <f t="shared" si="26"/>
        <v>682.75</v>
      </c>
      <c r="M79" s="53">
        <f t="shared" si="31"/>
        <v>13187.5</v>
      </c>
      <c r="N79" s="66">
        <f t="shared" si="36"/>
        <v>824.21875</v>
      </c>
      <c r="O79" s="31">
        <f t="shared" si="32"/>
        <v>10924</v>
      </c>
      <c r="P79" s="111">
        <f t="shared" si="33"/>
        <v>-2263.5</v>
      </c>
      <c r="Q79" s="111">
        <f t="shared" si="34"/>
        <v>-141.46875</v>
      </c>
      <c r="R79" s="125">
        <f t="shared" si="35"/>
        <v>-0.17163981042654028</v>
      </c>
      <c r="S79" s="19" t="s">
        <v>166</v>
      </c>
      <c r="T79" s="19" t="s">
        <v>167</v>
      </c>
      <c r="U79" s="3">
        <v>1</v>
      </c>
    </row>
    <row r="80" spans="1:21" x14ac:dyDescent="0.2">
      <c r="A80" s="19" t="s">
        <v>168</v>
      </c>
      <c r="B80" s="19" t="s">
        <v>169</v>
      </c>
      <c r="C80" s="27">
        <v>1031</v>
      </c>
      <c r="D80" s="44">
        <f t="shared" si="27"/>
        <v>3608.5</v>
      </c>
      <c r="E80" s="27">
        <v>16</v>
      </c>
      <c r="F80" s="31">
        <f t="shared" si="28"/>
        <v>225.53125</v>
      </c>
      <c r="G80" s="47">
        <v>9393</v>
      </c>
      <c r="H80" s="44">
        <f t="shared" si="29"/>
        <v>14089.5</v>
      </c>
      <c r="I80" s="31">
        <f t="shared" si="30"/>
        <v>18786</v>
      </c>
      <c r="J80" s="27">
        <v>16</v>
      </c>
      <c r="K80" s="31">
        <f t="shared" si="25"/>
        <v>880.59375</v>
      </c>
      <c r="L80" s="31">
        <f t="shared" si="26"/>
        <v>1174.125</v>
      </c>
      <c r="M80" s="53">
        <f t="shared" si="31"/>
        <v>17698</v>
      </c>
      <c r="N80" s="66">
        <f t="shared" si="36"/>
        <v>1106.125</v>
      </c>
      <c r="O80" s="31">
        <f t="shared" si="32"/>
        <v>18786</v>
      </c>
      <c r="P80" s="111">
        <f t="shared" si="33"/>
        <v>1088</v>
      </c>
      <c r="Q80" s="111">
        <f t="shared" si="34"/>
        <v>68</v>
      </c>
      <c r="R80" s="125">
        <f t="shared" si="35"/>
        <v>6.1475872979997737E-2</v>
      </c>
      <c r="S80" s="19" t="s">
        <v>168</v>
      </c>
      <c r="T80" s="19" t="s">
        <v>169</v>
      </c>
      <c r="U80" s="3">
        <v>1</v>
      </c>
    </row>
    <row r="81" spans="1:21" x14ac:dyDescent="0.2">
      <c r="A81" s="19" t="s">
        <v>170</v>
      </c>
      <c r="B81" s="19" t="s">
        <v>171</v>
      </c>
      <c r="C81" s="27">
        <v>691</v>
      </c>
      <c r="D81" s="44">
        <f t="shared" si="27"/>
        <v>2418.5</v>
      </c>
      <c r="E81" s="27">
        <v>16</v>
      </c>
      <c r="F81" s="31">
        <f t="shared" si="28"/>
        <v>151.15625</v>
      </c>
      <c r="G81" s="47">
        <v>1855</v>
      </c>
      <c r="H81" s="44">
        <f t="shared" si="29"/>
        <v>2782.5</v>
      </c>
      <c r="I81" s="31">
        <f t="shared" si="30"/>
        <v>3710</v>
      </c>
      <c r="J81" s="27">
        <v>12</v>
      </c>
      <c r="K81" s="31">
        <f t="shared" si="25"/>
        <v>231.875</v>
      </c>
      <c r="L81" s="31">
        <f t="shared" si="26"/>
        <v>309.16666666666669</v>
      </c>
      <c r="M81" s="53">
        <f t="shared" si="31"/>
        <v>5201</v>
      </c>
      <c r="N81" s="66">
        <f t="shared" si="36"/>
        <v>325.0625</v>
      </c>
      <c r="O81" s="31">
        <f t="shared" si="32"/>
        <v>3710</v>
      </c>
      <c r="P81" s="111">
        <f t="shared" si="33"/>
        <v>-1491</v>
      </c>
      <c r="Q81" s="111">
        <f t="shared" si="34"/>
        <v>-93.1875</v>
      </c>
      <c r="R81" s="125">
        <f t="shared" si="35"/>
        <v>-0.28667563930013457</v>
      </c>
      <c r="S81" s="19" t="s">
        <v>170</v>
      </c>
      <c r="T81" s="19" t="s">
        <v>171</v>
      </c>
      <c r="U81" s="3">
        <v>1</v>
      </c>
    </row>
    <row r="82" spans="1:21" x14ac:dyDescent="0.2">
      <c r="A82" s="19" t="s">
        <v>172</v>
      </c>
      <c r="B82" s="19" t="s">
        <v>173</v>
      </c>
      <c r="C82" s="27">
        <v>506</v>
      </c>
      <c r="D82" s="44">
        <f t="shared" si="27"/>
        <v>1771</v>
      </c>
      <c r="E82" s="27">
        <v>16</v>
      </c>
      <c r="F82" s="31">
        <f t="shared" si="28"/>
        <v>110.6875</v>
      </c>
      <c r="G82" s="47">
        <v>8744</v>
      </c>
      <c r="H82" s="44">
        <f t="shared" si="29"/>
        <v>13116</v>
      </c>
      <c r="I82" s="31">
        <f t="shared" si="30"/>
        <v>17488</v>
      </c>
      <c r="J82" s="27">
        <v>16</v>
      </c>
      <c r="K82" s="31">
        <f t="shared" si="25"/>
        <v>819.75</v>
      </c>
      <c r="L82" s="31">
        <f t="shared" si="26"/>
        <v>1093</v>
      </c>
      <c r="M82" s="53">
        <f t="shared" si="31"/>
        <v>14887</v>
      </c>
      <c r="N82" s="66">
        <f t="shared" si="36"/>
        <v>930.4375</v>
      </c>
      <c r="O82" s="31">
        <f t="shared" si="32"/>
        <v>17488</v>
      </c>
      <c r="P82" s="111">
        <f t="shared" si="33"/>
        <v>2601</v>
      </c>
      <c r="Q82" s="111">
        <f t="shared" si="34"/>
        <v>162.5625</v>
      </c>
      <c r="R82" s="125">
        <f t="shared" si="35"/>
        <v>0.17471619533821456</v>
      </c>
      <c r="S82" s="19" t="s">
        <v>172</v>
      </c>
      <c r="T82" s="19" t="s">
        <v>173</v>
      </c>
      <c r="U82" s="3">
        <v>1</v>
      </c>
    </row>
    <row r="83" spans="1:21" x14ac:dyDescent="0.2">
      <c r="A83" s="19" t="s">
        <v>174</v>
      </c>
      <c r="B83" s="19" t="s">
        <v>175</v>
      </c>
      <c r="C83" s="27">
        <v>855</v>
      </c>
      <c r="D83" s="44">
        <f t="shared" si="27"/>
        <v>2992.5</v>
      </c>
      <c r="E83" s="27">
        <v>16</v>
      </c>
      <c r="F83" s="31">
        <f t="shared" si="28"/>
        <v>187.03125</v>
      </c>
      <c r="G83" s="47">
        <v>7373</v>
      </c>
      <c r="H83" s="44">
        <f t="shared" si="29"/>
        <v>11059.5</v>
      </c>
      <c r="I83" s="31">
        <f t="shared" si="30"/>
        <v>14746</v>
      </c>
      <c r="J83" s="27">
        <v>16</v>
      </c>
      <c r="K83" s="31">
        <f t="shared" si="25"/>
        <v>691.21875</v>
      </c>
      <c r="L83" s="31">
        <f t="shared" si="26"/>
        <v>921.625</v>
      </c>
      <c r="M83" s="53">
        <f t="shared" si="31"/>
        <v>14052</v>
      </c>
      <c r="N83" s="66">
        <f t="shared" si="36"/>
        <v>878.25</v>
      </c>
      <c r="O83" s="31">
        <f t="shared" si="32"/>
        <v>14746</v>
      </c>
      <c r="P83" s="111">
        <f t="shared" si="33"/>
        <v>694</v>
      </c>
      <c r="Q83" s="111">
        <f t="shared" si="34"/>
        <v>43.375</v>
      </c>
      <c r="R83" s="125">
        <f t="shared" si="35"/>
        <v>4.9387987475092515E-2</v>
      </c>
      <c r="S83" s="19" t="s">
        <v>174</v>
      </c>
      <c r="T83" s="19" t="s">
        <v>175</v>
      </c>
      <c r="U83" s="3">
        <v>1</v>
      </c>
    </row>
    <row r="84" spans="1:21" x14ac:dyDescent="0.2">
      <c r="A84" s="21" t="s">
        <v>176</v>
      </c>
      <c r="B84" s="21" t="s">
        <v>177</v>
      </c>
      <c r="C84" s="27">
        <v>1060</v>
      </c>
      <c r="D84" s="44">
        <f t="shared" si="27"/>
        <v>3710</v>
      </c>
      <c r="E84" s="27">
        <v>16</v>
      </c>
      <c r="F84" s="31">
        <f t="shared" si="28"/>
        <v>231.875</v>
      </c>
      <c r="G84" s="47">
        <v>6204</v>
      </c>
      <c r="H84" s="44">
        <f t="shared" si="29"/>
        <v>9306</v>
      </c>
      <c r="I84" s="31">
        <f t="shared" si="30"/>
        <v>12408</v>
      </c>
      <c r="J84" s="27">
        <v>16</v>
      </c>
      <c r="K84" s="31">
        <f t="shared" si="25"/>
        <v>581.625</v>
      </c>
      <c r="L84" s="31">
        <f t="shared" si="26"/>
        <v>775.5</v>
      </c>
      <c r="M84" s="53">
        <f t="shared" si="31"/>
        <v>13016</v>
      </c>
      <c r="N84" s="66">
        <f t="shared" si="36"/>
        <v>813.5</v>
      </c>
      <c r="O84" s="31">
        <f t="shared" si="32"/>
        <v>12408</v>
      </c>
      <c r="P84" s="111">
        <f t="shared" si="33"/>
        <v>-608</v>
      </c>
      <c r="Q84" s="111">
        <f t="shared" si="34"/>
        <v>-38</v>
      </c>
      <c r="R84" s="125">
        <f t="shared" si="35"/>
        <v>-4.671173939766441E-2</v>
      </c>
      <c r="S84" s="21" t="s">
        <v>176</v>
      </c>
      <c r="T84" s="21" t="s">
        <v>177</v>
      </c>
      <c r="U84" s="3">
        <v>1</v>
      </c>
    </row>
    <row r="85" spans="1:21" hidden="1" x14ac:dyDescent="0.2">
      <c r="A85" s="19"/>
      <c r="C85" s="27">
        <f>SUM(C4:C84)</f>
        <v>92975</v>
      </c>
      <c r="D85" s="49">
        <f>SUM(D4:D84)</f>
        <v>325412.5</v>
      </c>
      <c r="E85" s="50">
        <f>AVERAGE(E4:E84)</f>
        <v>11.802469135802468</v>
      </c>
      <c r="F85" s="31">
        <f>AVERAGE(F4:F84)</f>
        <v>261.18574143620441</v>
      </c>
      <c r="G85" s="47">
        <f>SUM(G4:G84)</f>
        <v>727243.5</v>
      </c>
      <c r="H85" s="49">
        <f>SUM(H4:H84)</f>
        <v>1090865.25</v>
      </c>
      <c r="I85" s="49">
        <f>SUM(I4:I84)</f>
        <v>1454487</v>
      </c>
      <c r="J85" s="27">
        <f>AVERAGE(J4:J84)</f>
        <v>11.407407407407407</v>
      </c>
      <c r="K85" s="31">
        <f>AVERAGE(K4:K84)</f>
        <v>909.27743832813292</v>
      </c>
      <c r="L85" s="31">
        <f>AVERAGE(L4:L84)</f>
        <v>1212.3699177708436</v>
      </c>
      <c r="M85" s="53">
        <f>SUM(M4:M84)</f>
        <v>1416277.75</v>
      </c>
      <c r="O85" s="31">
        <f>SUM(O4:O84)</f>
        <v>1454487</v>
      </c>
      <c r="P85" s="31">
        <f t="shared" ref="P85:R85" si="37">AVERAGE(P4:P84)</f>
        <v>471.71913580246911</v>
      </c>
      <c r="Q85" s="31">
        <f t="shared" si="34"/>
        <v>39.967834728033473</v>
      </c>
      <c r="R85" s="125">
        <f t="shared" si="37"/>
        <v>-4.7743172611224564E-2</v>
      </c>
      <c r="S85" s="19"/>
      <c r="U85" s="3"/>
    </row>
    <row r="86" spans="1:21" ht="14.25" hidden="1" x14ac:dyDescent="0.2">
      <c r="A86" s="23"/>
      <c r="C86" s="41" t="s">
        <v>200</v>
      </c>
      <c r="D86" s="43" t="s">
        <v>200</v>
      </c>
      <c r="E86" s="41" t="s">
        <v>198</v>
      </c>
      <c r="F86" s="43" t="s">
        <v>198</v>
      </c>
      <c r="G86" s="48" t="s">
        <v>200</v>
      </c>
      <c r="H86" s="43" t="s">
        <v>200</v>
      </c>
      <c r="I86" s="43" t="s">
        <v>200</v>
      </c>
      <c r="J86" s="43" t="s">
        <v>198</v>
      </c>
      <c r="K86" s="43" t="s">
        <v>198</v>
      </c>
      <c r="L86" s="43" t="s">
        <v>198</v>
      </c>
      <c r="M86" s="51" t="s">
        <v>200</v>
      </c>
      <c r="N86" s="64"/>
      <c r="O86" s="43" t="s">
        <v>200</v>
      </c>
      <c r="P86" s="43" t="s">
        <v>198</v>
      </c>
      <c r="Q86" s="43" t="s">
        <v>198</v>
      </c>
      <c r="R86" s="43" t="s">
        <v>198</v>
      </c>
      <c r="S86" s="23"/>
      <c r="U86" s="5"/>
    </row>
    <row r="87" spans="1:21" ht="15.75" hidden="1" x14ac:dyDescent="0.25">
      <c r="A87" s="24" t="s">
        <v>178</v>
      </c>
      <c r="B87" s="8"/>
      <c r="C87" s="27">
        <f>SUM(C4:C84)</f>
        <v>92975</v>
      </c>
      <c r="D87" s="44">
        <f>SUM(D4:D84)</f>
        <v>325412.5</v>
      </c>
      <c r="E87" s="45">
        <f>SUM(E4:E84)</f>
        <v>956</v>
      </c>
      <c r="F87" s="31">
        <f>D87/E87</f>
        <v>340.38964435146443</v>
      </c>
      <c r="G87" s="47">
        <f>SUM(G4:G84)</f>
        <v>727243.5</v>
      </c>
      <c r="H87" s="44">
        <f>G87*1.5</f>
        <v>1090865.25</v>
      </c>
      <c r="I87" s="31">
        <f>G87*2</f>
        <v>1454487</v>
      </c>
      <c r="J87" s="45">
        <f>SUM(J4:J84)</f>
        <v>924</v>
      </c>
      <c r="K87" s="31">
        <f>H87/J87</f>
        <v>1180.5900974025974</v>
      </c>
      <c r="L87" s="31">
        <f>I87/J87</f>
        <v>1574.1201298701299</v>
      </c>
      <c r="M87" s="53">
        <f>D87+H87</f>
        <v>1416277.75</v>
      </c>
      <c r="N87" s="66">
        <f>M87/IF(J87&gt;E87,J87,E87)</f>
        <v>1481.4620815899582</v>
      </c>
      <c r="O87" s="31">
        <f>I87</f>
        <v>1454487</v>
      </c>
      <c r="P87" s="31">
        <f t="shared" ref="P87" si="38">O87-M87</f>
        <v>38209.25</v>
      </c>
      <c r="Q87" s="96">
        <f>P87/IF(J87&gt;E87,J87,E87)</f>
        <v>39.967834728033473</v>
      </c>
      <c r="R87" s="96"/>
      <c r="S87" s="24" t="s">
        <v>178</v>
      </c>
      <c r="T87" s="8"/>
      <c r="U87" s="27">
        <f>SUM(U4:U84)</f>
        <v>64</v>
      </c>
    </row>
    <row r="88" spans="1:21" ht="38.25" hidden="1" x14ac:dyDescent="0.2">
      <c r="A88" s="17" t="s">
        <v>0</v>
      </c>
      <c r="B88" s="2" t="s">
        <v>1</v>
      </c>
      <c r="C88" s="28" t="s">
        <v>229</v>
      </c>
      <c r="D88" s="42" t="s">
        <v>199</v>
      </c>
      <c r="E88" s="28" t="s">
        <v>230</v>
      </c>
      <c r="F88" s="68" t="s">
        <v>233</v>
      </c>
      <c r="G88" s="61" t="s">
        <v>229</v>
      </c>
      <c r="H88" s="42" t="s">
        <v>199</v>
      </c>
      <c r="I88" s="42" t="s">
        <v>212</v>
      </c>
      <c r="J88" s="32" t="s">
        <v>230</v>
      </c>
      <c r="K88" s="68" t="s">
        <v>233</v>
      </c>
      <c r="L88" s="68" t="s">
        <v>234</v>
      </c>
      <c r="M88" s="52" t="s">
        <v>199</v>
      </c>
      <c r="N88" s="68" t="s">
        <v>233</v>
      </c>
      <c r="O88" s="42" t="s">
        <v>212</v>
      </c>
      <c r="P88" s="43" t="s">
        <v>214</v>
      </c>
      <c r="Q88" s="54" t="s">
        <v>235</v>
      </c>
      <c r="R88" s="54"/>
      <c r="S88" s="17" t="s">
        <v>0</v>
      </c>
      <c r="T88" s="2" t="s">
        <v>1</v>
      </c>
    </row>
    <row r="89" spans="1:21" hidden="1" x14ac:dyDescent="0.2">
      <c r="E89" s="27">
        <v>16</v>
      </c>
      <c r="F89" s="43">
        <f>D87/E89</f>
        <v>20338.28125</v>
      </c>
      <c r="J89" s="27">
        <v>16</v>
      </c>
      <c r="K89" s="43">
        <f>H87/J89</f>
        <v>68179.078125</v>
      </c>
      <c r="L89" s="43">
        <f>I87/J89</f>
        <v>90905.4375</v>
      </c>
      <c r="P89" s="31">
        <f>L89-(F89+K89)</f>
        <v>2388.078125</v>
      </c>
    </row>
    <row r="90" spans="1:21" s="69" customFormat="1" ht="25.5" hidden="1" x14ac:dyDescent="0.2">
      <c r="E90" s="70" t="s">
        <v>197</v>
      </c>
      <c r="F90" s="70" t="s">
        <v>231</v>
      </c>
      <c r="G90" s="71"/>
      <c r="J90" s="70" t="s">
        <v>197</v>
      </c>
      <c r="K90" s="70" t="s">
        <v>231</v>
      </c>
      <c r="L90" s="70" t="s">
        <v>232</v>
      </c>
      <c r="M90" s="71"/>
      <c r="N90" s="72"/>
      <c r="P90" s="70" t="s">
        <v>236</v>
      </c>
      <c r="Q90" s="70"/>
      <c r="R90" s="70"/>
    </row>
    <row r="91" spans="1:21" s="56" customFormat="1" x14ac:dyDescent="0.2">
      <c r="B91" s="83"/>
      <c r="C91" s="74"/>
      <c r="D91" s="66"/>
      <c r="E91" s="74"/>
      <c r="F91" s="66"/>
      <c r="G91" s="74"/>
      <c r="H91" s="66"/>
      <c r="I91" s="66"/>
      <c r="J91" s="57"/>
      <c r="K91" s="66"/>
      <c r="L91" s="66"/>
      <c r="M91" s="66"/>
      <c r="N91" s="66"/>
      <c r="O91" s="66"/>
      <c r="P91" s="66"/>
      <c r="Q91" s="66"/>
      <c r="R91" s="66"/>
      <c r="T91" s="83"/>
      <c r="U91" s="83"/>
    </row>
    <row r="92" spans="1:21" s="56" customFormat="1" x14ac:dyDescent="0.2">
      <c r="B92" s="83"/>
      <c r="C92" s="74"/>
      <c r="D92" s="66"/>
      <c r="E92" s="74"/>
      <c r="F92" s="66"/>
      <c r="G92" s="74"/>
      <c r="H92" s="66"/>
      <c r="I92" s="66"/>
      <c r="J92" s="57"/>
      <c r="K92" s="66"/>
      <c r="L92" s="66"/>
      <c r="M92" s="66"/>
      <c r="N92" s="66"/>
      <c r="O92" s="66"/>
      <c r="P92" s="66"/>
      <c r="Q92" s="66"/>
      <c r="R92" s="66"/>
      <c r="T92" s="83"/>
      <c r="U92" s="83"/>
    </row>
    <row r="93" spans="1:21" s="56" customFormat="1" x14ac:dyDescent="0.2">
      <c r="B93" s="83"/>
      <c r="C93" s="74"/>
      <c r="D93" s="66"/>
      <c r="E93" s="74"/>
      <c r="F93" s="66"/>
      <c r="G93" s="74"/>
      <c r="H93" s="66"/>
      <c r="I93" s="66"/>
      <c r="J93" s="57"/>
      <c r="K93" s="66"/>
      <c r="L93" s="66"/>
      <c r="M93" s="66"/>
      <c r="N93" s="81"/>
      <c r="O93" s="81"/>
      <c r="P93" s="81"/>
      <c r="Q93" s="81"/>
      <c r="R93" s="81"/>
      <c r="S93" s="81"/>
      <c r="T93" s="83"/>
      <c r="U93" s="83"/>
    </row>
    <row r="94" spans="1:21" s="56" customFormat="1" x14ac:dyDescent="0.2">
      <c r="B94" s="83"/>
      <c r="C94" s="74"/>
      <c r="D94" s="66"/>
      <c r="E94" s="74"/>
      <c r="F94" s="66"/>
      <c r="G94" s="74"/>
      <c r="H94" s="66"/>
      <c r="I94" s="66"/>
      <c r="J94" s="57"/>
      <c r="K94" s="66"/>
      <c r="L94" s="66"/>
      <c r="M94" s="66"/>
      <c r="N94" s="64"/>
      <c r="O94" s="66"/>
      <c r="P94" s="66"/>
      <c r="Q94" s="64"/>
      <c r="R94" s="64"/>
      <c r="T94" s="83"/>
      <c r="U94" s="83"/>
    </row>
    <row r="95" spans="1:21" s="56" customFormat="1" x14ac:dyDescent="0.2">
      <c r="B95" s="83"/>
      <c r="C95" s="74"/>
      <c r="D95" s="66"/>
      <c r="E95" s="74"/>
      <c r="F95" s="66"/>
      <c r="G95" s="74"/>
      <c r="H95" s="66"/>
      <c r="I95" s="66"/>
      <c r="J95" s="57"/>
      <c r="K95" s="66"/>
      <c r="L95" s="66"/>
      <c r="M95" s="66"/>
      <c r="N95" s="66"/>
      <c r="O95" s="66"/>
      <c r="P95" s="66"/>
      <c r="Q95" s="77"/>
      <c r="R95" s="77"/>
      <c r="T95" s="83"/>
      <c r="U95" s="83"/>
    </row>
    <row r="96" spans="1:21" s="56" customFormat="1" x14ac:dyDescent="0.2">
      <c r="B96" s="83"/>
      <c r="C96" s="74"/>
      <c r="D96" s="66"/>
      <c r="E96" s="74"/>
      <c r="F96" s="66"/>
      <c r="G96" s="74"/>
      <c r="H96" s="66"/>
      <c r="I96" s="66"/>
      <c r="J96" s="57"/>
      <c r="K96" s="66"/>
      <c r="L96" s="66"/>
      <c r="M96" s="66"/>
      <c r="N96" s="66"/>
      <c r="O96" s="66"/>
      <c r="P96" s="66"/>
      <c r="Q96" s="66"/>
      <c r="R96" s="66"/>
      <c r="T96" s="83"/>
      <c r="U96" s="83"/>
    </row>
    <row r="97" spans="2:21" s="56" customFormat="1" x14ac:dyDescent="0.2">
      <c r="B97" s="83"/>
      <c r="C97" s="74"/>
      <c r="D97" s="66"/>
      <c r="E97" s="74"/>
      <c r="F97" s="66"/>
      <c r="G97" s="74"/>
      <c r="H97" s="66"/>
      <c r="I97" s="66"/>
      <c r="J97" s="57"/>
      <c r="K97" s="66"/>
      <c r="L97" s="66"/>
      <c r="M97" s="66"/>
      <c r="N97" s="66"/>
      <c r="O97" s="66"/>
      <c r="P97" s="66"/>
      <c r="Q97" s="66"/>
      <c r="R97" s="66"/>
      <c r="T97" s="83"/>
      <c r="U97" s="83"/>
    </row>
    <row r="98" spans="2:21" s="56" customFormat="1" x14ac:dyDescent="0.2">
      <c r="B98" s="83"/>
      <c r="C98" s="74"/>
      <c r="D98" s="66"/>
      <c r="E98" s="74"/>
      <c r="F98" s="66"/>
      <c r="G98" s="74"/>
      <c r="H98" s="66"/>
      <c r="I98" s="66"/>
      <c r="J98" s="57"/>
      <c r="K98" s="66"/>
      <c r="L98" s="66"/>
      <c r="M98" s="66"/>
      <c r="N98" s="66"/>
      <c r="O98" s="66"/>
      <c r="P98" s="66"/>
      <c r="Q98" s="66"/>
      <c r="R98" s="66"/>
      <c r="T98" s="83"/>
      <c r="U98" s="83"/>
    </row>
    <row r="99" spans="2:21" s="56" customFormat="1" x14ac:dyDescent="0.2">
      <c r="B99" s="83"/>
      <c r="C99" s="74"/>
      <c r="D99" s="66"/>
      <c r="E99" s="74"/>
      <c r="F99" s="66"/>
      <c r="G99" s="74"/>
      <c r="H99" s="66"/>
      <c r="I99" s="66"/>
      <c r="J99" s="57"/>
      <c r="K99" s="66"/>
      <c r="L99" s="66"/>
      <c r="M99" s="66"/>
      <c r="N99" s="66"/>
      <c r="O99" s="66"/>
      <c r="P99" s="66"/>
      <c r="Q99" s="66"/>
      <c r="R99" s="66"/>
      <c r="T99" s="83"/>
      <c r="U99" s="83"/>
    </row>
    <row r="100" spans="2:21" s="56" customFormat="1" x14ac:dyDescent="0.2">
      <c r="B100" s="83"/>
      <c r="C100" s="74"/>
      <c r="D100" s="66"/>
      <c r="E100" s="74"/>
      <c r="F100" s="66"/>
      <c r="G100" s="74"/>
      <c r="H100" s="66"/>
      <c r="I100" s="66"/>
      <c r="J100" s="57"/>
      <c r="K100" s="66"/>
      <c r="L100" s="66"/>
      <c r="M100" s="66"/>
      <c r="N100" s="66"/>
      <c r="O100" s="66"/>
      <c r="P100" s="66"/>
      <c r="Q100" s="66"/>
      <c r="R100" s="66"/>
      <c r="T100" s="83"/>
      <c r="U100" s="83"/>
    </row>
    <row r="101" spans="2:21" s="56" customFormat="1" x14ac:dyDescent="0.2">
      <c r="B101" s="83"/>
      <c r="C101" s="74"/>
      <c r="D101" s="66"/>
      <c r="E101" s="74"/>
      <c r="F101" s="66"/>
      <c r="G101" s="74"/>
      <c r="H101" s="66"/>
      <c r="I101" s="66"/>
      <c r="J101" s="57"/>
      <c r="K101" s="66"/>
      <c r="L101" s="66"/>
      <c r="M101" s="66"/>
      <c r="N101" s="66"/>
      <c r="O101" s="66"/>
      <c r="P101" s="66"/>
      <c r="Q101" s="66"/>
      <c r="R101" s="66"/>
      <c r="T101" s="83"/>
      <c r="U101" s="83"/>
    </row>
    <row r="102" spans="2:21" s="56" customFormat="1" x14ac:dyDescent="0.2">
      <c r="B102" s="83"/>
      <c r="C102" s="74"/>
      <c r="D102" s="66"/>
      <c r="E102" s="74"/>
      <c r="F102" s="66"/>
      <c r="G102" s="74"/>
      <c r="H102" s="66"/>
      <c r="I102" s="66"/>
      <c r="J102" s="57"/>
      <c r="K102" s="66"/>
      <c r="L102" s="66"/>
      <c r="M102" s="66"/>
      <c r="N102" s="66"/>
      <c r="O102" s="66"/>
      <c r="P102" s="66"/>
      <c r="Q102" s="66"/>
      <c r="R102" s="66"/>
      <c r="T102" s="83"/>
      <c r="U102" s="83"/>
    </row>
    <row r="103" spans="2:21" s="56" customFormat="1" x14ac:dyDescent="0.2">
      <c r="B103" s="83"/>
      <c r="C103" s="74"/>
      <c r="D103" s="66"/>
      <c r="E103" s="74"/>
      <c r="F103" s="66"/>
      <c r="G103" s="74"/>
      <c r="H103" s="66"/>
      <c r="I103" s="66"/>
      <c r="J103" s="57"/>
      <c r="K103" s="66"/>
      <c r="L103" s="66"/>
      <c r="M103" s="66"/>
      <c r="N103" s="66"/>
      <c r="O103" s="66"/>
      <c r="P103" s="66"/>
      <c r="Q103" s="66"/>
      <c r="R103" s="66"/>
      <c r="T103" s="83"/>
      <c r="U103" s="83"/>
    </row>
    <row r="104" spans="2:21" s="56" customFormat="1" x14ac:dyDescent="0.2">
      <c r="B104" s="83"/>
      <c r="C104" s="74"/>
      <c r="D104" s="66"/>
      <c r="E104" s="74"/>
      <c r="F104" s="66"/>
      <c r="G104" s="74"/>
      <c r="H104" s="66"/>
      <c r="I104" s="66"/>
      <c r="J104" s="57"/>
      <c r="K104" s="66"/>
      <c r="L104" s="66"/>
      <c r="M104" s="66"/>
      <c r="N104" s="66"/>
      <c r="O104" s="66"/>
      <c r="P104" s="66"/>
      <c r="Q104" s="66"/>
      <c r="R104" s="66"/>
      <c r="T104" s="83"/>
      <c r="U104" s="83"/>
    </row>
    <row r="105" spans="2:21" s="56" customFormat="1" x14ac:dyDescent="0.2">
      <c r="B105" s="83"/>
      <c r="C105" s="74"/>
      <c r="D105" s="66"/>
      <c r="E105" s="74"/>
      <c r="F105" s="66"/>
      <c r="G105" s="74"/>
      <c r="H105" s="66"/>
      <c r="I105" s="66"/>
      <c r="J105" s="57"/>
      <c r="K105" s="66"/>
      <c r="L105" s="66"/>
      <c r="M105" s="66"/>
      <c r="N105" s="66"/>
      <c r="O105" s="66"/>
      <c r="P105" s="66"/>
      <c r="Q105" s="66"/>
      <c r="R105" s="66"/>
      <c r="T105" s="83"/>
      <c r="U105" s="83"/>
    </row>
    <row r="106" spans="2:21" s="56" customFormat="1" x14ac:dyDescent="0.2">
      <c r="B106" s="83"/>
      <c r="C106" s="74"/>
      <c r="D106" s="66"/>
      <c r="E106" s="74"/>
      <c r="F106" s="66"/>
      <c r="G106" s="74"/>
      <c r="H106" s="66"/>
      <c r="I106" s="66"/>
      <c r="J106" s="57"/>
      <c r="K106" s="66"/>
      <c r="L106" s="66"/>
      <c r="M106" s="66"/>
      <c r="N106" s="66"/>
      <c r="O106" s="66"/>
      <c r="P106" s="66"/>
      <c r="Q106" s="66"/>
      <c r="R106" s="66"/>
      <c r="T106" s="83"/>
      <c r="U106" s="83"/>
    </row>
    <row r="107" spans="2:21" s="56" customFormat="1" x14ac:dyDescent="0.2">
      <c r="B107" s="83"/>
      <c r="C107" s="74"/>
      <c r="D107" s="66"/>
      <c r="E107" s="74"/>
      <c r="F107" s="66"/>
      <c r="G107" s="74"/>
      <c r="H107" s="66"/>
      <c r="I107" s="66"/>
      <c r="J107" s="57"/>
      <c r="K107" s="66"/>
      <c r="L107" s="66"/>
      <c r="M107" s="66"/>
      <c r="N107" s="66"/>
      <c r="O107" s="66"/>
      <c r="P107" s="66"/>
      <c r="Q107" s="66"/>
      <c r="R107" s="66"/>
      <c r="T107" s="83"/>
      <c r="U107" s="83"/>
    </row>
    <row r="108" spans="2:21" s="56" customFormat="1" x14ac:dyDescent="0.2">
      <c r="B108" s="83"/>
      <c r="C108" s="74"/>
      <c r="D108" s="66"/>
      <c r="E108" s="74"/>
      <c r="F108" s="66"/>
      <c r="G108" s="74"/>
      <c r="H108" s="66"/>
      <c r="I108" s="66"/>
      <c r="J108" s="57"/>
      <c r="K108" s="66"/>
      <c r="L108" s="66"/>
      <c r="M108" s="66"/>
      <c r="N108" s="66"/>
      <c r="O108" s="66"/>
      <c r="P108" s="66"/>
      <c r="Q108" s="66"/>
      <c r="R108" s="66"/>
      <c r="T108" s="83"/>
      <c r="U108" s="83"/>
    </row>
    <row r="109" spans="2:21" s="56" customFormat="1" x14ac:dyDescent="0.2">
      <c r="B109" s="83"/>
      <c r="C109" s="74"/>
      <c r="D109" s="66"/>
      <c r="E109" s="74"/>
      <c r="F109" s="66"/>
      <c r="G109" s="74"/>
      <c r="H109" s="66"/>
      <c r="I109" s="66"/>
      <c r="J109" s="57"/>
      <c r="K109" s="66"/>
      <c r="L109" s="66"/>
      <c r="M109" s="66"/>
      <c r="N109" s="66"/>
      <c r="O109" s="66"/>
      <c r="P109" s="66"/>
      <c r="Q109" s="66"/>
      <c r="R109" s="66"/>
      <c r="T109" s="83"/>
      <c r="U109" s="83"/>
    </row>
    <row r="110" spans="2:21" s="56" customFormat="1" x14ac:dyDescent="0.2">
      <c r="B110" s="83"/>
      <c r="C110" s="74"/>
      <c r="D110" s="66"/>
      <c r="E110" s="74"/>
      <c r="F110" s="66"/>
      <c r="G110" s="74"/>
      <c r="H110" s="66"/>
      <c r="I110" s="66"/>
      <c r="J110" s="57"/>
      <c r="K110" s="66"/>
      <c r="L110" s="66"/>
      <c r="M110" s="66"/>
      <c r="N110" s="66"/>
      <c r="O110" s="66"/>
      <c r="P110" s="66"/>
      <c r="Q110" s="66"/>
      <c r="R110" s="66"/>
      <c r="T110" s="83"/>
      <c r="U110" s="83"/>
    </row>
    <row r="111" spans="2:21" s="56" customFormat="1" x14ac:dyDescent="0.2">
      <c r="B111" s="83"/>
      <c r="C111" s="74"/>
      <c r="D111" s="66"/>
      <c r="E111" s="74"/>
      <c r="F111" s="66"/>
      <c r="G111" s="74"/>
      <c r="H111" s="66"/>
      <c r="I111" s="66"/>
      <c r="J111" s="57"/>
      <c r="K111" s="66"/>
      <c r="L111" s="66"/>
      <c r="M111" s="66"/>
      <c r="N111" s="66"/>
      <c r="O111" s="66"/>
      <c r="P111" s="66"/>
      <c r="Q111" s="66"/>
      <c r="R111" s="66"/>
      <c r="T111" s="83"/>
      <c r="U111" s="83"/>
    </row>
    <row r="112" spans="2:21" s="56" customFormat="1" x14ac:dyDescent="0.2">
      <c r="B112" s="83"/>
      <c r="C112" s="74"/>
      <c r="D112" s="66"/>
      <c r="E112" s="74"/>
      <c r="F112" s="66"/>
      <c r="G112" s="74"/>
      <c r="H112" s="66"/>
      <c r="I112" s="66"/>
      <c r="J112" s="57"/>
      <c r="K112" s="66"/>
      <c r="L112" s="66"/>
      <c r="M112" s="66"/>
      <c r="N112" s="66"/>
      <c r="O112" s="66"/>
      <c r="P112" s="66"/>
      <c r="Q112" s="66"/>
      <c r="R112" s="66"/>
      <c r="T112" s="83"/>
      <c r="U112" s="83"/>
    </row>
    <row r="113" spans="2:21" s="56" customFormat="1" x14ac:dyDescent="0.2">
      <c r="B113" s="83"/>
      <c r="C113" s="74"/>
      <c r="D113" s="66"/>
      <c r="E113" s="74"/>
      <c r="F113" s="66"/>
      <c r="G113" s="74"/>
      <c r="H113" s="66"/>
      <c r="I113" s="66"/>
      <c r="J113" s="57"/>
      <c r="K113" s="66"/>
      <c r="L113" s="66"/>
      <c r="M113" s="66"/>
      <c r="N113" s="66"/>
      <c r="O113" s="66"/>
      <c r="P113" s="66"/>
      <c r="Q113" s="66"/>
      <c r="R113" s="66"/>
      <c r="T113" s="83"/>
      <c r="U113" s="83"/>
    </row>
    <row r="114" spans="2:21" s="56" customFormat="1" x14ac:dyDescent="0.2">
      <c r="B114" s="83"/>
      <c r="C114" s="74"/>
      <c r="D114" s="66"/>
      <c r="E114" s="74"/>
      <c r="F114" s="66"/>
      <c r="G114" s="74"/>
      <c r="H114" s="66"/>
      <c r="I114" s="66"/>
      <c r="J114" s="57"/>
      <c r="K114" s="66"/>
      <c r="L114" s="66"/>
      <c r="M114" s="66"/>
      <c r="N114" s="66"/>
      <c r="O114" s="66"/>
      <c r="P114" s="66"/>
      <c r="Q114" s="66"/>
      <c r="R114" s="66"/>
      <c r="T114" s="83"/>
      <c r="U114" s="83"/>
    </row>
    <row r="115" spans="2:21" s="56" customFormat="1" x14ac:dyDescent="0.2">
      <c r="B115" s="83"/>
      <c r="C115" s="74"/>
      <c r="D115" s="66"/>
      <c r="E115" s="74"/>
      <c r="F115" s="66"/>
      <c r="G115" s="74"/>
      <c r="H115" s="66"/>
      <c r="I115" s="66"/>
      <c r="J115" s="57"/>
      <c r="K115" s="66"/>
      <c r="L115" s="66"/>
      <c r="M115" s="66"/>
      <c r="N115" s="66"/>
      <c r="O115" s="66"/>
      <c r="P115" s="66"/>
      <c r="Q115" s="66"/>
      <c r="R115" s="66"/>
      <c r="T115" s="83"/>
      <c r="U115" s="83"/>
    </row>
    <row r="116" spans="2:21" s="56" customFormat="1" x14ac:dyDescent="0.2">
      <c r="B116" s="83"/>
      <c r="C116" s="74"/>
      <c r="D116" s="66"/>
      <c r="E116" s="74"/>
      <c r="F116" s="66"/>
      <c r="G116" s="74"/>
      <c r="H116" s="66"/>
      <c r="I116" s="66"/>
      <c r="J116" s="57"/>
      <c r="K116" s="66"/>
      <c r="L116" s="66"/>
      <c r="M116" s="66"/>
      <c r="N116" s="66"/>
      <c r="O116" s="66"/>
      <c r="P116" s="66"/>
      <c r="Q116" s="66"/>
      <c r="R116" s="66"/>
      <c r="T116" s="83"/>
      <c r="U116" s="83"/>
    </row>
    <row r="117" spans="2:21" s="56" customFormat="1" x14ac:dyDescent="0.2">
      <c r="B117" s="83"/>
      <c r="C117" s="74"/>
      <c r="D117" s="66"/>
      <c r="E117" s="74"/>
      <c r="F117" s="66"/>
      <c r="G117" s="74"/>
      <c r="H117" s="66"/>
      <c r="I117" s="66"/>
      <c r="J117" s="57"/>
      <c r="K117" s="66"/>
      <c r="L117" s="66"/>
      <c r="M117" s="66"/>
      <c r="N117" s="66"/>
      <c r="O117" s="66"/>
      <c r="P117" s="66"/>
      <c r="Q117" s="66"/>
      <c r="R117" s="66"/>
      <c r="T117" s="83"/>
      <c r="U117" s="83"/>
    </row>
    <row r="118" spans="2:21" s="56" customFormat="1" x14ac:dyDescent="0.2">
      <c r="B118" s="83"/>
      <c r="C118" s="74"/>
      <c r="D118" s="66"/>
      <c r="E118" s="74"/>
      <c r="F118" s="66"/>
      <c r="G118" s="74"/>
      <c r="H118" s="66"/>
      <c r="I118" s="66"/>
      <c r="J118" s="57"/>
      <c r="K118" s="66"/>
      <c r="L118" s="66"/>
      <c r="M118" s="66"/>
      <c r="N118" s="66"/>
      <c r="O118" s="66"/>
      <c r="P118" s="66"/>
      <c r="Q118" s="66"/>
      <c r="R118" s="66"/>
      <c r="T118" s="83"/>
      <c r="U118" s="83"/>
    </row>
    <row r="119" spans="2:21" s="56" customFormat="1" x14ac:dyDescent="0.2">
      <c r="B119" s="83"/>
      <c r="C119" s="74"/>
      <c r="D119" s="66"/>
      <c r="E119" s="74"/>
      <c r="F119" s="66"/>
      <c r="G119" s="74"/>
      <c r="H119" s="66"/>
      <c r="I119" s="66"/>
      <c r="J119" s="57"/>
      <c r="K119" s="66"/>
      <c r="L119" s="66"/>
      <c r="M119" s="66"/>
      <c r="N119" s="66"/>
      <c r="O119" s="66"/>
      <c r="P119" s="66"/>
      <c r="Q119" s="66"/>
      <c r="R119" s="66"/>
      <c r="T119" s="83"/>
      <c r="U119" s="83"/>
    </row>
    <row r="120" spans="2:21" s="56" customFormat="1" x14ac:dyDescent="0.2">
      <c r="B120" s="83"/>
      <c r="C120" s="74"/>
      <c r="D120" s="66"/>
      <c r="E120" s="74"/>
      <c r="F120" s="66"/>
      <c r="G120" s="74"/>
      <c r="H120" s="66"/>
      <c r="I120" s="66"/>
      <c r="J120" s="57"/>
      <c r="K120" s="66"/>
      <c r="L120" s="66"/>
      <c r="M120" s="66"/>
      <c r="N120" s="66"/>
      <c r="O120" s="66"/>
      <c r="P120" s="66"/>
      <c r="Q120" s="66"/>
      <c r="R120" s="66"/>
      <c r="T120" s="83"/>
      <c r="U120" s="83"/>
    </row>
    <row r="121" spans="2:21" s="56" customFormat="1" x14ac:dyDescent="0.2">
      <c r="B121" s="83"/>
      <c r="C121" s="74"/>
      <c r="D121" s="66"/>
      <c r="E121" s="74"/>
      <c r="F121" s="66"/>
      <c r="G121" s="74"/>
      <c r="H121" s="66"/>
      <c r="I121" s="66"/>
      <c r="J121" s="57"/>
      <c r="K121" s="66"/>
      <c r="L121" s="66"/>
      <c r="M121" s="66"/>
      <c r="N121" s="66"/>
      <c r="O121" s="66"/>
      <c r="P121" s="66"/>
      <c r="Q121" s="66"/>
      <c r="R121" s="66"/>
      <c r="T121" s="83"/>
      <c r="U121" s="83"/>
    </row>
    <row r="122" spans="2:21" s="56" customFormat="1" x14ac:dyDescent="0.2">
      <c r="B122" s="83"/>
      <c r="C122" s="74"/>
      <c r="D122" s="66"/>
      <c r="E122" s="74"/>
      <c r="F122" s="66"/>
      <c r="G122" s="74"/>
      <c r="H122" s="66"/>
      <c r="I122" s="66"/>
      <c r="J122" s="57"/>
      <c r="K122" s="66"/>
      <c r="L122" s="66"/>
      <c r="M122" s="66"/>
      <c r="N122" s="66"/>
      <c r="O122" s="66"/>
      <c r="P122" s="66"/>
      <c r="Q122" s="66"/>
      <c r="R122" s="66"/>
      <c r="T122" s="83"/>
      <c r="U122" s="83"/>
    </row>
    <row r="123" spans="2:21" s="56" customFormat="1" x14ac:dyDescent="0.2">
      <c r="B123" s="83"/>
      <c r="C123" s="74"/>
      <c r="D123" s="66"/>
      <c r="E123" s="74"/>
      <c r="F123" s="66"/>
      <c r="G123" s="74"/>
      <c r="H123" s="66"/>
      <c r="I123" s="66"/>
      <c r="J123" s="57"/>
      <c r="K123" s="66"/>
      <c r="L123" s="66"/>
      <c r="M123" s="66"/>
      <c r="N123" s="66"/>
      <c r="O123" s="66"/>
      <c r="P123" s="66"/>
      <c r="Q123" s="66"/>
      <c r="R123" s="66"/>
      <c r="T123" s="83"/>
      <c r="U123" s="83"/>
    </row>
    <row r="124" spans="2:21" s="56" customFormat="1" x14ac:dyDescent="0.2">
      <c r="B124" s="83"/>
      <c r="C124" s="74"/>
      <c r="D124" s="66"/>
      <c r="E124" s="74"/>
      <c r="F124" s="66"/>
      <c r="G124" s="74"/>
      <c r="H124" s="66"/>
      <c r="I124" s="66"/>
      <c r="J124" s="57"/>
      <c r="K124" s="66"/>
      <c r="L124" s="66"/>
      <c r="M124" s="66"/>
      <c r="N124" s="66"/>
      <c r="O124" s="66"/>
      <c r="P124" s="66"/>
      <c r="Q124" s="66"/>
      <c r="R124" s="66"/>
      <c r="T124" s="83"/>
      <c r="U124" s="83"/>
    </row>
    <row r="125" spans="2:21" s="56" customFormat="1" x14ac:dyDescent="0.2">
      <c r="B125" s="83"/>
      <c r="C125" s="74"/>
      <c r="D125" s="66"/>
      <c r="E125" s="74"/>
      <c r="F125" s="66"/>
      <c r="G125" s="74"/>
      <c r="H125" s="66"/>
      <c r="I125" s="66"/>
      <c r="J125" s="57"/>
      <c r="K125" s="66"/>
      <c r="L125" s="66"/>
      <c r="M125" s="66"/>
      <c r="N125" s="66"/>
      <c r="O125" s="66"/>
      <c r="P125" s="66"/>
      <c r="Q125" s="66"/>
      <c r="R125" s="66"/>
      <c r="T125" s="83"/>
      <c r="U125" s="83"/>
    </row>
    <row r="126" spans="2:21" s="56" customFormat="1" x14ac:dyDescent="0.2">
      <c r="B126" s="83"/>
      <c r="C126" s="74"/>
      <c r="D126" s="66"/>
      <c r="E126" s="74"/>
      <c r="F126" s="66"/>
      <c r="G126" s="74"/>
      <c r="H126" s="66"/>
      <c r="I126" s="66"/>
      <c r="J126" s="57"/>
      <c r="K126" s="66"/>
      <c r="L126" s="66"/>
      <c r="M126" s="66"/>
      <c r="N126" s="66"/>
      <c r="O126" s="66"/>
      <c r="P126" s="66"/>
      <c r="Q126" s="66"/>
      <c r="R126" s="66"/>
      <c r="T126" s="83"/>
      <c r="U126" s="83"/>
    </row>
    <row r="127" spans="2:21" s="56" customFormat="1" x14ac:dyDescent="0.2">
      <c r="B127" s="83"/>
      <c r="C127" s="74"/>
      <c r="D127" s="66"/>
      <c r="E127" s="74"/>
      <c r="F127" s="66"/>
      <c r="G127" s="74"/>
      <c r="H127" s="66"/>
      <c r="I127" s="66"/>
      <c r="J127" s="57"/>
      <c r="K127" s="66"/>
      <c r="L127" s="66"/>
      <c r="M127" s="66"/>
      <c r="N127" s="66"/>
      <c r="O127" s="66"/>
      <c r="P127" s="66"/>
      <c r="Q127" s="66"/>
      <c r="R127" s="66"/>
      <c r="T127" s="83"/>
      <c r="U127" s="83"/>
    </row>
    <row r="128" spans="2:21" s="56" customFormat="1" x14ac:dyDescent="0.2">
      <c r="B128" s="83"/>
      <c r="C128" s="74"/>
      <c r="D128" s="66"/>
      <c r="E128" s="74"/>
      <c r="F128" s="66"/>
      <c r="G128" s="74"/>
      <c r="H128" s="66"/>
      <c r="I128" s="66"/>
      <c r="J128" s="57"/>
      <c r="K128" s="66"/>
      <c r="L128" s="66"/>
      <c r="M128" s="66"/>
      <c r="N128" s="66"/>
      <c r="O128" s="66"/>
      <c r="P128" s="66"/>
      <c r="Q128" s="66"/>
      <c r="R128" s="66"/>
      <c r="T128" s="83"/>
      <c r="U128" s="83"/>
    </row>
    <row r="129" spans="2:21" s="56" customFormat="1" x14ac:dyDescent="0.2">
      <c r="B129" s="83"/>
      <c r="C129" s="74"/>
      <c r="D129" s="66"/>
      <c r="E129" s="74"/>
      <c r="F129" s="66"/>
      <c r="G129" s="74"/>
      <c r="H129" s="66"/>
      <c r="I129" s="66"/>
      <c r="J129" s="57"/>
      <c r="K129" s="66"/>
      <c r="L129" s="66"/>
      <c r="M129" s="66"/>
      <c r="N129" s="66"/>
      <c r="O129" s="66"/>
      <c r="P129" s="66"/>
      <c r="Q129" s="66"/>
      <c r="R129" s="66"/>
      <c r="T129" s="83"/>
      <c r="U129" s="83"/>
    </row>
    <row r="130" spans="2:21" s="56" customFormat="1" x14ac:dyDescent="0.2">
      <c r="B130" s="83"/>
      <c r="C130" s="74"/>
      <c r="D130" s="66"/>
      <c r="E130" s="74"/>
      <c r="F130" s="66"/>
      <c r="G130" s="74"/>
      <c r="H130" s="66"/>
      <c r="I130" s="66"/>
      <c r="J130" s="57"/>
      <c r="K130" s="66"/>
      <c r="L130" s="66"/>
      <c r="M130" s="66"/>
      <c r="N130" s="66"/>
      <c r="O130" s="66"/>
      <c r="P130" s="66"/>
      <c r="Q130" s="66"/>
      <c r="R130" s="66"/>
      <c r="T130" s="83"/>
      <c r="U130" s="83"/>
    </row>
    <row r="131" spans="2:21" s="56" customFormat="1" x14ac:dyDescent="0.2">
      <c r="B131" s="83"/>
      <c r="C131" s="74"/>
      <c r="D131" s="66"/>
      <c r="E131" s="74"/>
      <c r="F131" s="66"/>
      <c r="G131" s="74"/>
      <c r="H131" s="66"/>
      <c r="I131" s="66"/>
      <c r="J131" s="57"/>
      <c r="K131" s="66"/>
      <c r="L131" s="66"/>
      <c r="M131" s="66"/>
      <c r="N131" s="66"/>
      <c r="O131" s="66"/>
      <c r="P131" s="66"/>
      <c r="Q131" s="66"/>
      <c r="R131" s="66"/>
      <c r="T131" s="83"/>
      <c r="U131" s="83"/>
    </row>
    <row r="132" spans="2:21" s="56" customFormat="1" x14ac:dyDescent="0.2">
      <c r="B132" s="83"/>
      <c r="C132" s="74"/>
      <c r="D132" s="66"/>
      <c r="E132" s="74"/>
      <c r="F132" s="66"/>
      <c r="G132" s="74"/>
      <c r="H132" s="66"/>
      <c r="I132" s="66"/>
      <c r="J132" s="57"/>
      <c r="K132" s="66"/>
      <c r="L132" s="66"/>
      <c r="M132" s="66"/>
      <c r="N132" s="66"/>
      <c r="O132" s="66"/>
      <c r="P132" s="66"/>
      <c r="Q132" s="66"/>
      <c r="R132" s="66"/>
      <c r="T132" s="83"/>
      <c r="U132" s="83"/>
    </row>
    <row r="133" spans="2:21" s="56" customFormat="1" x14ac:dyDescent="0.2">
      <c r="B133" s="83"/>
      <c r="C133" s="74"/>
      <c r="D133" s="66"/>
      <c r="E133" s="74"/>
      <c r="F133" s="66"/>
      <c r="G133" s="74"/>
      <c r="H133" s="66"/>
      <c r="I133" s="66"/>
      <c r="J133" s="57"/>
      <c r="K133" s="66"/>
      <c r="L133" s="66"/>
      <c r="M133" s="66"/>
      <c r="N133" s="66"/>
      <c r="O133" s="66"/>
      <c r="P133" s="66"/>
      <c r="Q133" s="66"/>
      <c r="R133" s="66"/>
      <c r="T133" s="83"/>
      <c r="U133" s="83"/>
    </row>
    <row r="134" spans="2:21" s="56" customFormat="1" x14ac:dyDescent="0.2">
      <c r="B134" s="83"/>
      <c r="C134" s="74"/>
      <c r="D134" s="66"/>
      <c r="E134" s="74"/>
      <c r="F134" s="66"/>
      <c r="G134" s="74"/>
      <c r="H134" s="66"/>
      <c r="I134" s="66"/>
      <c r="J134" s="57"/>
      <c r="K134" s="66"/>
      <c r="L134" s="66"/>
      <c r="M134" s="66"/>
      <c r="N134" s="66"/>
      <c r="O134" s="66"/>
      <c r="P134" s="66"/>
      <c r="Q134" s="66"/>
      <c r="R134" s="66"/>
      <c r="T134" s="83"/>
      <c r="U134" s="83"/>
    </row>
    <row r="135" spans="2:21" s="56" customFormat="1" x14ac:dyDescent="0.2">
      <c r="B135" s="83"/>
      <c r="C135" s="74"/>
      <c r="D135" s="66"/>
      <c r="E135" s="74"/>
      <c r="F135" s="66"/>
      <c r="G135" s="74"/>
      <c r="H135" s="66"/>
      <c r="I135" s="66"/>
      <c r="J135" s="57"/>
      <c r="K135" s="66"/>
      <c r="L135" s="66"/>
      <c r="M135" s="66"/>
      <c r="N135" s="66"/>
      <c r="O135" s="66"/>
      <c r="P135" s="66"/>
      <c r="Q135" s="66"/>
      <c r="R135" s="66"/>
      <c r="T135" s="83"/>
      <c r="U135" s="83"/>
    </row>
    <row r="136" spans="2:21" s="56" customFormat="1" x14ac:dyDescent="0.2">
      <c r="B136" s="83"/>
      <c r="C136" s="74"/>
      <c r="D136" s="66"/>
      <c r="E136" s="74"/>
      <c r="F136" s="66"/>
      <c r="G136" s="74"/>
      <c r="H136" s="66"/>
      <c r="I136" s="66"/>
      <c r="J136" s="57"/>
      <c r="K136" s="66"/>
      <c r="L136" s="66"/>
      <c r="M136" s="66"/>
      <c r="N136" s="66"/>
      <c r="O136" s="66"/>
      <c r="P136" s="66"/>
      <c r="Q136" s="66"/>
      <c r="R136" s="66"/>
      <c r="T136" s="83"/>
      <c r="U136" s="83"/>
    </row>
    <row r="137" spans="2:21" s="56" customFormat="1" x14ac:dyDescent="0.2">
      <c r="B137" s="83"/>
      <c r="C137" s="74"/>
      <c r="D137" s="66"/>
      <c r="E137" s="74"/>
      <c r="F137" s="66"/>
      <c r="G137" s="74"/>
      <c r="H137" s="66"/>
      <c r="I137" s="66"/>
      <c r="J137" s="57"/>
      <c r="K137" s="66"/>
      <c r="L137" s="66"/>
      <c r="M137" s="66"/>
      <c r="N137" s="66"/>
      <c r="O137" s="66"/>
      <c r="P137" s="66"/>
      <c r="Q137" s="66"/>
      <c r="R137" s="66"/>
      <c r="T137" s="83"/>
      <c r="U137" s="83"/>
    </row>
    <row r="138" spans="2:21" s="56" customFormat="1" x14ac:dyDescent="0.2">
      <c r="B138" s="83"/>
      <c r="C138" s="74"/>
      <c r="D138" s="66"/>
      <c r="E138" s="74"/>
      <c r="F138" s="66"/>
      <c r="G138" s="74"/>
      <c r="H138" s="66"/>
      <c r="I138" s="66"/>
      <c r="J138" s="57"/>
      <c r="K138" s="66"/>
      <c r="L138" s="66"/>
      <c r="M138" s="66"/>
      <c r="N138" s="66"/>
      <c r="O138" s="66"/>
      <c r="P138" s="66"/>
      <c r="Q138" s="66"/>
      <c r="R138" s="66"/>
      <c r="T138" s="83"/>
      <c r="U138" s="83"/>
    </row>
    <row r="139" spans="2:21" s="56" customFormat="1" x14ac:dyDescent="0.2">
      <c r="B139" s="83"/>
      <c r="C139" s="74"/>
      <c r="D139" s="66"/>
      <c r="E139" s="74"/>
      <c r="F139" s="66"/>
      <c r="G139" s="74"/>
      <c r="H139" s="66"/>
      <c r="I139" s="66"/>
      <c r="J139" s="57"/>
      <c r="K139" s="66"/>
      <c r="L139" s="66"/>
      <c r="M139" s="66"/>
      <c r="N139" s="66"/>
      <c r="O139" s="66"/>
      <c r="P139" s="66"/>
      <c r="Q139" s="66"/>
      <c r="R139" s="66"/>
      <c r="T139" s="83"/>
      <c r="U139" s="83"/>
    </row>
    <row r="140" spans="2:21" s="56" customFormat="1" x14ac:dyDescent="0.2">
      <c r="B140" s="83"/>
      <c r="C140" s="74"/>
      <c r="D140" s="66"/>
      <c r="E140" s="74"/>
      <c r="F140" s="66"/>
      <c r="G140" s="74"/>
      <c r="H140" s="66"/>
      <c r="I140" s="66"/>
      <c r="J140" s="57"/>
      <c r="K140" s="66"/>
      <c r="L140" s="66"/>
      <c r="M140" s="66"/>
      <c r="N140" s="66"/>
      <c r="O140" s="66"/>
      <c r="P140" s="66"/>
      <c r="Q140" s="66"/>
      <c r="R140" s="66"/>
      <c r="T140" s="83"/>
      <c r="U140" s="83"/>
    </row>
    <row r="141" spans="2:21" s="56" customFormat="1" x14ac:dyDescent="0.2">
      <c r="B141" s="83"/>
      <c r="C141" s="74"/>
      <c r="D141" s="66"/>
      <c r="E141" s="74"/>
      <c r="F141" s="66"/>
      <c r="G141" s="74"/>
      <c r="H141" s="66"/>
      <c r="I141" s="66"/>
      <c r="J141" s="57"/>
      <c r="K141" s="66"/>
      <c r="L141" s="66"/>
      <c r="M141" s="66"/>
      <c r="N141" s="66"/>
      <c r="O141" s="66"/>
      <c r="P141" s="66"/>
      <c r="Q141" s="66"/>
      <c r="R141" s="66"/>
      <c r="T141" s="83"/>
      <c r="U141" s="83"/>
    </row>
    <row r="142" spans="2:21" s="56" customFormat="1" x14ac:dyDescent="0.2">
      <c r="B142" s="83"/>
      <c r="C142" s="74"/>
      <c r="D142" s="66"/>
      <c r="E142" s="74"/>
      <c r="F142" s="66"/>
      <c r="G142" s="74"/>
      <c r="H142" s="66"/>
      <c r="I142" s="66"/>
      <c r="J142" s="57"/>
      <c r="K142" s="66"/>
      <c r="L142" s="66"/>
      <c r="M142" s="66"/>
      <c r="N142" s="66"/>
      <c r="O142" s="66"/>
      <c r="P142" s="66"/>
      <c r="Q142" s="66"/>
      <c r="R142" s="66"/>
      <c r="T142" s="83"/>
      <c r="U142" s="83"/>
    </row>
    <row r="143" spans="2:21" s="56" customFormat="1" x14ac:dyDescent="0.2">
      <c r="B143" s="83"/>
      <c r="C143" s="74"/>
      <c r="D143" s="66"/>
      <c r="E143" s="74"/>
      <c r="F143" s="66"/>
      <c r="G143" s="74"/>
      <c r="H143" s="66"/>
      <c r="I143" s="66"/>
      <c r="J143" s="57"/>
      <c r="K143" s="66"/>
      <c r="L143" s="66"/>
      <c r="M143" s="66"/>
      <c r="N143" s="66"/>
      <c r="O143" s="66"/>
      <c r="P143" s="66"/>
      <c r="Q143" s="66"/>
      <c r="R143" s="66"/>
      <c r="T143" s="83"/>
      <c r="U143" s="83"/>
    </row>
    <row r="144" spans="2:21" s="56" customFormat="1" x14ac:dyDescent="0.2">
      <c r="B144" s="83"/>
      <c r="C144" s="74"/>
      <c r="D144" s="66"/>
      <c r="E144" s="74"/>
      <c r="F144" s="66"/>
      <c r="G144" s="74"/>
      <c r="H144" s="66"/>
      <c r="I144" s="66"/>
      <c r="J144" s="57"/>
      <c r="K144" s="66"/>
      <c r="L144" s="66"/>
      <c r="M144" s="66"/>
      <c r="N144" s="66"/>
      <c r="O144" s="66"/>
      <c r="P144" s="66"/>
      <c r="Q144" s="66"/>
      <c r="R144" s="66"/>
      <c r="T144" s="83"/>
      <c r="U144" s="83"/>
    </row>
    <row r="145" spans="2:21" s="56" customFormat="1" x14ac:dyDescent="0.2">
      <c r="B145" s="83"/>
      <c r="C145" s="74"/>
      <c r="D145" s="66"/>
      <c r="E145" s="74"/>
      <c r="F145" s="66"/>
      <c r="G145" s="74"/>
      <c r="H145" s="66"/>
      <c r="I145" s="66"/>
      <c r="J145" s="57"/>
      <c r="K145" s="66"/>
      <c r="L145" s="66"/>
      <c r="M145" s="66"/>
      <c r="N145" s="66"/>
      <c r="O145" s="66"/>
      <c r="P145" s="66"/>
      <c r="Q145" s="66"/>
      <c r="R145" s="66"/>
      <c r="T145" s="83"/>
      <c r="U145" s="83"/>
    </row>
    <row r="146" spans="2:21" s="56" customFormat="1" x14ac:dyDescent="0.2">
      <c r="B146" s="83"/>
      <c r="C146" s="74"/>
      <c r="D146" s="66"/>
      <c r="E146" s="74"/>
      <c r="F146" s="66"/>
      <c r="G146" s="74"/>
      <c r="H146" s="66"/>
      <c r="I146" s="66"/>
      <c r="J146" s="57"/>
      <c r="K146" s="66"/>
      <c r="L146" s="66"/>
      <c r="M146" s="66"/>
      <c r="N146" s="66"/>
      <c r="O146" s="66"/>
      <c r="P146" s="66"/>
      <c r="Q146" s="66"/>
      <c r="R146" s="66"/>
      <c r="T146" s="83"/>
      <c r="U146" s="83"/>
    </row>
    <row r="147" spans="2:21" s="56" customFormat="1" x14ac:dyDescent="0.2">
      <c r="B147" s="83"/>
      <c r="C147" s="74"/>
      <c r="D147" s="66"/>
      <c r="E147" s="74"/>
      <c r="F147" s="66"/>
      <c r="G147" s="74"/>
      <c r="H147" s="66"/>
      <c r="I147" s="66"/>
      <c r="J147" s="57"/>
      <c r="K147" s="66"/>
      <c r="L147" s="66"/>
      <c r="M147" s="66"/>
      <c r="N147" s="66"/>
      <c r="O147" s="66"/>
      <c r="P147" s="66"/>
      <c r="Q147" s="66"/>
      <c r="R147" s="66"/>
      <c r="T147" s="83"/>
      <c r="U147" s="83"/>
    </row>
    <row r="148" spans="2:21" s="56" customFormat="1" x14ac:dyDescent="0.2">
      <c r="B148" s="83"/>
      <c r="C148" s="74"/>
      <c r="D148" s="66"/>
      <c r="E148" s="74"/>
      <c r="F148" s="66"/>
      <c r="G148" s="74"/>
      <c r="H148" s="66"/>
      <c r="I148" s="66"/>
      <c r="J148" s="57"/>
      <c r="K148" s="66"/>
      <c r="L148" s="66"/>
      <c r="M148" s="66"/>
      <c r="N148" s="66"/>
      <c r="O148" s="66"/>
      <c r="P148" s="66"/>
      <c r="Q148" s="66"/>
      <c r="R148" s="66"/>
      <c r="T148" s="83"/>
      <c r="U148" s="83"/>
    </row>
    <row r="149" spans="2:21" s="56" customFormat="1" x14ac:dyDescent="0.2">
      <c r="B149" s="83"/>
      <c r="C149" s="74"/>
      <c r="D149" s="66"/>
      <c r="E149" s="74"/>
      <c r="F149" s="66"/>
      <c r="G149" s="74"/>
      <c r="H149" s="66"/>
      <c r="I149" s="66"/>
      <c r="J149" s="57"/>
      <c r="K149" s="66"/>
      <c r="L149" s="66"/>
      <c r="M149" s="66"/>
      <c r="N149" s="66"/>
      <c r="O149" s="66"/>
      <c r="P149" s="66"/>
      <c r="Q149" s="66"/>
      <c r="R149" s="66"/>
      <c r="T149" s="83"/>
      <c r="U149" s="83"/>
    </row>
    <row r="150" spans="2:21" s="56" customFormat="1" x14ac:dyDescent="0.2">
      <c r="B150" s="83"/>
      <c r="C150" s="74"/>
      <c r="D150" s="66"/>
      <c r="E150" s="74"/>
      <c r="F150" s="66"/>
      <c r="G150" s="74"/>
      <c r="H150" s="66"/>
      <c r="I150" s="66"/>
      <c r="J150" s="57"/>
      <c r="K150" s="66"/>
      <c r="L150" s="66"/>
      <c r="M150" s="66"/>
      <c r="N150" s="66"/>
      <c r="O150" s="66"/>
      <c r="P150" s="66"/>
      <c r="Q150" s="66"/>
      <c r="R150" s="66"/>
      <c r="T150" s="83"/>
      <c r="U150" s="83"/>
    </row>
    <row r="151" spans="2:21" s="56" customFormat="1" x14ac:dyDescent="0.2">
      <c r="B151" s="83"/>
      <c r="C151" s="74"/>
      <c r="D151" s="66"/>
      <c r="E151" s="74"/>
      <c r="F151" s="66"/>
      <c r="G151" s="74"/>
      <c r="H151" s="66"/>
      <c r="I151" s="66"/>
      <c r="J151" s="57"/>
      <c r="K151" s="66"/>
      <c r="L151" s="66"/>
      <c r="M151" s="66"/>
      <c r="N151" s="66"/>
      <c r="O151" s="66"/>
      <c r="P151" s="66"/>
      <c r="Q151" s="66"/>
      <c r="R151" s="66"/>
      <c r="T151" s="83"/>
      <c r="U151" s="83"/>
    </row>
    <row r="152" spans="2:21" s="56" customFormat="1" x14ac:dyDescent="0.2">
      <c r="B152" s="83"/>
      <c r="C152" s="74"/>
      <c r="D152" s="66"/>
      <c r="E152" s="74"/>
      <c r="F152" s="66"/>
      <c r="G152" s="74"/>
      <c r="H152" s="66"/>
      <c r="I152" s="66"/>
      <c r="J152" s="57"/>
      <c r="K152" s="66"/>
      <c r="L152" s="66"/>
      <c r="M152" s="66"/>
      <c r="N152" s="66"/>
      <c r="O152" s="66"/>
      <c r="P152" s="66"/>
      <c r="Q152" s="66"/>
      <c r="R152" s="66"/>
      <c r="T152" s="83"/>
      <c r="U152" s="83"/>
    </row>
    <row r="153" spans="2:21" s="56" customFormat="1" x14ac:dyDescent="0.2">
      <c r="B153" s="83"/>
      <c r="C153" s="74"/>
      <c r="D153" s="66"/>
      <c r="E153" s="74"/>
      <c r="F153" s="66"/>
      <c r="G153" s="74"/>
      <c r="H153" s="66"/>
      <c r="I153" s="66"/>
      <c r="J153" s="57"/>
      <c r="K153" s="66"/>
      <c r="L153" s="66"/>
      <c r="M153" s="66"/>
      <c r="N153" s="66"/>
      <c r="O153" s="66"/>
      <c r="P153" s="66"/>
      <c r="Q153" s="66"/>
      <c r="R153" s="66"/>
      <c r="T153" s="83"/>
      <c r="U153" s="83"/>
    </row>
    <row r="154" spans="2:21" s="56" customFormat="1" x14ac:dyDescent="0.2">
      <c r="B154" s="83"/>
      <c r="C154" s="74"/>
      <c r="D154" s="66"/>
      <c r="E154" s="74"/>
      <c r="F154" s="66"/>
      <c r="G154" s="74"/>
      <c r="H154" s="66"/>
      <c r="I154" s="66"/>
      <c r="J154" s="57"/>
      <c r="K154" s="66"/>
      <c r="L154" s="66"/>
      <c r="M154" s="66"/>
      <c r="N154" s="66"/>
      <c r="O154" s="66"/>
      <c r="P154" s="66"/>
      <c r="Q154" s="66"/>
      <c r="R154" s="66"/>
      <c r="T154" s="83"/>
      <c r="U154" s="83"/>
    </row>
    <row r="155" spans="2:21" s="56" customFormat="1" x14ac:dyDescent="0.2">
      <c r="B155" s="83"/>
      <c r="C155" s="74"/>
      <c r="D155" s="66"/>
      <c r="E155" s="74"/>
      <c r="F155" s="66"/>
      <c r="G155" s="74"/>
      <c r="H155" s="66"/>
      <c r="I155" s="66"/>
      <c r="J155" s="57"/>
      <c r="K155" s="66"/>
      <c r="L155" s="66"/>
      <c r="M155" s="66"/>
      <c r="N155" s="66"/>
      <c r="O155" s="66"/>
      <c r="P155" s="66"/>
      <c r="Q155" s="66"/>
      <c r="R155" s="66"/>
      <c r="T155" s="83"/>
      <c r="U155" s="83"/>
    </row>
    <row r="156" spans="2:21" s="56" customFormat="1" x14ac:dyDescent="0.2">
      <c r="B156" s="83"/>
      <c r="C156" s="74"/>
      <c r="D156" s="66"/>
      <c r="E156" s="74"/>
      <c r="F156" s="66"/>
      <c r="G156" s="74"/>
      <c r="H156" s="66"/>
      <c r="I156" s="66"/>
      <c r="J156" s="57"/>
      <c r="K156" s="66"/>
      <c r="L156" s="66"/>
      <c r="M156" s="66"/>
      <c r="N156" s="66"/>
      <c r="O156" s="66"/>
      <c r="P156" s="66"/>
      <c r="Q156" s="66"/>
      <c r="R156" s="66"/>
      <c r="T156" s="83"/>
      <c r="U156" s="83"/>
    </row>
    <row r="157" spans="2:21" s="56" customFormat="1" x14ac:dyDescent="0.2">
      <c r="B157" s="83"/>
      <c r="C157" s="74"/>
      <c r="D157" s="66"/>
      <c r="E157" s="74"/>
      <c r="F157" s="66"/>
      <c r="G157" s="74"/>
      <c r="H157" s="66"/>
      <c r="I157" s="66"/>
      <c r="J157" s="57"/>
      <c r="K157" s="66"/>
      <c r="L157" s="66"/>
      <c r="M157" s="66"/>
      <c r="N157" s="66"/>
      <c r="O157" s="66"/>
      <c r="P157" s="66"/>
      <c r="Q157" s="66"/>
      <c r="R157" s="66"/>
      <c r="T157" s="83"/>
      <c r="U157" s="83"/>
    </row>
    <row r="158" spans="2:21" s="56" customFormat="1" x14ac:dyDescent="0.2">
      <c r="B158" s="83"/>
      <c r="C158" s="74"/>
      <c r="D158" s="66"/>
      <c r="E158" s="74"/>
      <c r="F158" s="66"/>
      <c r="G158" s="74"/>
      <c r="H158" s="66"/>
      <c r="I158" s="66"/>
      <c r="J158" s="57"/>
      <c r="K158" s="66"/>
      <c r="L158" s="66"/>
      <c r="M158" s="66"/>
      <c r="N158" s="66"/>
      <c r="O158" s="66"/>
      <c r="P158" s="66"/>
      <c r="Q158" s="66"/>
      <c r="R158" s="66"/>
      <c r="T158" s="83"/>
      <c r="U158" s="83"/>
    </row>
    <row r="159" spans="2:21" s="56" customFormat="1" x14ac:dyDescent="0.2">
      <c r="B159" s="83"/>
      <c r="C159" s="74"/>
      <c r="D159" s="66"/>
      <c r="E159" s="74"/>
      <c r="F159" s="66"/>
      <c r="G159" s="74"/>
      <c r="H159" s="66"/>
      <c r="I159" s="66"/>
      <c r="J159" s="57"/>
      <c r="K159" s="66"/>
      <c r="L159" s="66"/>
      <c r="M159" s="66"/>
      <c r="N159" s="66"/>
      <c r="O159" s="66"/>
      <c r="P159" s="66"/>
      <c r="Q159" s="66"/>
      <c r="R159" s="66"/>
      <c r="T159" s="83"/>
      <c r="U159" s="83"/>
    </row>
    <row r="160" spans="2:21" s="56" customFormat="1" x14ac:dyDescent="0.2">
      <c r="B160" s="83"/>
      <c r="C160" s="74"/>
      <c r="D160" s="66"/>
      <c r="E160" s="74"/>
      <c r="F160" s="66"/>
      <c r="G160" s="74"/>
      <c r="H160" s="66"/>
      <c r="I160" s="66"/>
      <c r="J160" s="57"/>
      <c r="K160" s="66"/>
      <c r="L160" s="66"/>
      <c r="M160" s="66"/>
      <c r="N160" s="66"/>
      <c r="O160" s="66"/>
      <c r="P160" s="66"/>
      <c r="Q160" s="66"/>
      <c r="R160" s="66"/>
      <c r="T160" s="83"/>
      <c r="U160" s="83"/>
    </row>
    <row r="161" spans="2:21" s="56" customFormat="1" x14ac:dyDescent="0.2">
      <c r="B161" s="83"/>
      <c r="C161" s="74"/>
      <c r="D161" s="66"/>
      <c r="E161" s="74"/>
      <c r="F161" s="66"/>
      <c r="G161" s="74"/>
      <c r="H161" s="66"/>
      <c r="I161" s="66"/>
      <c r="J161" s="57"/>
      <c r="K161" s="66"/>
      <c r="L161" s="66"/>
      <c r="M161" s="66"/>
      <c r="N161" s="66"/>
      <c r="O161" s="66"/>
      <c r="P161" s="66"/>
      <c r="Q161" s="66"/>
      <c r="R161" s="66"/>
      <c r="T161" s="83"/>
      <c r="U161" s="83"/>
    </row>
    <row r="162" spans="2:21" s="56" customFormat="1" x14ac:dyDescent="0.2">
      <c r="B162" s="83"/>
      <c r="C162" s="74"/>
      <c r="D162" s="66"/>
      <c r="E162" s="74"/>
      <c r="F162" s="66"/>
      <c r="G162" s="74"/>
      <c r="H162" s="66"/>
      <c r="I162" s="66"/>
      <c r="J162" s="57"/>
      <c r="K162" s="66"/>
      <c r="L162" s="66"/>
      <c r="M162" s="66"/>
      <c r="N162" s="66"/>
      <c r="O162" s="66"/>
      <c r="P162" s="66"/>
      <c r="Q162" s="66"/>
      <c r="R162" s="66"/>
      <c r="T162" s="83"/>
      <c r="U162" s="83"/>
    </row>
    <row r="163" spans="2:21" s="56" customFormat="1" x14ac:dyDescent="0.2">
      <c r="B163" s="83"/>
      <c r="C163" s="74"/>
      <c r="D163" s="66"/>
      <c r="E163" s="74"/>
      <c r="F163" s="66"/>
      <c r="G163" s="74"/>
      <c r="H163" s="66"/>
      <c r="I163" s="66"/>
      <c r="J163" s="57"/>
      <c r="K163" s="66"/>
      <c r="L163" s="66"/>
      <c r="M163" s="66"/>
      <c r="N163" s="66"/>
      <c r="O163" s="66"/>
      <c r="P163" s="66"/>
      <c r="Q163" s="66"/>
      <c r="R163" s="66"/>
      <c r="T163" s="83"/>
      <c r="U163" s="83"/>
    </row>
    <row r="164" spans="2:21" s="56" customFormat="1" x14ac:dyDescent="0.2">
      <c r="B164" s="83"/>
      <c r="C164" s="74"/>
      <c r="D164" s="66"/>
      <c r="E164" s="74"/>
      <c r="F164" s="66"/>
      <c r="G164" s="74"/>
      <c r="H164" s="66"/>
      <c r="I164" s="66"/>
      <c r="J164" s="57"/>
      <c r="K164" s="66"/>
      <c r="L164" s="66"/>
      <c r="M164" s="66"/>
      <c r="N164" s="66"/>
      <c r="O164" s="66"/>
      <c r="P164" s="66"/>
      <c r="Q164" s="66"/>
      <c r="R164" s="66"/>
      <c r="T164" s="83"/>
      <c r="U164" s="83"/>
    </row>
    <row r="165" spans="2:21" s="56" customFormat="1" x14ac:dyDescent="0.2">
      <c r="B165" s="83"/>
      <c r="C165" s="74"/>
      <c r="D165" s="66"/>
      <c r="E165" s="74"/>
      <c r="F165" s="66"/>
      <c r="G165" s="74"/>
      <c r="H165" s="66"/>
      <c r="I165" s="66"/>
      <c r="J165" s="57"/>
      <c r="K165" s="66"/>
      <c r="L165" s="66"/>
      <c r="M165" s="66"/>
      <c r="N165" s="66"/>
      <c r="O165" s="66"/>
      <c r="P165" s="66"/>
      <c r="Q165" s="66"/>
      <c r="R165" s="66"/>
      <c r="T165" s="83"/>
      <c r="U165" s="83"/>
    </row>
    <row r="166" spans="2:21" s="56" customFormat="1" x14ac:dyDescent="0.2">
      <c r="B166" s="83"/>
      <c r="C166" s="74"/>
      <c r="D166" s="66"/>
      <c r="E166" s="74"/>
      <c r="F166" s="66"/>
      <c r="G166" s="74"/>
      <c r="H166" s="66"/>
      <c r="I166" s="66"/>
      <c r="J166" s="57"/>
      <c r="K166" s="66"/>
      <c r="L166" s="66"/>
      <c r="M166" s="66"/>
      <c r="N166" s="66"/>
      <c r="O166" s="66"/>
      <c r="P166" s="66"/>
      <c r="Q166" s="66"/>
      <c r="R166" s="66"/>
      <c r="T166" s="83"/>
      <c r="U166" s="83"/>
    </row>
    <row r="167" spans="2:21" s="56" customFormat="1" x14ac:dyDescent="0.2">
      <c r="B167" s="83"/>
      <c r="C167" s="74"/>
      <c r="D167" s="66"/>
      <c r="E167" s="74"/>
      <c r="F167" s="66"/>
      <c r="G167" s="74"/>
      <c r="H167" s="66"/>
      <c r="I167" s="66"/>
      <c r="J167" s="57"/>
      <c r="K167" s="66"/>
      <c r="L167" s="66"/>
      <c r="M167" s="66"/>
      <c r="N167" s="66"/>
      <c r="O167" s="66"/>
      <c r="P167" s="66"/>
      <c r="Q167" s="66"/>
      <c r="R167" s="66"/>
      <c r="T167" s="83"/>
      <c r="U167" s="83"/>
    </row>
    <row r="168" spans="2:21" s="56" customFormat="1" x14ac:dyDescent="0.2">
      <c r="B168" s="83"/>
      <c r="C168" s="74"/>
      <c r="D168" s="66"/>
      <c r="E168" s="74"/>
      <c r="F168" s="66"/>
      <c r="G168" s="74"/>
      <c r="H168" s="66"/>
      <c r="I168" s="66"/>
      <c r="J168" s="57"/>
      <c r="K168" s="66"/>
      <c r="L168" s="66"/>
      <c r="M168" s="66"/>
      <c r="N168" s="66"/>
      <c r="O168" s="66"/>
      <c r="P168" s="66"/>
      <c r="Q168" s="66"/>
      <c r="R168" s="66"/>
      <c r="T168" s="83"/>
      <c r="U168" s="83"/>
    </row>
    <row r="169" spans="2:21" s="56" customFormat="1" x14ac:dyDescent="0.2">
      <c r="B169" s="83"/>
      <c r="C169" s="74"/>
      <c r="D169" s="66"/>
      <c r="E169" s="74"/>
      <c r="F169" s="66"/>
      <c r="G169" s="74"/>
      <c r="H169" s="66"/>
      <c r="I169" s="66"/>
      <c r="J169" s="57"/>
      <c r="K169" s="66"/>
      <c r="L169" s="66"/>
      <c r="M169" s="66"/>
      <c r="N169" s="66"/>
      <c r="O169" s="66"/>
      <c r="P169" s="66"/>
      <c r="Q169" s="66"/>
      <c r="R169" s="66"/>
      <c r="T169" s="83"/>
      <c r="U169" s="83"/>
    </row>
    <row r="170" spans="2:21" s="56" customFormat="1" x14ac:dyDescent="0.2">
      <c r="B170" s="83"/>
      <c r="C170" s="74"/>
      <c r="D170" s="66"/>
      <c r="E170" s="74"/>
      <c r="F170" s="66"/>
      <c r="G170" s="74"/>
      <c r="H170" s="66"/>
      <c r="I170" s="66"/>
      <c r="J170" s="57"/>
      <c r="K170" s="66"/>
      <c r="L170" s="66"/>
      <c r="M170" s="66"/>
      <c r="N170" s="66"/>
      <c r="O170" s="66"/>
      <c r="P170" s="66"/>
      <c r="Q170" s="66"/>
      <c r="R170" s="66"/>
      <c r="T170" s="83"/>
      <c r="U170" s="83"/>
    </row>
    <row r="171" spans="2:21" s="56" customFormat="1" x14ac:dyDescent="0.2">
      <c r="B171" s="83"/>
      <c r="C171" s="74"/>
      <c r="D171" s="66"/>
      <c r="E171" s="74"/>
      <c r="F171" s="66"/>
      <c r="G171" s="74"/>
      <c r="H171" s="66"/>
      <c r="I171" s="66"/>
      <c r="J171" s="57"/>
      <c r="K171" s="66"/>
      <c r="L171" s="66"/>
      <c r="M171" s="66"/>
      <c r="N171" s="66"/>
      <c r="O171" s="66"/>
      <c r="P171" s="66"/>
      <c r="Q171" s="66"/>
      <c r="R171" s="66"/>
      <c r="T171" s="83"/>
      <c r="U171" s="83"/>
    </row>
    <row r="172" spans="2:21" s="56" customFormat="1" x14ac:dyDescent="0.2">
      <c r="B172" s="83"/>
      <c r="C172" s="74"/>
      <c r="D172" s="66"/>
      <c r="E172" s="74"/>
      <c r="F172" s="66"/>
      <c r="G172" s="74"/>
      <c r="H172" s="66"/>
      <c r="I172" s="66"/>
      <c r="J172" s="57"/>
      <c r="K172" s="66"/>
      <c r="L172" s="66"/>
      <c r="M172" s="66"/>
      <c r="N172" s="66"/>
      <c r="O172" s="66"/>
      <c r="P172" s="66"/>
      <c r="Q172" s="66"/>
      <c r="R172" s="66"/>
      <c r="T172" s="83"/>
      <c r="U172" s="83"/>
    </row>
    <row r="173" spans="2:21" s="56" customFormat="1" x14ac:dyDescent="0.2">
      <c r="B173" s="83"/>
      <c r="C173" s="74"/>
      <c r="D173" s="66"/>
      <c r="E173" s="74"/>
      <c r="F173" s="66"/>
      <c r="G173" s="74"/>
      <c r="H173" s="66"/>
      <c r="I173" s="66"/>
      <c r="J173" s="57"/>
      <c r="K173" s="66"/>
      <c r="L173" s="66"/>
      <c r="M173" s="66"/>
      <c r="N173" s="66"/>
      <c r="O173" s="66"/>
      <c r="P173" s="66"/>
      <c r="Q173" s="66"/>
      <c r="R173" s="66"/>
      <c r="T173" s="83"/>
      <c r="U173" s="83"/>
    </row>
    <row r="174" spans="2:21" s="56" customFormat="1" x14ac:dyDescent="0.2">
      <c r="B174" s="83"/>
      <c r="C174" s="74"/>
      <c r="D174" s="66"/>
      <c r="E174" s="74"/>
      <c r="F174" s="66"/>
      <c r="G174" s="74"/>
      <c r="H174" s="66"/>
      <c r="I174" s="66"/>
      <c r="J174" s="57"/>
      <c r="K174" s="66"/>
      <c r="L174" s="66"/>
      <c r="M174" s="66"/>
      <c r="N174" s="66"/>
      <c r="O174" s="66"/>
      <c r="P174" s="66"/>
      <c r="Q174" s="66"/>
      <c r="R174" s="66"/>
      <c r="T174" s="83"/>
      <c r="U174" s="83"/>
    </row>
    <row r="175" spans="2:21" s="56" customFormat="1" x14ac:dyDescent="0.2">
      <c r="B175" s="83"/>
      <c r="C175" s="74"/>
      <c r="D175" s="66"/>
      <c r="E175" s="74"/>
      <c r="F175" s="66"/>
      <c r="G175" s="74"/>
      <c r="H175" s="66"/>
      <c r="I175" s="66"/>
      <c r="J175" s="57"/>
      <c r="K175" s="66"/>
      <c r="L175" s="66"/>
      <c r="M175" s="66"/>
      <c r="N175" s="66"/>
      <c r="O175" s="66"/>
      <c r="P175" s="66"/>
      <c r="Q175" s="66"/>
      <c r="R175" s="66"/>
      <c r="T175" s="83"/>
      <c r="U175" s="83"/>
    </row>
    <row r="176" spans="2:21" s="56" customFormat="1" x14ac:dyDescent="0.2">
      <c r="B176" s="83"/>
      <c r="C176" s="74"/>
      <c r="D176" s="66"/>
      <c r="E176" s="74"/>
      <c r="F176" s="66"/>
      <c r="G176" s="74"/>
      <c r="H176" s="66"/>
      <c r="I176" s="66"/>
      <c r="J176" s="57"/>
      <c r="K176" s="66"/>
      <c r="L176" s="66"/>
      <c r="M176" s="66"/>
      <c r="N176" s="66"/>
      <c r="O176" s="66"/>
      <c r="P176" s="66"/>
      <c r="Q176" s="66"/>
      <c r="R176" s="66"/>
      <c r="T176" s="83"/>
      <c r="U176" s="83"/>
    </row>
    <row r="177" spans="2:21" s="56" customFormat="1" x14ac:dyDescent="0.2">
      <c r="B177" s="83"/>
      <c r="C177" s="74"/>
      <c r="D177" s="66"/>
      <c r="E177" s="74"/>
      <c r="F177" s="66"/>
      <c r="G177" s="74"/>
      <c r="H177" s="66"/>
      <c r="I177" s="66"/>
      <c r="J177" s="57"/>
      <c r="K177" s="66"/>
      <c r="L177" s="66"/>
      <c r="M177" s="66"/>
      <c r="N177" s="66"/>
      <c r="O177" s="66"/>
      <c r="P177" s="66"/>
      <c r="Q177" s="66"/>
      <c r="R177" s="66"/>
      <c r="T177" s="83"/>
      <c r="U177" s="83"/>
    </row>
    <row r="178" spans="2:21" s="56" customFormat="1" x14ac:dyDescent="0.2">
      <c r="B178" s="83"/>
      <c r="C178" s="74"/>
      <c r="D178" s="66"/>
      <c r="E178" s="74"/>
      <c r="F178" s="66"/>
      <c r="G178" s="74"/>
      <c r="H178" s="66"/>
      <c r="I178" s="66"/>
      <c r="J178" s="57"/>
      <c r="K178" s="66"/>
      <c r="L178" s="66"/>
      <c r="M178" s="66"/>
      <c r="N178" s="66"/>
      <c r="O178" s="66"/>
      <c r="P178" s="66"/>
      <c r="Q178" s="64"/>
      <c r="R178" s="64"/>
      <c r="T178" s="83"/>
      <c r="U178" s="83"/>
    </row>
    <row r="179" spans="2:21" s="56" customFormat="1" x14ac:dyDescent="0.2">
      <c r="B179" s="83"/>
      <c r="C179" s="74"/>
      <c r="D179" s="66"/>
      <c r="E179" s="74"/>
      <c r="F179" s="66"/>
      <c r="G179" s="74"/>
      <c r="H179" s="66"/>
      <c r="I179" s="66"/>
      <c r="J179" s="57"/>
      <c r="K179" s="66"/>
      <c r="L179" s="66"/>
      <c r="M179" s="66"/>
      <c r="N179" s="66"/>
      <c r="O179" s="66"/>
      <c r="P179" s="66"/>
      <c r="Q179" s="66"/>
      <c r="R179" s="66"/>
      <c r="T179" s="83"/>
      <c r="U179" s="83"/>
    </row>
    <row r="180" spans="2:21" s="56" customFormat="1" x14ac:dyDescent="0.2">
      <c r="B180" s="83"/>
      <c r="C180" s="74"/>
      <c r="D180" s="66"/>
      <c r="E180" s="74"/>
      <c r="F180" s="66"/>
      <c r="G180" s="74"/>
      <c r="H180" s="66"/>
      <c r="I180" s="66"/>
      <c r="J180" s="57"/>
      <c r="K180" s="66"/>
      <c r="L180" s="66"/>
      <c r="M180" s="66"/>
      <c r="N180" s="66"/>
      <c r="O180" s="66"/>
      <c r="P180" s="66"/>
      <c r="Q180" s="66"/>
      <c r="R180" s="66"/>
      <c r="T180" s="83"/>
      <c r="U180" s="83"/>
    </row>
    <row r="181" spans="2:21" s="56" customFormat="1" x14ac:dyDescent="0.2">
      <c r="B181" s="83"/>
      <c r="C181" s="74"/>
      <c r="D181" s="66"/>
      <c r="E181" s="74"/>
      <c r="F181" s="66"/>
      <c r="G181" s="74"/>
      <c r="H181" s="66"/>
      <c r="I181" s="66"/>
      <c r="J181" s="57"/>
      <c r="K181" s="66"/>
      <c r="L181" s="66"/>
      <c r="M181" s="66"/>
      <c r="N181" s="66"/>
      <c r="O181" s="66"/>
      <c r="P181" s="66"/>
      <c r="Q181" s="77"/>
      <c r="R181" s="77"/>
      <c r="T181" s="83"/>
      <c r="U181" s="83"/>
    </row>
    <row r="182" spans="2:21" s="56" customFormat="1" x14ac:dyDescent="0.2">
      <c r="B182" s="83"/>
      <c r="C182" s="74"/>
      <c r="D182" s="66"/>
      <c r="E182" s="74"/>
      <c r="F182" s="66"/>
      <c r="G182" s="74"/>
      <c r="H182" s="66"/>
      <c r="I182" s="66"/>
      <c r="J182" s="57"/>
      <c r="K182" s="66"/>
      <c r="L182" s="66"/>
      <c r="M182" s="66"/>
      <c r="N182" s="66"/>
      <c r="O182" s="66"/>
      <c r="P182" s="66"/>
      <c r="Q182" s="66"/>
      <c r="R182" s="66"/>
      <c r="T182" s="83"/>
      <c r="U182" s="83"/>
    </row>
    <row r="183" spans="2:21" s="56" customFormat="1" x14ac:dyDescent="0.2">
      <c r="B183" s="83"/>
      <c r="C183" s="74"/>
      <c r="D183" s="66"/>
      <c r="E183" s="74"/>
      <c r="F183" s="66"/>
      <c r="G183" s="74"/>
      <c r="H183" s="66"/>
      <c r="I183" s="66"/>
      <c r="J183" s="57"/>
      <c r="K183" s="66"/>
      <c r="L183" s="66"/>
      <c r="M183" s="66"/>
      <c r="N183" s="66"/>
      <c r="O183" s="66"/>
      <c r="P183" s="66"/>
      <c r="Q183" s="91"/>
      <c r="R183" s="91"/>
      <c r="T183" s="83"/>
      <c r="U183" s="72"/>
    </row>
    <row r="184" spans="2:21" s="56" customFormat="1" x14ac:dyDescent="0.2">
      <c r="B184" s="83"/>
      <c r="C184" s="74"/>
      <c r="D184" s="66"/>
      <c r="E184" s="74"/>
      <c r="F184" s="66"/>
      <c r="G184" s="74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T184" s="83"/>
      <c r="U184" s="83"/>
    </row>
    <row r="185" spans="2:21" s="56" customFormat="1" x14ac:dyDescent="0.2">
      <c r="B185" s="83"/>
      <c r="C185" s="74"/>
      <c r="D185" s="66"/>
      <c r="E185" s="74"/>
      <c r="F185" s="66"/>
      <c r="G185" s="74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T185" s="83"/>
      <c r="U185" s="83"/>
    </row>
    <row r="186" spans="2:21" s="56" customFormat="1" x14ac:dyDescent="0.2">
      <c r="B186" s="83"/>
      <c r="C186" s="74"/>
      <c r="D186" s="66"/>
      <c r="E186" s="74"/>
      <c r="F186" s="66"/>
      <c r="G186" s="74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T186" s="83"/>
      <c r="U186" s="83"/>
    </row>
    <row r="187" spans="2:21" s="56" customFormat="1" x14ac:dyDescent="0.2">
      <c r="B187" s="83"/>
      <c r="C187" s="74"/>
      <c r="D187" s="66"/>
      <c r="E187" s="74"/>
      <c r="F187" s="66"/>
      <c r="G187" s="74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T187" s="83"/>
      <c r="U187" s="83"/>
    </row>
    <row r="188" spans="2:21" s="56" customFormat="1" x14ac:dyDescent="0.2">
      <c r="B188" s="83"/>
      <c r="C188" s="74"/>
      <c r="D188" s="66"/>
      <c r="E188" s="74"/>
      <c r="F188" s="66"/>
      <c r="G188" s="74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T188" s="83"/>
      <c r="U188" s="83"/>
    </row>
    <row r="189" spans="2:21" s="56" customFormat="1" x14ac:dyDescent="0.2">
      <c r="B189" s="83"/>
      <c r="C189" s="74"/>
      <c r="D189" s="66"/>
      <c r="E189" s="74"/>
      <c r="F189" s="66"/>
      <c r="G189" s="74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T189" s="83"/>
      <c r="U189" s="83"/>
    </row>
    <row r="190" spans="2:21" s="56" customFormat="1" x14ac:dyDescent="0.2">
      <c r="B190" s="83"/>
      <c r="C190" s="74"/>
      <c r="D190" s="66"/>
      <c r="E190" s="74"/>
      <c r="F190" s="66"/>
      <c r="G190" s="74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T190" s="83"/>
      <c r="U190" s="83"/>
    </row>
    <row r="191" spans="2:21" s="56" customFormat="1" x14ac:dyDescent="0.2">
      <c r="B191" s="83"/>
      <c r="C191" s="74"/>
      <c r="D191" s="66"/>
      <c r="E191" s="74"/>
      <c r="F191" s="66"/>
      <c r="G191" s="74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T191" s="83"/>
      <c r="U191" s="83"/>
    </row>
    <row r="192" spans="2:21" s="56" customFormat="1" x14ac:dyDescent="0.2">
      <c r="B192" s="83"/>
      <c r="C192" s="74"/>
      <c r="D192" s="66"/>
      <c r="E192" s="74"/>
      <c r="F192" s="66"/>
      <c r="G192" s="74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T192" s="83"/>
      <c r="U192" s="83"/>
    </row>
    <row r="193" spans="2:21" s="56" customFormat="1" x14ac:dyDescent="0.2">
      <c r="B193" s="83"/>
      <c r="C193" s="74"/>
      <c r="D193" s="66"/>
      <c r="E193" s="74"/>
      <c r="F193" s="66"/>
      <c r="G193" s="74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T193" s="83"/>
      <c r="U193" s="83"/>
    </row>
    <row r="194" spans="2:21" s="56" customFormat="1" x14ac:dyDescent="0.2">
      <c r="B194" s="83"/>
      <c r="C194" s="74"/>
      <c r="D194" s="66"/>
      <c r="E194" s="74"/>
      <c r="F194" s="66"/>
      <c r="G194" s="74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T194" s="83"/>
      <c r="U194" s="83"/>
    </row>
    <row r="195" spans="2:21" s="56" customFormat="1" x14ac:dyDescent="0.2">
      <c r="B195" s="83"/>
      <c r="C195" s="74"/>
      <c r="D195" s="66"/>
      <c r="E195" s="74"/>
      <c r="F195" s="66"/>
      <c r="G195" s="74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T195" s="83"/>
      <c r="U195" s="83"/>
    </row>
    <row r="196" spans="2:21" s="56" customFormat="1" x14ac:dyDescent="0.2">
      <c r="B196" s="83"/>
      <c r="C196" s="74"/>
      <c r="D196" s="66"/>
      <c r="E196" s="74"/>
      <c r="F196" s="66"/>
      <c r="G196" s="74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T196" s="83"/>
      <c r="U196" s="83"/>
    </row>
    <row r="197" spans="2:21" s="56" customFormat="1" x14ac:dyDescent="0.2">
      <c r="B197" s="83"/>
      <c r="C197" s="74"/>
      <c r="D197" s="66"/>
      <c r="E197" s="74"/>
      <c r="F197" s="66"/>
      <c r="G197" s="74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T197" s="83"/>
      <c r="U197" s="83"/>
    </row>
    <row r="198" spans="2:21" s="56" customFormat="1" x14ac:dyDescent="0.2">
      <c r="B198" s="83"/>
      <c r="C198" s="74"/>
      <c r="D198" s="66"/>
      <c r="E198" s="74"/>
      <c r="F198" s="66"/>
      <c r="G198" s="7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T198" s="83"/>
      <c r="U198" s="83"/>
    </row>
    <row r="199" spans="2:21" s="56" customFormat="1" x14ac:dyDescent="0.2">
      <c r="B199" s="83"/>
      <c r="C199" s="74"/>
      <c r="D199" s="66"/>
      <c r="E199" s="74"/>
      <c r="F199" s="66"/>
      <c r="G199" s="74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T199" s="83"/>
      <c r="U199" s="83"/>
    </row>
    <row r="200" spans="2:21" s="56" customFormat="1" x14ac:dyDescent="0.2">
      <c r="B200" s="83"/>
      <c r="C200" s="74"/>
      <c r="D200" s="66"/>
      <c r="E200" s="74"/>
      <c r="F200" s="66"/>
      <c r="G200" s="7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T200" s="83"/>
      <c r="U200" s="83"/>
    </row>
    <row r="201" spans="2:21" s="56" customFormat="1" x14ac:dyDescent="0.2">
      <c r="B201" s="83"/>
      <c r="C201" s="74"/>
      <c r="D201" s="66"/>
      <c r="E201" s="74"/>
      <c r="F201" s="66"/>
      <c r="G201" s="74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T201" s="83"/>
      <c r="U201" s="83"/>
    </row>
    <row r="202" spans="2:21" x14ac:dyDescent="0.2">
      <c r="J202" s="31"/>
    </row>
    <row r="203" spans="2:21" x14ac:dyDescent="0.2">
      <c r="J203" s="31"/>
    </row>
    <row r="204" spans="2:21" x14ac:dyDescent="0.2">
      <c r="J204" s="31"/>
    </row>
    <row r="205" spans="2:21" x14ac:dyDescent="0.2">
      <c r="J205" s="31"/>
    </row>
  </sheetData>
  <autoFilter ref="A3:U90">
    <filterColumn colId="20">
      <filters>
        <filter val="1"/>
      </filters>
    </filterColumn>
  </autoFilter>
  <mergeCells count="3">
    <mergeCell ref="C1:F1"/>
    <mergeCell ref="G1:L1"/>
    <mergeCell ref="M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H4" sqref="H4:H66"/>
    </sheetView>
  </sheetViews>
  <sheetFormatPr defaultRowHeight="12.75" x14ac:dyDescent="0.2"/>
  <cols>
    <col min="1" max="1" width="11.42578125" style="83" bestFit="1" customWidth="1"/>
    <col min="2" max="2" width="47" style="83" bestFit="1" customWidth="1"/>
    <col min="3" max="3" width="13.7109375" style="83" bestFit="1" customWidth="1"/>
    <col min="4" max="4" width="10.140625" style="83" bestFit="1" customWidth="1"/>
    <col min="5" max="5" width="8.140625" style="93" bestFit="1" customWidth="1"/>
    <col min="6" max="7" width="10.140625" style="83" bestFit="1" customWidth="1"/>
    <col min="8" max="8" width="10.140625" style="93" bestFit="1" customWidth="1"/>
    <col min="9" max="9" width="10.140625" style="83" bestFit="1" customWidth="1"/>
    <col min="10" max="10" width="9.7109375" style="83" bestFit="1" customWidth="1"/>
    <col min="11" max="11" width="11.42578125" style="83" bestFit="1" customWidth="1"/>
    <col min="12" max="12" width="47" style="83" bestFit="1" customWidth="1"/>
    <col min="13" max="16384" width="9.140625" style="83"/>
  </cols>
  <sheetData>
    <row r="1" spans="1:13" x14ac:dyDescent="0.2">
      <c r="A1" s="82">
        <v>2019</v>
      </c>
      <c r="C1" s="80" t="s">
        <v>209</v>
      </c>
      <c r="D1" s="80"/>
      <c r="E1" s="62" t="s">
        <v>210</v>
      </c>
      <c r="F1" s="80"/>
      <c r="G1" s="80"/>
      <c r="H1" s="63" t="s">
        <v>211</v>
      </c>
      <c r="I1" s="66"/>
      <c r="J1" s="80"/>
      <c r="K1" s="80"/>
      <c r="L1" s="80"/>
    </row>
    <row r="2" spans="1:13" x14ac:dyDescent="0.2">
      <c r="A2" s="56"/>
      <c r="C2" s="75"/>
      <c r="D2" s="59" t="s">
        <v>225</v>
      </c>
      <c r="E2" s="55"/>
      <c r="F2" s="59" t="s">
        <v>224</v>
      </c>
      <c r="G2" s="59" t="s">
        <v>223</v>
      </c>
      <c r="H2" s="51" t="s">
        <v>226</v>
      </c>
      <c r="I2" s="56"/>
      <c r="J2" s="64" t="s">
        <v>221</v>
      </c>
      <c r="K2" s="59" t="s">
        <v>222</v>
      </c>
      <c r="L2" s="59" t="s">
        <v>219</v>
      </c>
    </row>
    <row r="3" spans="1:13" ht="25.5" x14ac:dyDescent="0.2">
      <c r="A3" s="78" t="s">
        <v>0</v>
      </c>
      <c r="B3" s="84" t="s">
        <v>1</v>
      </c>
      <c r="C3" s="76" t="s">
        <v>229</v>
      </c>
      <c r="D3" s="65" t="s">
        <v>199</v>
      </c>
      <c r="E3" s="61" t="s">
        <v>229</v>
      </c>
      <c r="F3" s="65" t="s">
        <v>199</v>
      </c>
      <c r="G3" s="65" t="s">
        <v>212</v>
      </c>
      <c r="H3" s="52" t="s">
        <v>199</v>
      </c>
      <c r="I3" s="65" t="s">
        <v>212</v>
      </c>
      <c r="J3" s="64" t="s">
        <v>214</v>
      </c>
      <c r="K3" s="78" t="s">
        <v>0</v>
      </c>
      <c r="L3" s="84" t="s">
        <v>1</v>
      </c>
      <c r="M3" s="13" t="s">
        <v>215</v>
      </c>
    </row>
    <row r="4" spans="1:13" x14ac:dyDescent="0.2">
      <c r="A4" s="29" t="s">
        <v>24</v>
      </c>
      <c r="B4" s="29" t="s">
        <v>25</v>
      </c>
      <c r="C4" s="35">
        <v>16</v>
      </c>
      <c r="D4" s="67">
        <f t="shared" ref="D4:D35" si="0">C4*3.5</f>
        <v>56</v>
      </c>
      <c r="E4" s="92">
        <v>257</v>
      </c>
      <c r="F4" s="67">
        <f t="shared" ref="F4:F35" si="1">E4*1.5</f>
        <v>385.5</v>
      </c>
      <c r="G4" s="66">
        <f t="shared" ref="G4:G35" si="2">E4*2</f>
        <v>514</v>
      </c>
      <c r="H4" s="53">
        <f t="shared" ref="H4:H35" si="3">D4+F4</f>
        <v>441.5</v>
      </c>
      <c r="I4" s="66">
        <f t="shared" ref="I4:I35" si="4">G4</f>
        <v>514</v>
      </c>
      <c r="J4" s="110">
        <f t="shared" ref="J4:J31" si="5">I4-H4</f>
        <v>72.5</v>
      </c>
      <c r="K4" s="29" t="s">
        <v>24</v>
      </c>
      <c r="L4" s="29" t="s">
        <v>25</v>
      </c>
      <c r="M4" s="3">
        <v>1</v>
      </c>
    </row>
    <row r="5" spans="1:13" x14ac:dyDescent="0.2">
      <c r="A5" s="79" t="s">
        <v>26</v>
      </c>
      <c r="B5" s="79" t="s">
        <v>27</v>
      </c>
      <c r="C5" s="35">
        <v>16</v>
      </c>
      <c r="D5" s="67">
        <f t="shared" si="0"/>
        <v>56</v>
      </c>
      <c r="E5" s="92">
        <v>440</v>
      </c>
      <c r="F5" s="67">
        <f t="shared" si="1"/>
        <v>660</v>
      </c>
      <c r="G5" s="66">
        <f t="shared" si="2"/>
        <v>880</v>
      </c>
      <c r="H5" s="53">
        <f t="shared" si="3"/>
        <v>716</v>
      </c>
      <c r="I5" s="66">
        <f t="shared" si="4"/>
        <v>880</v>
      </c>
      <c r="J5" s="110">
        <f t="shared" si="5"/>
        <v>164</v>
      </c>
      <c r="K5" s="79" t="s">
        <v>26</v>
      </c>
      <c r="L5" s="79" t="s">
        <v>27</v>
      </c>
      <c r="M5" s="4">
        <v>1</v>
      </c>
    </row>
    <row r="6" spans="1:13" x14ac:dyDescent="0.2">
      <c r="A6" s="29" t="s">
        <v>22</v>
      </c>
      <c r="B6" s="29" t="s">
        <v>23</v>
      </c>
      <c r="C6" s="35">
        <v>72</v>
      </c>
      <c r="D6" s="67">
        <f t="shared" si="0"/>
        <v>252</v>
      </c>
      <c r="E6" s="92">
        <v>594</v>
      </c>
      <c r="F6" s="67">
        <f t="shared" si="1"/>
        <v>891</v>
      </c>
      <c r="G6" s="66">
        <f t="shared" si="2"/>
        <v>1188</v>
      </c>
      <c r="H6" s="53">
        <f t="shared" si="3"/>
        <v>1143</v>
      </c>
      <c r="I6" s="66">
        <f t="shared" si="4"/>
        <v>1188</v>
      </c>
      <c r="J6" s="110">
        <f t="shared" si="5"/>
        <v>45</v>
      </c>
      <c r="K6" s="29" t="s">
        <v>22</v>
      </c>
      <c r="L6" s="29" t="s">
        <v>23</v>
      </c>
      <c r="M6" s="3">
        <v>1</v>
      </c>
    </row>
    <row r="7" spans="1:13" x14ac:dyDescent="0.2">
      <c r="A7" s="29" t="s">
        <v>34</v>
      </c>
      <c r="B7" s="29" t="s">
        <v>35</v>
      </c>
      <c r="C7" s="35">
        <v>253</v>
      </c>
      <c r="D7" s="67">
        <f t="shared" si="0"/>
        <v>885.5</v>
      </c>
      <c r="E7" s="92">
        <v>2047</v>
      </c>
      <c r="F7" s="67">
        <f t="shared" si="1"/>
        <v>3070.5</v>
      </c>
      <c r="G7" s="66">
        <f t="shared" si="2"/>
        <v>4094</v>
      </c>
      <c r="H7" s="53">
        <f t="shared" si="3"/>
        <v>3956</v>
      </c>
      <c r="I7" s="66">
        <f t="shared" si="4"/>
        <v>4094</v>
      </c>
      <c r="J7" s="110">
        <f t="shared" si="5"/>
        <v>138</v>
      </c>
      <c r="K7" s="29" t="s">
        <v>34</v>
      </c>
      <c r="L7" s="29" t="s">
        <v>35</v>
      </c>
      <c r="M7" s="3">
        <v>1</v>
      </c>
    </row>
    <row r="8" spans="1:13" x14ac:dyDescent="0.2">
      <c r="A8" s="29" t="s">
        <v>42</v>
      </c>
      <c r="B8" s="29" t="s">
        <v>43</v>
      </c>
      <c r="C8" s="35">
        <v>88</v>
      </c>
      <c r="D8" s="67">
        <f t="shared" si="0"/>
        <v>308</v>
      </c>
      <c r="E8" s="92">
        <v>385</v>
      </c>
      <c r="F8" s="67">
        <f t="shared" si="1"/>
        <v>577.5</v>
      </c>
      <c r="G8" s="66">
        <f t="shared" si="2"/>
        <v>770</v>
      </c>
      <c r="H8" s="53">
        <f t="shared" si="3"/>
        <v>885.5</v>
      </c>
      <c r="I8" s="66">
        <f t="shared" si="4"/>
        <v>770</v>
      </c>
      <c r="J8" s="110">
        <f t="shared" si="5"/>
        <v>-115.5</v>
      </c>
      <c r="K8" s="29" t="s">
        <v>42</v>
      </c>
      <c r="L8" s="29" t="s">
        <v>43</v>
      </c>
      <c r="M8" s="3">
        <v>1</v>
      </c>
    </row>
    <row r="9" spans="1:13" x14ac:dyDescent="0.2">
      <c r="A9" s="29" t="s">
        <v>30</v>
      </c>
      <c r="B9" s="29" t="s">
        <v>31</v>
      </c>
      <c r="C9" s="35">
        <v>70</v>
      </c>
      <c r="D9" s="67">
        <f t="shared" si="0"/>
        <v>245</v>
      </c>
      <c r="E9" s="92">
        <v>202</v>
      </c>
      <c r="F9" s="67">
        <f t="shared" si="1"/>
        <v>303</v>
      </c>
      <c r="G9" s="66">
        <f t="shared" si="2"/>
        <v>404</v>
      </c>
      <c r="H9" s="53">
        <f t="shared" si="3"/>
        <v>548</v>
      </c>
      <c r="I9" s="66">
        <f t="shared" si="4"/>
        <v>404</v>
      </c>
      <c r="J9" s="110">
        <f t="shared" si="5"/>
        <v>-144</v>
      </c>
      <c r="K9" s="29" t="s">
        <v>30</v>
      </c>
      <c r="L9" s="29" t="s">
        <v>31</v>
      </c>
      <c r="M9" s="3">
        <v>1</v>
      </c>
    </row>
    <row r="10" spans="1:13" x14ac:dyDescent="0.2">
      <c r="A10" s="29" t="s">
        <v>28</v>
      </c>
      <c r="B10" s="29" t="s">
        <v>29</v>
      </c>
      <c r="C10" s="35">
        <v>16</v>
      </c>
      <c r="D10" s="67">
        <f t="shared" si="0"/>
        <v>56</v>
      </c>
      <c r="E10" s="92">
        <v>1409</v>
      </c>
      <c r="F10" s="67">
        <f t="shared" si="1"/>
        <v>2113.5</v>
      </c>
      <c r="G10" s="66">
        <f t="shared" si="2"/>
        <v>2818</v>
      </c>
      <c r="H10" s="53">
        <f t="shared" si="3"/>
        <v>2169.5</v>
      </c>
      <c r="I10" s="66">
        <f t="shared" si="4"/>
        <v>2818</v>
      </c>
      <c r="J10" s="110">
        <f t="shared" si="5"/>
        <v>648.5</v>
      </c>
      <c r="K10" s="29" t="s">
        <v>28</v>
      </c>
      <c r="L10" s="29" t="s">
        <v>29</v>
      </c>
      <c r="M10" s="3">
        <v>1</v>
      </c>
    </row>
    <row r="11" spans="1:13" x14ac:dyDescent="0.2">
      <c r="A11" s="29" t="s">
        <v>60</v>
      </c>
      <c r="B11" s="29" t="s">
        <v>61</v>
      </c>
      <c r="C11" s="35">
        <v>72</v>
      </c>
      <c r="D11" s="67">
        <f t="shared" si="0"/>
        <v>252</v>
      </c>
      <c r="E11" s="92">
        <v>808</v>
      </c>
      <c r="F11" s="67">
        <f t="shared" si="1"/>
        <v>1212</v>
      </c>
      <c r="G11" s="66">
        <f t="shared" si="2"/>
        <v>1616</v>
      </c>
      <c r="H11" s="53">
        <f t="shared" si="3"/>
        <v>1464</v>
      </c>
      <c r="I11" s="66">
        <f t="shared" si="4"/>
        <v>1616</v>
      </c>
      <c r="J11" s="110">
        <f t="shared" si="5"/>
        <v>152</v>
      </c>
      <c r="K11" s="29" t="s">
        <v>60</v>
      </c>
      <c r="L11" s="29" t="s">
        <v>61</v>
      </c>
      <c r="M11" s="3">
        <v>1</v>
      </c>
    </row>
    <row r="12" spans="1:13" x14ac:dyDescent="0.2">
      <c r="A12" s="29" t="s">
        <v>54</v>
      </c>
      <c r="B12" s="29" t="s">
        <v>55</v>
      </c>
      <c r="C12" s="35">
        <v>31</v>
      </c>
      <c r="D12" s="67">
        <f t="shared" si="0"/>
        <v>108.5</v>
      </c>
      <c r="E12" s="92">
        <v>161</v>
      </c>
      <c r="F12" s="67">
        <f t="shared" si="1"/>
        <v>241.5</v>
      </c>
      <c r="G12" s="66">
        <f t="shared" si="2"/>
        <v>322</v>
      </c>
      <c r="H12" s="53">
        <f t="shared" si="3"/>
        <v>350</v>
      </c>
      <c r="I12" s="66">
        <f t="shared" si="4"/>
        <v>322</v>
      </c>
      <c r="J12" s="110">
        <f t="shared" si="5"/>
        <v>-28</v>
      </c>
      <c r="K12" s="29" t="s">
        <v>54</v>
      </c>
      <c r="L12" s="29" t="s">
        <v>55</v>
      </c>
      <c r="M12" s="3">
        <v>1</v>
      </c>
    </row>
    <row r="13" spans="1:13" x14ac:dyDescent="0.2">
      <c r="A13" s="29" t="s">
        <v>50</v>
      </c>
      <c r="B13" s="29" t="s">
        <v>51</v>
      </c>
      <c r="C13" s="35">
        <v>362</v>
      </c>
      <c r="D13" s="67">
        <f t="shared" si="0"/>
        <v>1267</v>
      </c>
      <c r="E13" s="92">
        <v>3824</v>
      </c>
      <c r="F13" s="67">
        <f t="shared" si="1"/>
        <v>5736</v>
      </c>
      <c r="G13" s="66">
        <f t="shared" si="2"/>
        <v>7648</v>
      </c>
      <c r="H13" s="53">
        <f t="shared" si="3"/>
        <v>7003</v>
      </c>
      <c r="I13" s="66">
        <f t="shared" si="4"/>
        <v>7648</v>
      </c>
      <c r="J13" s="110">
        <f t="shared" si="5"/>
        <v>645</v>
      </c>
      <c r="K13" s="29" t="s">
        <v>50</v>
      </c>
      <c r="L13" s="29" t="s">
        <v>51</v>
      </c>
      <c r="M13" s="3">
        <v>1</v>
      </c>
    </row>
    <row r="14" spans="1:13" x14ac:dyDescent="0.2">
      <c r="A14" s="29" t="s">
        <v>48</v>
      </c>
      <c r="B14" s="29" t="s">
        <v>49</v>
      </c>
      <c r="C14" s="35">
        <v>20</v>
      </c>
      <c r="D14" s="67">
        <f t="shared" si="0"/>
        <v>70</v>
      </c>
      <c r="E14" s="92">
        <v>576</v>
      </c>
      <c r="F14" s="67">
        <f t="shared" si="1"/>
        <v>864</v>
      </c>
      <c r="G14" s="66">
        <f t="shared" si="2"/>
        <v>1152</v>
      </c>
      <c r="H14" s="53">
        <f t="shared" si="3"/>
        <v>934</v>
      </c>
      <c r="I14" s="66">
        <f t="shared" si="4"/>
        <v>1152</v>
      </c>
      <c r="J14" s="110">
        <f t="shared" si="5"/>
        <v>218</v>
      </c>
      <c r="K14" s="29" t="s">
        <v>48</v>
      </c>
      <c r="L14" s="29" t="s">
        <v>49</v>
      </c>
      <c r="M14" s="3">
        <v>1</v>
      </c>
    </row>
    <row r="15" spans="1:13" x14ac:dyDescent="0.2">
      <c r="A15" s="29" t="s">
        <v>56</v>
      </c>
      <c r="B15" s="29" t="s">
        <v>57</v>
      </c>
      <c r="C15" s="35">
        <v>20</v>
      </c>
      <c r="D15" s="67">
        <f t="shared" si="0"/>
        <v>70</v>
      </c>
      <c r="E15" s="92">
        <v>265</v>
      </c>
      <c r="F15" s="67">
        <f t="shared" si="1"/>
        <v>397.5</v>
      </c>
      <c r="G15" s="66">
        <f t="shared" si="2"/>
        <v>530</v>
      </c>
      <c r="H15" s="53">
        <f t="shared" si="3"/>
        <v>467.5</v>
      </c>
      <c r="I15" s="66">
        <f t="shared" si="4"/>
        <v>530</v>
      </c>
      <c r="J15" s="110">
        <f t="shared" si="5"/>
        <v>62.5</v>
      </c>
      <c r="K15" s="29" t="s">
        <v>56</v>
      </c>
      <c r="L15" s="29" t="s">
        <v>57</v>
      </c>
      <c r="M15" s="3">
        <v>1</v>
      </c>
    </row>
    <row r="16" spans="1:13" x14ac:dyDescent="0.2">
      <c r="A16" s="79" t="s">
        <v>46</v>
      </c>
      <c r="B16" s="79" t="s">
        <v>47</v>
      </c>
      <c r="C16" s="35">
        <v>2</v>
      </c>
      <c r="D16" s="67">
        <f t="shared" si="0"/>
        <v>7</v>
      </c>
      <c r="E16" s="92">
        <v>114</v>
      </c>
      <c r="F16" s="67">
        <f t="shared" si="1"/>
        <v>171</v>
      </c>
      <c r="G16" s="66">
        <f t="shared" si="2"/>
        <v>228</v>
      </c>
      <c r="H16" s="53">
        <f t="shared" si="3"/>
        <v>178</v>
      </c>
      <c r="I16" s="66">
        <f t="shared" si="4"/>
        <v>228</v>
      </c>
      <c r="J16" s="110">
        <f t="shared" si="5"/>
        <v>50</v>
      </c>
      <c r="K16" s="79" t="s">
        <v>46</v>
      </c>
      <c r="L16" s="79" t="s">
        <v>47</v>
      </c>
      <c r="M16" s="3">
        <v>1</v>
      </c>
    </row>
    <row r="17" spans="1:13" x14ac:dyDescent="0.2">
      <c r="A17" s="29" t="s">
        <v>67</v>
      </c>
      <c r="B17" s="29" t="s">
        <v>68</v>
      </c>
      <c r="C17" s="35">
        <v>144</v>
      </c>
      <c r="D17" s="67">
        <f t="shared" si="0"/>
        <v>504</v>
      </c>
      <c r="E17" s="92">
        <v>881</v>
      </c>
      <c r="F17" s="67">
        <f t="shared" si="1"/>
        <v>1321.5</v>
      </c>
      <c r="G17" s="66">
        <f t="shared" si="2"/>
        <v>1762</v>
      </c>
      <c r="H17" s="53">
        <f t="shared" si="3"/>
        <v>1825.5</v>
      </c>
      <c r="I17" s="66">
        <f t="shared" si="4"/>
        <v>1762</v>
      </c>
      <c r="J17" s="110">
        <f t="shared" si="5"/>
        <v>-63.5</v>
      </c>
      <c r="K17" s="29" t="s">
        <v>67</v>
      </c>
      <c r="L17" s="29" t="s">
        <v>68</v>
      </c>
      <c r="M17" s="3">
        <v>1</v>
      </c>
    </row>
    <row r="18" spans="1:13" x14ac:dyDescent="0.2">
      <c r="A18" s="29" t="s">
        <v>44</v>
      </c>
      <c r="B18" s="29" t="s">
        <v>45</v>
      </c>
      <c r="C18" s="35">
        <v>29</v>
      </c>
      <c r="D18" s="67">
        <f t="shared" si="0"/>
        <v>101.5</v>
      </c>
      <c r="E18" s="92">
        <v>194</v>
      </c>
      <c r="F18" s="67">
        <f t="shared" si="1"/>
        <v>291</v>
      </c>
      <c r="G18" s="66">
        <f t="shared" si="2"/>
        <v>388</v>
      </c>
      <c r="H18" s="53">
        <f t="shared" si="3"/>
        <v>392.5</v>
      </c>
      <c r="I18" s="66">
        <f t="shared" si="4"/>
        <v>388</v>
      </c>
      <c r="J18" s="110">
        <f t="shared" si="5"/>
        <v>-4.5</v>
      </c>
      <c r="K18" s="29" t="s">
        <v>44</v>
      </c>
      <c r="L18" s="29" t="s">
        <v>45</v>
      </c>
      <c r="M18" s="3">
        <v>1</v>
      </c>
    </row>
    <row r="19" spans="1:13" x14ac:dyDescent="0.2">
      <c r="A19" s="29" t="s">
        <v>64</v>
      </c>
      <c r="B19" s="29" t="s">
        <v>65</v>
      </c>
      <c r="C19" s="35">
        <v>20</v>
      </c>
      <c r="D19" s="67">
        <f t="shared" si="0"/>
        <v>70</v>
      </c>
      <c r="E19" s="92">
        <v>130</v>
      </c>
      <c r="F19" s="67">
        <f t="shared" si="1"/>
        <v>195</v>
      </c>
      <c r="G19" s="66">
        <f t="shared" si="2"/>
        <v>260</v>
      </c>
      <c r="H19" s="53">
        <f t="shared" si="3"/>
        <v>265</v>
      </c>
      <c r="I19" s="66">
        <f t="shared" si="4"/>
        <v>260</v>
      </c>
      <c r="J19" s="110">
        <f t="shared" si="5"/>
        <v>-5</v>
      </c>
      <c r="K19" s="29" t="s">
        <v>64</v>
      </c>
      <c r="L19" s="29" t="s">
        <v>65</v>
      </c>
      <c r="M19" s="3">
        <v>1</v>
      </c>
    </row>
    <row r="20" spans="1:13" x14ac:dyDescent="0.2">
      <c r="A20" s="79" t="s">
        <v>58</v>
      </c>
      <c r="B20" s="79" t="s">
        <v>59</v>
      </c>
      <c r="C20" s="35">
        <v>5</v>
      </c>
      <c r="D20" s="67">
        <f t="shared" si="0"/>
        <v>17.5</v>
      </c>
      <c r="E20" s="92">
        <v>306</v>
      </c>
      <c r="F20" s="67">
        <f t="shared" si="1"/>
        <v>459</v>
      </c>
      <c r="G20" s="66">
        <f t="shared" si="2"/>
        <v>612</v>
      </c>
      <c r="H20" s="53">
        <f t="shared" si="3"/>
        <v>476.5</v>
      </c>
      <c r="I20" s="66">
        <f t="shared" si="4"/>
        <v>612</v>
      </c>
      <c r="J20" s="110">
        <f t="shared" si="5"/>
        <v>135.5</v>
      </c>
      <c r="K20" s="79" t="s">
        <v>58</v>
      </c>
      <c r="L20" s="79" t="s">
        <v>59</v>
      </c>
      <c r="M20" s="3">
        <v>1</v>
      </c>
    </row>
    <row r="21" spans="1:13" x14ac:dyDescent="0.2">
      <c r="A21" s="29" t="s">
        <v>69</v>
      </c>
      <c r="B21" s="29" t="s">
        <v>70</v>
      </c>
      <c r="C21" s="35">
        <v>311</v>
      </c>
      <c r="D21" s="67">
        <f t="shared" si="0"/>
        <v>1088.5</v>
      </c>
      <c r="E21" s="92">
        <v>2712</v>
      </c>
      <c r="F21" s="67">
        <f t="shared" si="1"/>
        <v>4068</v>
      </c>
      <c r="G21" s="66">
        <f t="shared" si="2"/>
        <v>5424</v>
      </c>
      <c r="H21" s="53">
        <f t="shared" si="3"/>
        <v>5156.5</v>
      </c>
      <c r="I21" s="66">
        <f t="shared" si="4"/>
        <v>5424</v>
      </c>
      <c r="J21" s="110">
        <f t="shared" si="5"/>
        <v>267.5</v>
      </c>
      <c r="K21" s="29" t="s">
        <v>69</v>
      </c>
      <c r="L21" s="29" t="s">
        <v>70</v>
      </c>
      <c r="M21" s="3">
        <v>1</v>
      </c>
    </row>
    <row r="22" spans="1:13" x14ac:dyDescent="0.2">
      <c r="A22" s="29" t="s">
        <v>73</v>
      </c>
      <c r="B22" s="29" t="s">
        <v>74</v>
      </c>
      <c r="C22" s="35">
        <v>56</v>
      </c>
      <c r="D22" s="67">
        <f t="shared" si="0"/>
        <v>196</v>
      </c>
      <c r="E22" s="92">
        <v>136</v>
      </c>
      <c r="F22" s="67">
        <f t="shared" si="1"/>
        <v>204</v>
      </c>
      <c r="G22" s="66">
        <f t="shared" si="2"/>
        <v>272</v>
      </c>
      <c r="H22" s="53">
        <f t="shared" si="3"/>
        <v>400</v>
      </c>
      <c r="I22" s="66">
        <f t="shared" si="4"/>
        <v>272</v>
      </c>
      <c r="J22" s="110">
        <f t="shared" si="5"/>
        <v>-128</v>
      </c>
      <c r="K22" s="29" t="s">
        <v>73</v>
      </c>
      <c r="L22" s="29" t="s">
        <v>74</v>
      </c>
      <c r="M22" s="3">
        <v>1</v>
      </c>
    </row>
    <row r="23" spans="1:13" x14ac:dyDescent="0.2">
      <c r="A23" s="29" t="s">
        <v>71</v>
      </c>
      <c r="B23" s="29" t="s">
        <v>72</v>
      </c>
      <c r="C23" s="35">
        <v>17</v>
      </c>
      <c r="D23" s="67">
        <f t="shared" si="0"/>
        <v>59.5</v>
      </c>
      <c r="E23" s="92">
        <v>96</v>
      </c>
      <c r="F23" s="67">
        <f t="shared" si="1"/>
        <v>144</v>
      </c>
      <c r="G23" s="66">
        <f t="shared" si="2"/>
        <v>192</v>
      </c>
      <c r="H23" s="53">
        <f t="shared" si="3"/>
        <v>203.5</v>
      </c>
      <c r="I23" s="66">
        <f t="shared" si="4"/>
        <v>192</v>
      </c>
      <c r="J23" s="110">
        <f t="shared" si="5"/>
        <v>-11.5</v>
      </c>
      <c r="K23" s="29" t="s">
        <v>71</v>
      </c>
      <c r="L23" s="29" t="s">
        <v>72</v>
      </c>
      <c r="M23" s="3">
        <v>1</v>
      </c>
    </row>
    <row r="24" spans="1:13" x14ac:dyDescent="0.2">
      <c r="A24" s="29" t="s">
        <v>75</v>
      </c>
      <c r="B24" s="29" t="s">
        <v>76</v>
      </c>
      <c r="C24" s="35">
        <v>55</v>
      </c>
      <c r="D24" s="67">
        <f t="shared" si="0"/>
        <v>192.5</v>
      </c>
      <c r="E24" s="92">
        <v>2187</v>
      </c>
      <c r="F24" s="67">
        <f t="shared" si="1"/>
        <v>3280.5</v>
      </c>
      <c r="G24" s="66">
        <f t="shared" si="2"/>
        <v>4374</v>
      </c>
      <c r="H24" s="53">
        <f t="shared" si="3"/>
        <v>3473</v>
      </c>
      <c r="I24" s="66">
        <f t="shared" si="4"/>
        <v>4374</v>
      </c>
      <c r="J24" s="110">
        <f t="shared" si="5"/>
        <v>901</v>
      </c>
      <c r="K24" s="29" t="s">
        <v>75</v>
      </c>
      <c r="L24" s="29" t="s">
        <v>76</v>
      </c>
      <c r="M24" s="3">
        <v>1</v>
      </c>
    </row>
    <row r="25" spans="1:13" x14ac:dyDescent="0.2">
      <c r="A25" s="29" t="s">
        <v>79</v>
      </c>
      <c r="B25" s="29" t="s">
        <v>80</v>
      </c>
      <c r="C25" s="35">
        <v>286</v>
      </c>
      <c r="D25" s="67">
        <f t="shared" si="0"/>
        <v>1001</v>
      </c>
      <c r="E25" s="92">
        <v>1789</v>
      </c>
      <c r="F25" s="67">
        <f t="shared" si="1"/>
        <v>2683.5</v>
      </c>
      <c r="G25" s="66">
        <f t="shared" si="2"/>
        <v>3578</v>
      </c>
      <c r="H25" s="53">
        <f t="shared" si="3"/>
        <v>3684.5</v>
      </c>
      <c r="I25" s="66">
        <f t="shared" si="4"/>
        <v>3578</v>
      </c>
      <c r="J25" s="110">
        <f t="shared" si="5"/>
        <v>-106.5</v>
      </c>
      <c r="K25" s="29" t="s">
        <v>79</v>
      </c>
      <c r="L25" s="29" t="s">
        <v>80</v>
      </c>
      <c r="M25" s="3">
        <v>1</v>
      </c>
    </row>
    <row r="26" spans="1:13" x14ac:dyDescent="0.2">
      <c r="A26" s="29" t="s">
        <v>81</v>
      </c>
      <c r="B26" s="29" t="s">
        <v>82</v>
      </c>
      <c r="C26" s="35">
        <v>14</v>
      </c>
      <c r="D26" s="67">
        <f t="shared" si="0"/>
        <v>49</v>
      </c>
      <c r="E26" s="92">
        <v>198</v>
      </c>
      <c r="F26" s="67">
        <f t="shared" si="1"/>
        <v>297</v>
      </c>
      <c r="G26" s="66">
        <f t="shared" si="2"/>
        <v>396</v>
      </c>
      <c r="H26" s="53">
        <f t="shared" si="3"/>
        <v>346</v>
      </c>
      <c r="I26" s="66">
        <f t="shared" si="4"/>
        <v>396</v>
      </c>
      <c r="J26" s="110">
        <f t="shared" si="5"/>
        <v>50</v>
      </c>
      <c r="K26" s="29" t="s">
        <v>81</v>
      </c>
      <c r="L26" s="29" t="s">
        <v>82</v>
      </c>
      <c r="M26" s="3">
        <v>1</v>
      </c>
    </row>
    <row r="27" spans="1:13" x14ac:dyDescent="0.2">
      <c r="A27" s="29" t="s">
        <v>85</v>
      </c>
      <c r="B27" s="29" t="s">
        <v>86</v>
      </c>
      <c r="C27" s="35">
        <v>15</v>
      </c>
      <c r="D27" s="67">
        <f t="shared" si="0"/>
        <v>52.5</v>
      </c>
      <c r="E27" s="92">
        <v>74</v>
      </c>
      <c r="F27" s="67">
        <f t="shared" si="1"/>
        <v>111</v>
      </c>
      <c r="G27" s="66">
        <f t="shared" si="2"/>
        <v>148</v>
      </c>
      <c r="H27" s="53">
        <f t="shared" si="3"/>
        <v>163.5</v>
      </c>
      <c r="I27" s="66">
        <f t="shared" si="4"/>
        <v>148</v>
      </c>
      <c r="J27" s="110">
        <f t="shared" si="5"/>
        <v>-15.5</v>
      </c>
      <c r="K27" s="29" t="s">
        <v>85</v>
      </c>
      <c r="L27" s="29" t="s">
        <v>86</v>
      </c>
      <c r="M27" s="3">
        <v>1</v>
      </c>
    </row>
    <row r="28" spans="1:13" x14ac:dyDescent="0.2">
      <c r="A28" s="29" t="s">
        <v>83</v>
      </c>
      <c r="B28" s="29" t="s">
        <v>84</v>
      </c>
      <c r="C28" s="35">
        <v>52</v>
      </c>
      <c r="D28" s="67">
        <f t="shared" si="0"/>
        <v>182</v>
      </c>
      <c r="E28" s="92">
        <v>669</v>
      </c>
      <c r="F28" s="67">
        <f t="shared" si="1"/>
        <v>1003.5</v>
      </c>
      <c r="G28" s="66">
        <f t="shared" si="2"/>
        <v>1338</v>
      </c>
      <c r="H28" s="53">
        <f t="shared" si="3"/>
        <v>1185.5</v>
      </c>
      <c r="I28" s="66">
        <f t="shared" si="4"/>
        <v>1338</v>
      </c>
      <c r="J28" s="110">
        <f t="shared" si="5"/>
        <v>152.5</v>
      </c>
      <c r="K28" s="29" t="s">
        <v>83</v>
      </c>
      <c r="L28" s="29" t="s">
        <v>84</v>
      </c>
      <c r="M28" s="3">
        <v>1</v>
      </c>
    </row>
    <row r="29" spans="1:13" x14ac:dyDescent="0.2">
      <c r="A29" s="29" t="s">
        <v>87</v>
      </c>
      <c r="B29" s="29" t="s">
        <v>88</v>
      </c>
      <c r="C29" s="35">
        <v>38</v>
      </c>
      <c r="D29" s="67">
        <f t="shared" si="0"/>
        <v>133</v>
      </c>
      <c r="E29" s="92">
        <v>634</v>
      </c>
      <c r="F29" s="67">
        <f t="shared" si="1"/>
        <v>951</v>
      </c>
      <c r="G29" s="66">
        <f t="shared" si="2"/>
        <v>1268</v>
      </c>
      <c r="H29" s="53">
        <f t="shared" si="3"/>
        <v>1084</v>
      </c>
      <c r="I29" s="66">
        <f t="shared" si="4"/>
        <v>1268</v>
      </c>
      <c r="J29" s="110">
        <f t="shared" si="5"/>
        <v>184</v>
      </c>
      <c r="K29" s="29" t="s">
        <v>87</v>
      </c>
      <c r="L29" s="29" t="s">
        <v>88</v>
      </c>
      <c r="M29" s="3">
        <v>1</v>
      </c>
    </row>
    <row r="30" spans="1:13" x14ac:dyDescent="0.2">
      <c r="A30" s="29" t="s">
        <v>89</v>
      </c>
      <c r="B30" s="29" t="s">
        <v>90</v>
      </c>
      <c r="C30" s="35">
        <v>78</v>
      </c>
      <c r="D30" s="67">
        <f t="shared" si="0"/>
        <v>273</v>
      </c>
      <c r="E30" s="92">
        <v>727</v>
      </c>
      <c r="F30" s="67">
        <f t="shared" si="1"/>
        <v>1090.5</v>
      </c>
      <c r="G30" s="66">
        <f t="shared" si="2"/>
        <v>1454</v>
      </c>
      <c r="H30" s="53">
        <f t="shared" si="3"/>
        <v>1363.5</v>
      </c>
      <c r="I30" s="66">
        <f t="shared" si="4"/>
        <v>1454</v>
      </c>
      <c r="J30" s="110">
        <f t="shared" si="5"/>
        <v>90.5</v>
      </c>
      <c r="K30" s="29" t="s">
        <v>89</v>
      </c>
      <c r="L30" s="29" t="s">
        <v>90</v>
      </c>
      <c r="M30" s="3">
        <v>1</v>
      </c>
    </row>
    <row r="31" spans="1:13" x14ac:dyDescent="0.2">
      <c r="A31" s="29" t="s">
        <v>93</v>
      </c>
      <c r="B31" s="29" t="s">
        <v>94</v>
      </c>
      <c r="C31" s="35">
        <v>15</v>
      </c>
      <c r="D31" s="67">
        <f t="shared" si="0"/>
        <v>52.5</v>
      </c>
      <c r="E31" s="92">
        <v>163</v>
      </c>
      <c r="F31" s="67">
        <f t="shared" si="1"/>
        <v>244.5</v>
      </c>
      <c r="G31" s="66">
        <f t="shared" si="2"/>
        <v>326</v>
      </c>
      <c r="H31" s="53">
        <f t="shared" si="3"/>
        <v>297</v>
      </c>
      <c r="I31" s="66">
        <f t="shared" si="4"/>
        <v>326</v>
      </c>
      <c r="J31" s="110">
        <f t="shared" si="5"/>
        <v>29</v>
      </c>
      <c r="K31" s="29" t="s">
        <v>93</v>
      </c>
      <c r="L31" s="29" t="s">
        <v>94</v>
      </c>
      <c r="M31" s="3">
        <v>1</v>
      </c>
    </row>
    <row r="32" spans="1:13" ht="14.25" x14ac:dyDescent="0.2">
      <c r="A32" s="29" t="s">
        <v>91</v>
      </c>
      <c r="B32" s="29" t="s">
        <v>92</v>
      </c>
      <c r="C32" s="35"/>
      <c r="D32" s="67">
        <f t="shared" si="0"/>
        <v>0</v>
      </c>
      <c r="E32" s="92"/>
      <c r="F32" s="67">
        <f t="shared" si="1"/>
        <v>0</v>
      </c>
      <c r="G32" s="66">
        <f t="shared" si="2"/>
        <v>0</v>
      </c>
      <c r="H32" s="53">
        <f t="shared" si="3"/>
        <v>0</v>
      </c>
      <c r="I32" s="66">
        <f t="shared" si="4"/>
        <v>0</v>
      </c>
      <c r="J32" s="100" t="s">
        <v>239</v>
      </c>
      <c r="K32" s="29" t="s">
        <v>91</v>
      </c>
      <c r="L32" s="29" t="s">
        <v>92</v>
      </c>
      <c r="M32" s="3">
        <v>1</v>
      </c>
    </row>
    <row r="33" spans="1:13" x14ac:dyDescent="0.2">
      <c r="A33" s="29" t="s">
        <v>105</v>
      </c>
      <c r="B33" s="29" t="s">
        <v>106</v>
      </c>
      <c r="C33" s="35">
        <v>109</v>
      </c>
      <c r="D33" s="67">
        <f t="shared" si="0"/>
        <v>381.5</v>
      </c>
      <c r="E33" s="92">
        <v>2052</v>
      </c>
      <c r="F33" s="67">
        <f t="shared" si="1"/>
        <v>3078</v>
      </c>
      <c r="G33" s="66">
        <f t="shared" si="2"/>
        <v>4104</v>
      </c>
      <c r="H33" s="53">
        <f t="shared" si="3"/>
        <v>3459.5</v>
      </c>
      <c r="I33" s="66">
        <f t="shared" si="4"/>
        <v>4104</v>
      </c>
      <c r="J33" s="110">
        <f t="shared" ref="J33:J38" si="6">I33-H33</f>
        <v>644.5</v>
      </c>
      <c r="K33" s="29" t="s">
        <v>105</v>
      </c>
      <c r="L33" s="29" t="s">
        <v>106</v>
      </c>
      <c r="M33" s="3">
        <v>1</v>
      </c>
    </row>
    <row r="34" spans="1:13" x14ac:dyDescent="0.2">
      <c r="A34" s="29" t="s">
        <v>103</v>
      </c>
      <c r="B34" s="29" t="s">
        <v>104</v>
      </c>
      <c r="C34" s="35">
        <v>76</v>
      </c>
      <c r="D34" s="67">
        <f t="shared" si="0"/>
        <v>266</v>
      </c>
      <c r="E34" s="92">
        <v>244</v>
      </c>
      <c r="F34" s="67">
        <f t="shared" si="1"/>
        <v>366</v>
      </c>
      <c r="G34" s="66">
        <f t="shared" si="2"/>
        <v>488</v>
      </c>
      <c r="H34" s="53">
        <f t="shared" si="3"/>
        <v>632</v>
      </c>
      <c r="I34" s="66">
        <f t="shared" si="4"/>
        <v>488</v>
      </c>
      <c r="J34" s="110">
        <f t="shared" si="6"/>
        <v>-144</v>
      </c>
      <c r="K34" s="29" t="s">
        <v>103</v>
      </c>
      <c r="L34" s="29" t="s">
        <v>104</v>
      </c>
      <c r="M34" s="3">
        <v>1</v>
      </c>
    </row>
    <row r="35" spans="1:13" x14ac:dyDescent="0.2">
      <c r="A35" s="79" t="s">
        <v>97</v>
      </c>
      <c r="B35" s="79" t="s">
        <v>98</v>
      </c>
      <c r="C35" s="35">
        <v>2</v>
      </c>
      <c r="D35" s="67">
        <f t="shared" si="0"/>
        <v>7</v>
      </c>
      <c r="E35" s="92">
        <v>0</v>
      </c>
      <c r="F35" s="67">
        <f t="shared" si="1"/>
        <v>0</v>
      </c>
      <c r="G35" s="66">
        <f t="shared" si="2"/>
        <v>0</v>
      </c>
      <c r="H35" s="53">
        <f t="shared" si="3"/>
        <v>7</v>
      </c>
      <c r="I35" s="66">
        <f t="shared" si="4"/>
        <v>0</v>
      </c>
      <c r="J35" s="110">
        <f t="shared" si="6"/>
        <v>-7</v>
      </c>
      <c r="K35" s="79" t="s">
        <v>97</v>
      </c>
      <c r="L35" s="79" t="s">
        <v>98</v>
      </c>
      <c r="M35" s="3">
        <v>1</v>
      </c>
    </row>
    <row r="36" spans="1:13" x14ac:dyDescent="0.2">
      <c r="A36" s="79" t="s">
        <v>101</v>
      </c>
      <c r="B36" s="79" t="s">
        <v>102</v>
      </c>
      <c r="C36" s="35">
        <v>6</v>
      </c>
      <c r="D36" s="67">
        <f t="shared" ref="D36:D67" si="7">C36*3.5</f>
        <v>21</v>
      </c>
      <c r="E36" s="92">
        <v>0</v>
      </c>
      <c r="F36" s="67">
        <f t="shared" ref="F36:F67" si="8">E36*1.5</f>
        <v>0</v>
      </c>
      <c r="G36" s="66">
        <f t="shared" ref="G36:G66" si="9">E36*2</f>
        <v>0</v>
      </c>
      <c r="H36" s="53">
        <f t="shared" ref="H36:H66" si="10">D36+F36</f>
        <v>21</v>
      </c>
      <c r="I36" s="66">
        <f t="shared" ref="I36:I66" si="11">G36</f>
        <v>0</v>
      </c>
      <c r="J36" s="110">
        <f t="shared" si="6"/>
        <v>-21</v>
      </c>
      <c r="K36" s="79" t="s">
        <v>101</v>
      </c>
      <c r="L36" s="79" t="s">
        <v>102</v>
      </c>
      <c r="M36" s="3">
        <v>1</v>
      </c>
    </row>
    <row r="37" spans="1:13" x14ac:dyDescent="0.2">
      <c r="A37" s="29" t="s">
        <v>109</v>
      </c>
      <c r="B37" s="29" t="s">
        <v>110</v>
      </c>
      <c r="C37" s="35">
        <v>260</v>
      </c>
      <c r="D37" s="67">
        <f t="shared" si="7"/>
        <v>910</v>
      </c>
      <c r="E37" s="92">
        <v>1020</v>
      </c>
      <c r="F37" s="67">
        <f t="shared" si="8"/>
        <v>1530</v>
      </c>
      <c r="G37" s="66">
        <f t="shared" si="9"/>
        <v>2040</v>
      </c>
      <c r="H37" s="53">
        <f t="shared" si="10"/>
        <v>2440</v>
      </c>
      <c r="I37" s="66">
        <f t="shared" si="11"/>
        <v>2040</v>
      </c>
      <c r="J37" s="110">
        <f t="shared" si="6"/>
        <v>-400</v>
      </c>
      <c r="K37" s="29" t="s">
        <v>109</v>
      </c>
      <c r="L37" s="29" t="s">
        <v>110</v>
      </c>
      <c r="M37" s="3">
        <v>1</v>
      </c>
    </row>
    <row r="38" spans="1:13" x14ac:dyDescent="0.2">
      <c r="A38" s="29" t="s">
        <v>107</v>
      </c>
      <c r="B38" s="29" t="s">
        <v>108</v>
      </c>
      <c r="C38" s="35">
        <v>14</v>
      </c>
      <c r="D38" s="67">
        <f t="shared" si="7"/>
        <v>49</v>
      </c>
      <c r="E38" s="92">
        <v>282</v>
      </c>
      <c r="F38" s="67">
        <f t="shared" si="8"/>
        <v>423</v>
      </c>
      <c r="G38" s="66">
        <f t="shared" si="9"/>
        <v>564</v>
      </c>
      <c r="H38" s="53">
        <f t="shared" si="10"/>
        <v>472</v>
      </c>
      <c r="I38" s="66">
        <f t="shared" si="11"/>
        <v>564</v>
      </c>
      <c r="J38" s="110">
        <f t="shared" si="6"/>
        <v>92</v>
      </c>
      <c r="K38" s="29" t="s">
        <v>107</v>
      </c>
      <c r="L38" s="29" t="s">
        <v>108</v>
      </c>
      <c r="M38" s="3">
        <v>1</v>
      </c>
    </row>
    <row r="39" spans="1:13" ht="14.25" x14ac:dyDescent="0.2">
      <c r="A39" s="85" t="s">
        <v>113</v>
      </c>
      <c r="B39" s="85" t="s">
        <v>196</v>
      </c>
      <c r="C39" s="35"/>
      <c r="D39" s="67">
        <f t="shared" si="7"/>
        <v>0</v>
      </c>
      <c r="E39" s="92"/>
      <c r="F39" s="67">
        <f t="shared" si="8"/>
        <v>0</v>
      </c>
      <c r="G39" s="66">
        <f t="shared" si="9"/>
        <v>0</v>
      </c>
      <c r="H39" s="53">
        <f t="shared" si="10"/>
        <v>0</v>
      </c>
      <c r="I39" s="66">
        <f t="shared" si="11"/>
        <v>0</v>
      </c>
      <c r="J39" s="100" t="s">
        <v>239</v>
      </c>
      <c r="K39" s="85" t="s">
        <v>113</v>
      </c>
      <c r="L39" s="85" t="s">
        <v>196</v>
      </c>
      <c r="M39" s="3">
        <v>1</v>
      </c>
    </row>
    <row r="40" spans="1:13" x14ac:dyDescent="0.2">
      <c r="A40" s="29" t="s">
        <v>111</v>
      </c>
      <c r="B40" s="29" t="s">
        <v>112</v>
      </c>
      <c r="C40" s="35">
        <v>7</v>
      </c>
      <c r="D40" s="67">
        <f t="shared" si="7"/>
        <v>24.5</v>
      </c>
      <c r="E40" s="92">
        <v>393</v>
      </c>
      <c r="F40" s="67">
        <f t="shared" si="8"/>
        <v>589.5</v>
      </c>
      <c r="G40" s="66">
        <f t="shared" si="9"/>
        <v>786</v>
      </c>
      <c r="H40" s="53">
        <f t="shared" si="10"/>
        <v>614</v>
      </c>
      <c r="I40" s="66">
        <f t="shared" si="11"/>
        <v>786</v>
      </c>
      <c r="J40" s="110">
        <f t="shared" ref="J40:J66" si="12">I40-H40</f>
        <v>172</v>
      </c>
      <c r="K40" s="29" t="s">
        <v>111</v>
      </c>
      <c r="L40" s="29" t="s">
        <v>112</v>
      </c>
      <c r="M40" s="3">
        <v>1</v>
      </c>
    </row>
    <row r="41" spans="1:13" ht="14.25" x14ac:dyDescent="0.2">
      <c r="A41" s="85" t="s">
        <v>118</v>
      </c>
      <c r="B41" s="85" t="s">
        <v>119</v>
      </c>
      <c r="C41" s="35">
        <v>3</v>
      </c>
      <c r="D41" s="67">
        <f t="shared" si="7"/>
        <v>10.5</v>
      </c>
      <c r="E41" s="92">
        <v>30</v>
      </c>
      <c r="F41" s="67">
        <f t="shared" si="8"/>
        <v>45</v>
      </c>
      <c r="G41" s="66">
        <f t="shared" si="9"/>
        <v>60</v>
      </c>
      <c r="H41" s="53">
        <f t="shared" si="10"/>
        <v>55.5</v>
      </c>
      <c r="I41" s="66">
        <f t="shared" si="11"/>
        <v>60</v>
      </c>
      <c r="J41" s="110">
        <f t="shared" si="12"/>
        <v>4.5</v>
      </c>
      <c r="K41" s="85" t="s">
        <v>118</v>
      </c>
      <c r="L41" s="85" t="s">
        <v>119</v>
      </c>
      <c r="M41" s="3">
        <v>1</v>
      </c>
    </row>
    <row r="42" spans="1:13" x14ac:dyDescent="0.2">
      <c r="A42" s="29" t="s">
        <v>114</v>
      </c>
      <c r="B42" s="29" t="s">
        <v>115</v>
      </c>
      <c r="C42" s="35">
        <v>250</v>
      </c>
      <c r="D42" s="67">
        <f t="shared" si="7"/>
        <v>875</v>
      </c>
      <c r="E42" s="92">
        <v>2712</v>
      </c>
      <c r="F42" s="67">
        <f t="shared" si="8"/>
        <v>4068</v>
      </c>
      <c r="G42" s="66">
        <f t="shared" si="9"/>
        <v>5424</v>
      </c>
      <c r="H42" s="53">
        <f t="shared" si="10"/>
        <v>4943</v>
      </c>
      <c r="I42" s="66">
        <f t="shared" si="11"/>
        <v>5424</v>
      </c>
      <c r="J42" s="110">
        <f t="shared" si="12"/>
        <v>481</v>
      </c>
      <c r="K42" s="29" t="s">
        <v>114</v>
      </c>
      <c r="L42" s="29" t="s">
        <v>115</v>
      </c>
      <c r="M42" s="3">
        <v>1</v>
      </c>
    </row>
    <row r="43" spans="1:13" x14ac:dyDescent="0.2">
      <c r="A43" s="29" t="s">
        <v>120</v>
      </c>
      <c r="B43" s="29" t="s">
        <v>121</v>
      </c>
      <c r="C43" s="35">
        <v>101</v>
      </c>
      <c r="D43" s="67">
        <f t="shared" si="7"/>
        <v>353.5</v>
      </c>
      <c r="E43" s="92">
        <v>590</v>
      </c>
      <c r="F43" s="67">
        <f t="shared" si="8"/>
        <v>885</v>
      </c>
      <c r="G43" s="66">
        <f t="shared" si="9"/>
        <v>1180</v>
      </c>
      <c r="H43" s="53">
        <f t="shared" si="10"/>
        <v>1238.5</v>
      </c>
      <c r="I43" s="66">
        <f t="shared" si="11"/>
        <v>1180</v>
      </c>
      <c r="J43" s="110">
        <f t="shared" si="12"/>
        <v>-58.5</v>
      </c>
      <c r="K43" s="29" t="s">
        <v>120</v>
      </c>
      <c r="L43" s="29" t="s">
        <v>121</v>
      </c>
      <c r="M43" s="3">
        <v>1</v>
      </c>
    </row>
    <row r="44" spans="1:13" ht="14.25" x14ac:dyDescent="0.2">
      <c r="A44" s="85" t="s">
        <v>116</v>
      </c>
      <c r="B44" s="85" t="s">
        <v>117</v>
      </c>
      <c r="C44" s="35">
        <v>22</v>
      </c>
      <c r="D44" s="67">
        <f t="shared" si="7"/>
        <v>77</v>
      </c>
      <c r="E44" s="92">
        <v>21.5</v>
      </c>
      <c r="F44" s="67">
        <f t="shared" si="8"/>
        <v>32.25</v>
      </c>
      <c r="G44" s="66">
        <f t="shared" si="9"/>
        <v>43</v>
      </c>
      <c r="H44" s="53">
        <f t="shared" si="10"/>
        <v>109.25</v>
      </c>
      <c r="I44" s="66">
        <f t="shared" si="11"/>
        <v>43</v>
      </c>
      <c r="J44" s="110">
        <f t="shared" si="12"/>
        <v>-66.25</v>
      </c>
      <c r="K44" s="85" t="s">
        <v>116</v>
      </c>
      <c r="L44" s="85" t="s">
        <v>117</v>
      </c>
      <c r="M44" s="3">
        <v>1</v>
      </c>
    </row>
    <row r="45" spans="1:13" x14ac:dyDescent="0.2">
      <c r="A45" s="29" t="s">
        <v>122</v>
      </c>
      <c r="B45" s="29" t="s">
        <v>123</v>
      </c>
      <c r="C45" s="35">
        <v>90</v>
      </c>
      <c r="D45" s="67">
        <f t="shared" si="7"/>
        <v>315</v>
      </c>
      <c r="E45" s="92">
        <v>1472</v>
      </c>
      <c r="F45" s="67">
        <f t="shared" si="8"/>
        <v>2208</v>
      </c>
      <c r="G45" s="66">
        <f t="shared" si="9"/>
        <v>2944</v>
      </c>
      <c r="H45" s="53">
        <f t="shared" si="10"/>
        <v>2523</v>
      </c>
      <c r="I45" s="66">
        <f t="shared" si="11"/>
        <v>2944</v>
      </c>
      <c r="J45" s="110">
        <f t="shared" si="12"/>
        <v>421</v>
      </c>
      <c r="K45" s="29" t="s">
        <v>122</v>
      </c>
      <c r="L45" s="29" t="s">
        <v>123</v>
      </c>
      <c r="M45" s="3">
        <v>1</v>
      </c>
    </row>
    <row r="46" spans="1:13" x14ac:dyDescent="0.2">
      <c r="A46" s="29" t="s">
        <v>40</v>
      </c>
      <c r="B46" s="29" t="s">
        <v>41</v>
      </c>
      <c r="C46" s="35">
        <v>5</v>
      </c>
      <c r="D46" s="67">
        <f t="shared" si="7"/>
        <v>17.5</v>
      </c>
      <c r="E46" s="92">
        <v>35</v>
      </c>
      <c r="F46" s="67">
        <f t="shared" si="8"/>
        <v>52.5</v>
      </c>
      <c r="G46" s="66">
        <f t="shared" si="9"/>
        <v>70</v>
      </c>
      <c r="H46" s="53">
        <f t="shared" si="10"/>
        <v>70</v>
      </c>
      <c r="I46" s="66">
        <f t="shared" si="11"/>
        <v>70</v>
      </c>
      <c r="J46" s="110">
        <f t="shared" si="12"/>
        <v>0</v>
      </c>
      <c r="K46" s="29" t="s">
        <v>40</v>
      </c>
      <c r="L46" s="29" t="s">
        <v>41</v>
      </c>
      <c r="M46" s="3">
        <v>1</v>
      </c>
    </row>
    <row r="47" spans="1:13" x14ac:dyDescent="0.2">
      <c r="A47" s="29" t="s">
        <v>126</v>
      </c>
      <c r="B47" s="29" t="s">
        <v>127</v>
      </c>
      <c r="C47" s="35">
        <v>189</v>
      </c>
      <c r="D47" s="67">
        <f t="shared" si="7"/>
        <v>661.5</v>
      </c>
      <c r="E47" s="92">
        <v>1994</v>
      </c>
      <c r="F47" s="67">
        <f t="shared" si="8"/>
        <v>2991</v>
      </c>
      <c r="G47" s="66">
        <f t="shared" si="9"/>
        <v>3988</v>
      </c>
      <c r="H47" s="53">
        <f t="shared" si="10"/>
        <v>3652.5</v>
      </c>
      <c r="I47" s="66">
        <f t="shared" si="11"/>
        <v>3988</v>
      </c>
      <c r="J47" s="110">
        <f t="shared" si="12"/>
        <v>335.5</v>
      </c>
      <c r="K47" s="29" t="s">
        <v>126</v>
      </c>
      <c r="L47" s="29" t="s">
        <v>127</v>
      </c>
      <c r="M47" s="3">
        <v>1</v>
      </c>
    </row>
    <row r="48" spans="1:13" x14ac:dyDescent="0.2">
      <c r="A48" s="29" t="s">
        <v>130</v>
      </c>
      <c r="B48" s="29" t="s">
        <v>131</v>
      </c>
      <c r="C48" s="35">
        <v>20</v>
      </c>
      <c r="D48" s="67">
        <f t="shared" si="7"/>
        <v>70</v>
      </c>
      <c r="E48" s="92">
        <v>275</v>
      </c>
      <c r="F48" s="67">
        <f t="shared" si="8"/>
        <v>412.5</v>
      </c>
      <c r="G48" s="66">
        <f t="shared" si="9"/>
        <v>550</v>
      </c>
      <c r="H48" s="53">
        <f t="shared" si="10"/>
        <v>482.5</v>
      </c>
      <c r="I48" s="66">
        <f t="shared" si="11"/>
        <v>550</v>
      </c>
      <c r="J48" s="110">
        <f t="shared" si="12"/>
        <v>67.5</v>
      </c>
      <c r="K48" s="29" t="s">
        <v>130</v>
      </c>
      <c r="L48" s="29" t="s">
        <v>131</v>
      </c>
      <c r="M48" s="3">
        <v>1</v>
      </c>
    </row>
    <row r="49" spans="1:13" x14ac:dyDescent="0.2">
      <c r="A49" s="29" t="s">
        <v>134</v>
      </c>
      <c r="B49" s="29" t="s">
        <v>135</v>
      </c>
      <c r="C49" s="35">
        <v>35</v>
      </c>
      <c r="D49" s="67">
        <f t="shared" si="7"/>
        <v>122.5</v>
      </c>
      <c r="E49" s="92">
        <v>877</v>
      </c>
      <c r="F49" s="67">
        <f t="shared" si="8"/>
        <v>1315.5</v>
      </c>
      <c r="G49" s="66">
        <f t="shared" si="9"/>
        <v>1754</v>
      </c>
      <c r="H49" s="53">
        <f t="shared" si="10"/>
        <v>1438</v>
      </c>
      <c r="I49" s="66">
        <f t="shared" si="11"/>
        <v>1754</v>
      </c>
      <c r="J49" s="110">
        <f t="shared" si="12"/>
        <v>316</v>
      </c>
      <c r="K49" s="29" t="s">
        <v>134</v>
      </c>
      <c r="L49" s="29" t="s">
        <v>135</v>
      </c>
      <c r="M49" s="3">
        <v>1</v>
      </c>
    </row>
    <row r="50" spans="1:13" x14ac:dyDescent="0.2">
      <c r="A50" s="79" t="s">
        <v>138</v>
      </c>
      <c r="B50" s="79" t="s">
        <v>139</v>
      </c>
      <c r="C50" s="35">
        <v>2</v>
      </c>
      <c r="D50" s="67">
        <f t="shared" si="7"/>
        <v>7</v>
      </c>
      <c r="E50" s="92">
        <v>121</v>
      </c>
      <c r="F50" s="67">
        <f t="shared" si="8"/>
        <v>181.5</v>
      </c>
      <c r="G50" s="66">
        <f t="shared" si="9"/>
        <v>242</v>
      </c>
      <c r="H50" s="53">
        <f t="shared" si="10"/>
        <v>188.5</v>
      </c>
      <c r="I50" s="66">
        <f t="shared" si="11"/>
        <v>242</v>
      </c>
      <c r="J50" s="110">
        <f t="shared" si="12"/>
        <v>53.5</v>
      </c>
      <c r="K50" s="79" t="s">
        <v>138</v>
      </c>
      <c r="L50" s="79" t="s">
        <v>139</v>
      </c>
      <c r="M50" s="3">
        <v>1</v>
      </c>
    </row>
    <row r="51" spans="1:13" x14ac:dyDescent="0.2">
      <c r="A51" s="29" t="s">
        <v>140</v>
      </c>
      <c r="B51" s="29" t="s">
        <v>141</v>
      </c>
      <c r="C51" s="35">
        <v>35</v>
      </c>
      <c r="D51" s="67">
        <f t="shared" si="7"/>
        <v>122.5</v>
      </c>
      <c r="E51" s="92">
        <v>171</v>
      </c>
      <c r="F51" s="67">
        <f t="shared" si="8"/>
        <v>256.5</v>
      </c>
      <c r="G51" s="66">
        <f t="shared" si="9"/>
        <v>342</v>
      </c>
      <c r="H51" s="53">
        <f t="shared" si="10"/>
        <v>379</v>
      </c>
      <c r="I51" s="66">
        <f t="shared" si="11"/>
        <v>342</v>
      </c>
      <c r="J51" s="110">
        <f t="shared" si="12"/>
        <v>-37</v>
      </c>
      <c r="K51" s="29" t="s">
        <v>140</v>
      </c>
      <c r="L51" s="29" t="s">
        <v>141</v>
      </c>
      <c r="M51" s="3">
        <v>1</v>
      </c>
    </row>
    <row r="52" spans="1:13" x14ac:dyDescent="0.2">
      <c r="A52" s="29" t="s">
        <v>142</v>
      </c>
      <c r="B52" s="29" t="s">
        <v>143</v>
      </c>
      <c r="C52" s="35">
        <v>738</v>
      </c>
      <c r="D52" s="67">
        <f t="shared" si="7"/>
        <v>2583</v>
      </c>
      <c r="E52" s="92">
        <v>4116</v>
      </c>
      <c r="F52" s="67">
        <f t="shared" si="8"/>
        <v>6174</v>
      </c>
      <c r="G52" s="66">
        <f t="shared" si="9"/>
        <v>8232</v>
      </c>
      <c r="H52" s="53">
        <f t="shared" si="10"/>
        <v>8757</v>
      </c>
      <c r="I52" s="66">
        <f t="shared" si="11"/>
        <v>8232</v>
      </c>
      <c r="J52" s="110">
        <f t="shared" si="12"/>
        <v>-525</v>
      </c>
      <c r="K52" s="29" t="s">
        <v>142</v>
      </c>
      <c r="L52" s="29" t="s">
        <v>143</v>
      </c>
      <c r="M52" s="3">
        <v>1</v>
      </c>
    </row>
    <row r="53" spans="1:13" x14ac:dyDescent="0.2">
      <c r="A53" s="29" t="s">
        <v>146</v>
      </c>
      <c r="B53" s="29" t="s">
        <v>147</v>
      </c>
      <c r="C53" s="35">
        <v>163</v>
      </c>
      <c r="D53" s="67">
        <f t="shared" si="7"/>
        <v>570.5</v>
      </c>
      <c r="E53" s="92">
        <v>790</v>
      </c>
      <c r="F53" s="67">
        <f t="shared" si="8"/>
        <v>1185</v>
      </c>
      <c r="G53" s="66">
        <f t="shared" si="9"/>
        <v>1580</v>
      </c>
      <c r="H53" s="53">
        <f t="shared" si="10"/>
        <v>1755.5</v>
      </c>
      <c r="I53" s="66">
        <f t="shared" si="11"/>
        <v>1580</v>
      </c>
      <c r="J53" s="110">
        <f t="shared" si="12"/>
        <v>-175.5</v>
      </c>
      <c r="K53" s="29" t="s">
        <v>146</v>
      </c>
      <c r="L53" s="29" t="s">
        <v>147</v>
      </c>
      <c r="M53" s="3">
        <v>1</v>
      </c>
    </row>
    <row r="54" spans="1:13" x14ac:dyDescent="0.2">
      <c r="A54" s="29" t="s">
        <v>144</v>
      </c>
      <c r="B54" s="29" t="s">
        <v>145</v>
      </c>
      <c r="C54" s="35">
        <v>235</v>
      </c>
      <c r="D54" s="67">
        <f t="shared" si="7"/>
        <v>822.5</v>
      </c>
      <c r="E54" s="92">
        <v>691</v>
      </c>
      <c r="F54" s="67">
        <f t="shared" si="8"/>
        <v>1036.5</v>
      </c>
      <c r="G54" s="66">
        <f t="shared" si="9"/>
        <v>1382</v>
      </c>
      <c r="H54" s="53">
        <f t="shared" si="10"/>
        <v>1859</v>
      </c>
      <c r="I54" s="66">
        <f t="shared" si="11"/>
        <v>1382</v>
      </c>
      <c r="J54" s="110">
        <f t="shared" si="12"/>
        <v>-477</v>
      </c>
      <c r="K54" s="29" t="s">
        <v>144</v>
      </c>
      <c r="L54" s="29" t="s">
        <v>145</v>
      </c>
      <c r="M54" s="3">
        <v>1</v>
      </c>
    </row>
    <row r="55" spans="1:13" x14ac:dyDescent="0.2">
      <c r="A55" s="29" t="s">
        <v>152</v>
      </c>
      <c r="B55" s="29" t="s">
        <v>153</v>
      </c>
      <c r="C55" s="35">
        <v>78</v>
      </c>
      <c r="D55" s="67">
        <f t="shared" si="7"/>
        <v>273</v>
      </c>
      <c r="E55" s="92">
        <v>530</v>
      </c>
      <c r="F55" s="67">
        <f t="shared" si="8"/>
        <v>795</v>
      </c>
      <c r="G55" s="66">
        <f t="shared" si="9"/>
        <v>1060</v>
      </c>
      <c r="H55" s="53">
        <f t="shared" si="10"/>
        <v>1068</v>
      </c>
      <c r="I55" s="66">
        <f t="shared" si="11"/>
        <v>1060</v>
      </c>
      <c r="J55" s="110">
        <f t="shared" si="12"/>
        <v>-8</v>
      </c>
      <c r="K55" s="29" t="s">
        <v>152</v>
      </c>
      <c r="L55" s="29" t="s">
        <v>153</v>
      </c>
      <c r="M55" s="3">
        <v>1</v>
      </c>
    </row>
    <row r="56" spans="1:13" x14ac:dyDescent="0.2">
      <c r="A56" s="29" t="s">
        <v>156</v>
      </c>
      <c r="B56" s="29" t="s">
        <v>157</v>
      </c>
      <c r="C56" s="35">
        <v>73</v>
      </c>
      <c r="D56" s="86">
        <f t="shared" si="7"/>
        <v>255.5</v>
      </c>
      <c r="E56" s="92">
        <v>282</v>
      </c>
      <c r="F56" s="67">
        <f t="shared" si="8"/>
        <v>423</v>
      </c>
      <c r="G56" s="66">
        <f t="shared" si="9"/>
        <v>564</v>
      </c>
      <c r="H56" s="53">
        <f t="shared" si="10"/>
        <v>678.5</v>
      </c>
      <c r="I56" s="66">
        <f t="shared" si="11"/>
        <v>564</v>
      </c>
      <c r="J56" s="110">
        <f t="shared" si="12"/>
        <v>-114.5</v>
      </c>
      <c r="K56" s="29" t="s">
        <v>156</v>
      </c>
      <c r="L56" s="29" t="s">
        <v>157</v>
      </c>
      <c r="M56" s="3">
        <v>1</v>
      </c>
    </row>
    <row r="57" spans="1:13" x14ac:dyDescent="0.2">
      <c r="A57" s="29" t="s">
        <v>154</v>
      </c>
      <c r="B57" s="29" t="s">
        <v>155</v>
      </c>
      <c r="C57" s="35">
        <v>106</v>
      </c>
      <c r="D57" s="67">
        <f t="shared" si="7"/>
        <v>371</v>
      </c>
      <c r="E57" s="92">
        <v>616</v>
      </c>
      <c r="F57" s="67">
        <f t="shared" si="8"/>
        <v>924</v>
      </c>
      <c r="G57" s="66">
        <f t="shared" si="9"/>
        <v>1232</v>
      </c>
      <c r="H57" s="53">
        <f t="shared" si="10"/>
        <v>1295</v>
      </c>
      <c r="I57" s="66">
        <f t="shared" si="11"/>
        <v>1232</v>
      </c>
      <c r="J57" s="110">
        <f t="shared" si="12"/>
        <v>-63</v>
      </c>
      <c r="K57" s="29" t="s">
        <v>154</v>
      </c>
      <c r="L57" s="29" t="s">
        <v>155</v>
      </c>
      <c r="M57" s="3">
        <v>1</v>
      </c>
    </row>
    <row r="58" spans="1:13" x14ac:dyDescent="0.2">
      <c r="A58" s="79" t="s">
        <v>160</v>
      </c>
      <c r="B58" s="79" t="s">
        <v>161</v>
      </c>
      <c r="C58" s="35">
        <v>9</v>
      </c>
      <c r="D58" s="67">
        <f t="shared" si="7"/>
        <v>31.5</v>
      </c>
      <c r="E58" s="92">
        <v>2175</v>
      </c>
      <c r="F58" s="67">
        <f t="shared" si="8"/>
        <v>3262.5</v>
      </c>
      <c r="G58" s="66">
        <f t="shared" si="9"/>
        <v>4350</v>
      </c>
      <c r="H58" s="53">
        <f t="shared" si="10"/>
        <v>3294</v>
      </c>
      <c r="I58" s="66">
        <f t="shared" si="11"/>
        <v>4350</v>
      </c>
      <c r="J58" s="110">
        <f t="shared" si="12"/>
        <v>1056</v>
      </c>
      <c r="K58" s="79" t="s">
        <v>160</v>
      </c>
      <c r="L58" s="79" t="s">
        <v>161</v>
      </c>
      <c r="M58" s="3">
        <v>1</v>
      </c>
    </row>
    <row r="59" spans="1:13" x14ac:dyDescent="0.2">
      <c r="A59" s="29" t="s">
        <v>162</v>
      </c>
      <c r="B59" s="29" t="s">
        <v>163</v>
      </c>
      <c r="C59" s="35">
        <v>19</v>
      </c>
      <c r="D59" s="67">
        <f t="shared" si="7"/>
        <v>66.5</v>
      </c>
      <c r="E59" s="92">
        <v>258</v>
      </c>
      <c r="F59" s="67">
        <f t="shared" si="8"/>
        <v>387</v>
      </c>
      <c r="G59" s="66">
        <f t="shared" si="9"/>
        <v>516</v>
      </c>
      <c r="H59" s="53">
        <f t="shared" si="10"/>
        <v>453.5</v>
      </c>
      <c r="I59" s="66">
        <f t="shared" si="11"/>
        <v>516</v>
      </c>
      <c r="J59" s="110">
        <f t="shared" si="12"/>
        <v>62.5</v>
      </c>
      <c r="K59" s="29" t="s">
        <v>162</v>
      </c>
      <c r="L59" s="29" t="s">
        <v>163</v>
      </c>
      <c r="M59" s="3">
        <v>1</v>
      </c>
    </row>
    <row r="60" spans="1:13" x14ac:dyDescent="0.2">
      <c r="A60" s="79" t="s">
        <v>164</v>
      </c>
      <c r="B60" s="79" t="s">
        <v>165</v>
      </c>
      <c r="C60" s="35">
        <v>6</v>
      </c>
      <c r="D60" s="67">
        <f t="shared" si="7"/>
        <v>21</v>
      </c>
      <c r="E60" s="92">
        <v>35</v>
      </c>
      <c r="F60" s="67">
        <f t="shared" si="8"/>
        <v>52.5</v>
      </c>
      <c r="G60" s="66">
        <f t="shared" si="9"/>
        <v>70</v>
      </c>
      <c r="H60" s="53">
        <f t="shared" si="10"/>
        <v>73.5</v>
      </c>
      <c r="I60" s="66">
        <f t="shared" si="11"/>
        <v>70</v>
      </c>
      <c r="J60" s="110">
        <f t="shared" si="12"/>
        <v>-3.5</v>
      </c>
      <c r="K60" s="79" t="s">
        <v>164</v>
      </c>
      <c r="L60" s="79" t="s">
        <v>165</v>
      </c>
      <c r="M60" s="3">
        <v>1</v>
      </c>
    </row>
    <row r="61" spans="1:13" x14ac:dyDescent="0.2">
      <c r="A61" s="29" t="s">
        <v>166</v>
      </c>
      <c r="B61" s="29" t="s">
        <v>167</v>
      </c>
      <c r="C61" s="35">
        <v>50</v>
      </c>
      <c r="D61" s="67">
        <f t="shared" si="7"/>
        <v>175</v>
      </c>
      <c r="E61" s="92">
        <v>244</v>
      </c>
      <c r="F61" s="67">
        <f t="shared" si="8"/>
        <v>366</v>
      </c>
      <c r="G61" s="66">
        <f t="shared" si="9"/>
        <v>488</v>
      </c>
      <c r="H61" s="53">
        <f t="shared" si="10"/>
        <v>541</v>
      </c>
      <c r="I61" s="66">
        <f t="shared" si="11"/>
        <v>488</v>
      </c>
      <c r="J61" s="110">
        <f t="shared" si="12"/>
        <v>-53</v>
      </c>
      <c r="K61" s="29" t="s">
        <v>166</v>
      </c>
      <c r="L61" s="29" t="s">
        <v>167</v>
      </c>
      <c r="M61" s="3">
        <v>1</v>
      </c>
    </row>
    <row r="62" spans="1:13" x14ac:dyDescent="0.2">
      <c r="A62" s="29" t="s">
        <v>168</v>
      </c>
      <c r="B62" s="29" t="s">
        <v>169</v>
      </c>
      <c r="C62" s="35">
        <v>30</v>
      </c>
      <c r="D62" s="67">
        <f t="shared" si="7"/>
        <v>105</v>
      </c>
      <c r="E62" s="92">
        <v>721</v>
      </c>
      <c r="F62" s="67">
        <f t="shared" si="8"/>
        <v>1081.5</v>
      </c>
      <c r="G62" s="66">
        <f t="shared" si="9"/>
        <v>1442</v>
      </c>
      <c r="H62" s="53">
        <f t="shared" si="10"/>
        <v>1186.5</v>
      </c>
      <c r="I62" s="66">
        <f t="shared" si="11"/>
        <v>1442</v>
      </c>
      <c r="J62" s="110">
        <f t="shared" si="12"/>
        <v>255.5</v>
      </c>
      <c r="K62" s="29" t="s">
        <v>168</v>
      </c>
      <c r="L62" s="29" t="s">
        <v>169</v>
      </c>
      <c r="M62" s="3">
        <v>1</v>
      </c>
    </row>
    <row r="63" spans="1:13" x14ac:dyDescent="0.2">
      <c r="A63" s="29" t="s">
        <v>170</v>
      </c>
      <c r="B63" s="29" t="s">
        <v>171</v>
      </c>
      <c r="C63" s="35">
        <v>39</v>
      </c>
      <c r="D63" s="67">
        <f t="shared" si="7"/>
        <v>136.5</v>
      </c>
      <c r="E63" s="92">
        <v>0</v>
      </c>
      <c r="F63" s="67">
        <f t="shared" si="8"/>
        <v>0</v>
      </c>
      <c r="G63" s="66">
        <f t="shared" si="9"/>
        <v>0</v>
      </c>
      <c r="H63" s="53">
        <f t="shared" si="10"/>
        <v>136.5</v>
      </c>
      <c r="I63" s="66">
        <f t="shared" si="11"/>
        <v>0</v>
      </c>
      <c r="J63" s="110">
        <f t="shared" si="12"/>
        <v>-136.5</v>
      </c>
      <c r="K63" s="29" t="s">
        <v>170</v>
      </c>
      <c r="L63" s="29" t="s">
        <v>171</v>
      </c>
      <c r="M63" s="3">
        <v>1</v>
      </c>
    </row>
    <row r="64" spans="1:13" x14ac:dyDescent="0.2">
      <c r="A64" s="29" t="s">
        <v>172</v>
      </c>
      <c r="B64" s="29" t="s">
        <v>173</v>
      </c>
      <c r="C64" s="35">
        <v>20</v>
      </c>
      <c r="D64" s="67">
        <f t="shared" si="7"/>
        <v>70</v>
      </c>
      <c r="E64" s="92">
        <v>560</v>
      </c>
      <c r="F64" s="67">
        <f t="shared" si="8"/>
        <v>840</v>
      </c>
      <c r="G64" s="66">
        <f t="shared" si="9"/>
        <v>1120</v>
      </c>
      <c r="H64" s="53">
        <f t="shared" si="10"/>
        <v>910</v>
      </c>
      <c r="I64" s="66">
        <f t="shared" si="11"/>
        <v>1120</v>
      </c>
      <c r="J64" s="110">
        <f t="shared" si="12"/>
        <v>210</v>
      </c>
      <c r="K64" s="29" t="s">
        <v>172</v>
      </c>
      <c r="L64" s="29" t="s">
        <v>173</v>
      </c>
      <c r="M64" s="3">
        <v>1</v>
      </c>
    </row>
    <row r="65" spans="1:13" x14ac:dyDescent="0.2">
      <c r="A65" s="29" t="s">
        <v>174</v>
      </c>
      <c r="B65" s="29" t="s">
        <v>175</v>
      </c>
      <c r="C65" s="35">
        <v>28</v>
      </c>
      <c r="D65" s="67">
        <f t="shared" si="7"/>
        <v>98</v>
      </c>
      <c r="E65" s="92">
        <v>289</v>
      </c>
      <c r="F65" s="67">
        <f t="shared" si="8"/>
        <v>433.5</v>
      </c>
      <c r="G65" s="66">
        <f t="shared" si="9"/>
        <v>578</v>
      </c>
      <c r="H65" s="53">
        <f t="shared" si="10"/>
        <v>531.5</v>
      </c>
      <c r="I65" s="66">
        <f t="shared" si="11"/>
        <v>578</v>
      </c>
      <c r="J65" s="110">
        <f t="shared" si="12"/>
        <v>46.5</v>
      </c>
      <c r="K65" s="29" t="s">
        <v>174</v>
      </c>
      <c r="L65" s="29" t="s">
        <v>175</v>
      </c>
      <c r="M65" s="3">
        <v>1</v>
      </c>
    </row>
    <row r="66" spans="1:13" x14ac:dyDescent="0.2">
      <c r="A66" s="79" t="s">
        <v>176</v>
      </c>
      <c r="B66" s="79" t="s">
        <v>177</v>
      </c>
      <c r="C66" s="35">
        <v>82</v>
      </c>
      <c r="D66" s="67">
        <f t="shared" si="7"/>
        <v>287</v>
      </c>
      <c r="E66" s="92">
        <v>466</v>
      </c>
      <c r="F66" s="67">
        <f t="shared" si="8"/>
        <v>699</v>
      </c>
      <c r="G66" s="66">
        <f t="shared" si="9"/>
        <v>932</v>
      </c>
      <c r="H66" s="53">
        <f t="shared" si="10"/>
        <v>986</v>
      </c>
      <c r="I66" s="66">
        <f t="shared" si="11"/>
        <v>932</v>
      </c>
      <c r="J66" s="110">
        <f t="shared" si="12"/>
        <v>-54</v>
      </c>
      <c r="K66" s="79" t="s">
        <v>176</v>
      </c>
      <c r="L66" s="79" t="s">
        <v>177</v>
      </c>
      <c r="M66" s="3">
        <v>1</v>
      </c>
    </row>
    <row r="67" spans="1:13" x14ac:dyDescent="0.2">
      <c r="A67" s="56"/>
      <c r="C67" s="74">
        <f t="shared" ref="C67:I67" si="13">SUM(C4:C66)</f>
        <v>5075</v>
      </c>
      <c r="D67" s="87">
        <f t="shared" si="13"/>
        <v>17762.5</v>
      </c>
      <c r="E67" s="92">
        <f t="shared" si="13"/>
        <v>46040.5</v>
      </c>
      <c r="F67" s="87">
        <f t="shared" si="13"/>
        <v>69060.75</v>
      </c>
      <c r="G67" s="87">
        <f t="shared" si="13"/>
        <v>92081</v>
      </c>
      <c r="H67" s="53">
        <f t="shared" si="13"/>
        <v>86823.25</v>
      </c>
      <c r="I67" s="66">
        <f t="shared" si="13"/>
        <v>92081</v>
      </c>
      <c r="J67" s="112">
        <f>AVERAGE(J4:J66)</f>
        <v>86.192622950819668</v>
      </c>
      <c r="K67" s="29"/>
      <c r="M67" s="3"/>
    </row>
    <row r="68" spans="1:13" ht="14.25" x14ac:dyDescent="0.2">
      <c r="A68" s="56"/>
      <c r="C68" s="64" t="s">
        <v>200</v>
      </c>
      <c r="D68" s="64" t="s">
        <v>200</v>
      </c>
      <c r="E68" s="51" t="s">
        <v>200</v>
      </c>
      <c r="F68" s="64" t="s">
        <v>200</v>
      </c>
      <c r="G68" s="64" t="s">
        <v>200</v>
      </c>
      <c r="H68" s="51" t="s">
        <v>200</v>
      </c>
      <c r="I68" s="64" t="s">
        <v>200</v>
      </c>
      <c r="J68" s="64" t="s">
        <v>198</v>
      </c>
      <c r="K68" s="88"/>
      <c r="M68" s="5"/>
    </row>
    <row r="69" spans="1:13" x14ac:dyDescent="0.2">
      <c r="A69" s="56"/>
      <c r="D69" s="66"/>
      <c r="E69" s="92"/>
      <c r="F69" s="66"/>
      <c r="G69" s="66"/>
      <c r="H69" s="53"/>
      <c r="I69" s="66"/>
      <c r="J69" s="66"/>
      <c r="K69" s="56"/>
      <c r="M69"/>
    </row>
    <row r="70" spans="1:13" ht="15.75" x14ac:dyDescent="0.25">
      <c r="A70" s="89" t="s">
        <v>178</v>
      </c>
      <c r="B70" s="90"/>
      <c r="C70" s="39">
        <f>SUM(C4:C66)</f>
        <v>5075</v>
      </c>
      <c r="D70" s="67">
        <f>C70*3.5</f>
        <v>17762.5</v>
      </c>
      <c r="E70" s="94">
        <f>SUM(E4:E66)</f>
        <v>46040.5</v>
      </c>
      <c r="F70" s="67">
        <f>E70*1.5</f>
        <v>69060.75</v>
      </c>
      <c r="G70" s="66">
        <f>E70*2</f>
        <v>92081</v>
      </c>
      <c r="H70" s="53">
        <f>D70+F70</f>
        <v>86823.25</v>
      </c>
      <c r="I70" s="66">
        <f>G70</f>
        <v>92081</v>
      </c>
      <c r="J70" s="66">
        <f>I70-H70</f>
        <v>5257.75</v>
      </c>
      <c r="K70" s="89" t="s">
        <v>178</v>
      </c>
      <c r="L70" s="90"/>
      <c r="M70" s="27">
        <f>SUM(M4:M66)</f>
        <v>63</v>
      </c>
    </row>
    <row r="71" spans="1:13" ht="25.5" x14ac:dyDescent="0.2">
      <c r="A71" s="56"/>
      <c r="B71" s="84" t="s">
        <v>1</v>
      </c>
      <c r="C71" s="76" t="s">
        <v>229</v>
      </c>
      <c r="D71" s="65" t="s">
        <v>199</v>
      </c>
      <c r="E71" s="61" t="s">
        <v>229</v>
      </c>
      <c r="F71" s="65" t="s">
        <v>199</v>
      </c>
      <c r="G71" s="65" t="s">
        <v>212</v>
      </c>
      <c r="H71" s="109" t="s">
        <v>199</v>
      </c>
      <c r="I71" s="65" t="s">
        <v>212</v>
      </c>
      <c r="J71" s="64" t="s">
        <v>214</v>
      </c>
      <c r="K71" s="78" t="s">
        <v>0</v>
      </c>
      <c r="L71" s="84" t="s">
        <v>1</v>
      </c>
    </row>
    <row r="72" spans="1:13" x14ac:dyDescent="0.2">
      <c r="A72" s="56"/>
      <c r="C72" s="74"/>
      <c r="D72" s="66"/>
      <c r="E72" s="47"/>
      <c r="F72" s="66"/>
      <c r="G72" s="66"/>
      <c r="H72" s="53"/>
      <c r="I72" s="66"/>
      <c r="J72" s="66"/>
      <c r="K72" s="56"/>
    </row>
    <row r="73" spans="1:13" x14ac:dyDescent="0.2">
      <c r="A73" s="56"/>
      <c r="B73" s="72"/>
      <c r="C73" s="72"/>
      <c r="D73" s="72"/>
      <c r="E73" s="71"/>
      <c r="F73" s="72"/>
      <c r="G73" s="72"/>
      <c r="H73" s="53"/>
      <c r="I73" s="72"/>
      <c r="J73" s="91"/>
      <c r="K73" s="72"/>
      <c r="L73" s="72"/>
    </row>
  </sheetData>
  <autoFilter ref="A3:M68">
    <sortState ref="A4:M69">
      <sortCondition ref="A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G2" sqref="G2"/>
    </sheetView>
  </sheetViews>
  <sheetFormatPr defaultRowHeight="12.75" x14ac:dyDescent="0.2"/>
  <cols>
    <col min="1" max="1" width="17" customWidth="1"/>
    <col min="2" max="2" width="31.7109375" bestFit="1" customWidth="1"/>
    <col min="3" max="3" width="10.7109375" bestFit="1" customWidth="1"/>
    <col min="4" max="4" width="12" style="97" bestFit="1" customWidth="1"/>
    <col min="5" max="5" width="12" style="97" customWidth="1"/>
    <col min="6" max="6" width="11.28515625" style="97" customWidth="1"/>
    <col min="7" max="7" width="10.42578125" bestFit="1" customWidth="1"/>
    <col min="9" max="9" width="14" customWidth="1"/>
    <col min="10" max="10" width="12.85546875" bestFit="1" customWidth="1"/>
    <col min="11" max="11" width="13.85546875" bestFit="1" customWidth="1"/>
    <col min="12" max="12" width="12.85546875" bestFit="1" customWidth="1"/>
    <col min="13" max="13" width="12.85546875" customWidth="1"/>
    <col min="14" max="14" width="12.7109375" customWidth="1"/>
    <col min="15" max="16" width="12.85546875" bestFit="1" customWidth="1"/>
  </cols>
  <sheetData>
    <row r="1" spans="1:16" x14ac:dyDescent="0.2">
      <c r="A1" s="12" t="s">
        <v>242</v>
      </c>
    </row>
    <row r="2" spans="1:16" ht="38.25" x14ac:dyDescent="0.2">
      <c r="A2" s="17" t="s">
        <v>0</v>
      </c>
      <c r="B2" s="2" t="s">
        <v>1</v>
      </c>
      <c r="C2" s="2" t="s">
        <v>245</v>
      </c>
      <c r="D2" s="102" t="s">
        <v>238</v>
      </c>
      <c r="E2" s="102" t="s">
        <v>244</v>
      </c>
      <c r="F2" s="103" t="s">
        <v>246</v>
      </c>
      <c r="G2" s="103" t="s">
        <v>243</v>
      </c>
      <c r="H2" s="16"/>
      <c r="I2" s="103"/>
      <c r="J2" s="103"/>
      <c r="K2" s="103"/>
      <c r="L2" s="103"/>
      <c r="M2" s="103"/>
      <c r="N2" s="103"/>
      <c r="O2" s="103"/>
      <c r="P2" s="103"/>
    </row>
    <row r="3" spans="1:16" x14ac:dyDescent="0.2">
      <c r="A3" s="19" t="s">
        <v>24</v>
      </c>
      <c r="B3" s="19" t="s">
        <v>25</v>
      </c>
      <c r="C3" s="19">
        <v>441.5</v>
      </c>
      <c r="D3" s="98">
        <v>72.5</v>
      </c>
      <c r="E3" s="119">
        <f>D3/C3</f>
        <v>0.16421291053227632</v>
      </c>
      <c r="F3" s="101">
        <v>173.0625</v>
      </c>
      <c r="G3" s="125">
        <v>0.19214488932065782</v>
      </c>
      <c r="I3" s="31"/>
      <c r="J3" s="31"/>
      <c r="K3" s="31"/>
      <c r="L3" s="31"/>
      <c r="M3" s="125"/>
      <c r="N3" s="31"/>
      <c r="O3" s="31"/>
      <c r="P3" s="125"/>
    </row>
    <row r="4" spans="1:16" x14ac:dyDescent="0.2">
      <c r="A4" s="21" t="s">
        <v>26</v>
      </c>
      <c r="B4" s="21" t="s">
        <v>27</v>
      </c>
      <c r="C4" s="21">
        <v>716</v>
      </c>
      <c r="D4" s="99">
        <v>164</v>
      </c>
      <c r="E4" s="119">
        <f t="shared" ref="E4:E65" si="0">D4/C4</f>
        <v>0.22905027932960895</v>
      </c>
      <c r="F4" s="101">
        <v>108.18181818181819</v>
      </c>
      <c r="G4" s="125">
        <v>0.18398268398268397</v>
      </c>
    </row>
    <row r="5" spans="1:16" x14ac:dyDescent="0.2">
      <c r="A5" s="19" t="s">
        <v>22</v>
      </c>
      <c r="B5" s="19" t="s">
        <v>23</v>
      </c>
      <c r="C5" s="19">
        <v>1143</v>
      </c>
      <c r="D5" s="98">
        <v>45</v>
      </c>
      <c r="E5" s="119">
        <f t="shared" si="0"/>
        <v>3.937007874015748E-2</v>
      </c>
      <c r="F5" s="101">
        <v>125.84375</v>
      </c>
      <c r="G5" s="125">
        <v>7.8743082849377213E-2</v>
      </c>
    </row>
    <row r="6" spans="1:16" x14ac:dyDescent="0.2">
      <c r="A6" s="19" t="s">
        <v>34</v>
      </c>
      <c r="B6" s="19" t="s">
        <v>35</v>
      </c>
      <c r="C6" s="19">
        <v>3956</v>
      </c>
      <c r="D6" s="98">
        <v>138</v>
      </c>
      <c r="E6" s="119">
        <f t="shared" si="0"/>
        <v>3.4883720930232558E-2</v>
      </c>
      <c r="F6" s="101">
        <v>282.03125</v>
      </c>
      <c r="G6" s="125">
        <v>5.7018125762084371E-2</v>
      </c>
    </row>
    <row r="7" spans="1:16" x14ac:dyDescent="0.2">
      <c r="A7" s="19" t="s">
        <v>42</v>
      </c>
      <c r="B7" s="19" t="s">
        <v>43</v>
      </c>
      <c r="C7" s="19">
        <v>885.5</v>
      </c>
      <c r="D7" s="98">
        <v>-115.5</v>
      </c>
      <c r="E7" s="121">
        <f t="shared" si="0"/>
        <v>-0.13043478260869565</v>
      </c>
      <c r="F7" s="101">
        <v>-207.125</v>
      </c>
      <c r="G7" s="125">
        <v>-0.26751695188892477</v>
      </c>
    </row>
    <row r="8" spans="1:16" x14ac:dyDescent="0.2">
      <c r="A8" s="19" t="s">
        <v>30</v>
      </c>
      <c r="B8" s="19" t="s">
        <v>31</v>
      </c>
      <c r="C8" s="19">
        <v>548</v>
      </c>
      <c r="D8" s="98">
        <v>-144</v>
      </c>
      <c r="E8" s="121">
        <f t="shared" si="0"/>
        <v>-0.26277372262773724</v>
      </c>
      <c r="F8" s="101">
        <v>10.884615384615385</v>
      </c>
      <c r="G8" s="125">
        <v>2.5247568917833883E-2</v>
      </c>
    </row>
    <row r="9" spans="1:16" x14ac:dyDescent="0.2">
      <c r="A9" s="19" t="s">
        <v>28</v>
      </c>
      <c r="B9" s="19" t="s">
        <v>29</v>
      </c>
      <c r="C9" s="19">
        <v>2169.5</v>
      </c>
      <c r="D9" s="98">
        <v>648.5</v>
      </c>
      <c r="E9" s="119">
        <f t="shared" si="0"/>
        <v>0.29891680110624569</v>
      </c>
      <c r="F9" s="101">
        <v>181.15625</v>
      </c>
      <c r="G9" s="125">
        <v>0.11716081569958972</v>
      </c>
    </row>
    <row r="10" spans="1:16" x14ac:dyDescent="0.2">
      <c r="A10" s="19" t="s">
        <v>60</v>
      </c>
      <c r="B10" s="19" t="s">
        <v>61</v>
      </c>
      <c r="C10" s="19">
        <v>1464</v>
      </c>
      <c r="D10" s="98">
        <v>152</v>
      </c>
      <c r="E10" s="119">
        <f t="shared" si="0"/>
        <v>0.10382513661202186</v>
      </c>
      <c r="F10" s="101">
        <v>-239.15625</v>
      </c>
      <c r="G10" s="125">
        <v>-9.1594556748411188E-2</v>
      </c>
    </row>
    <row r="11" spans="1:16" x14ac:dyDescent="0.2">
      <c r="A11" s="19" t="s">
        <v>54</v>
      </c>
      <c r="B11" s="19" t="s">
        <v>55</v>
      </c>
      <c r="C11" s="19">
        <v>350</v>
      </c>
      <c r="D11" s="98">
        <v>-28</v>
      </c>
      <c r="E11" s="121">
        <f t="shared" si="0"/>
        <v>-0.08</v>
      </c>
      <c r="F11" s="101">
        <v>13.28125</v>
      </c>
      <c r="G11" s="125">
        <v>3.0568941954973748E-2</v>
      </c>
    </row>
    <row r="12" spans="1:16" x14ac:dyDescent="0.2">
      <c r="A12" s="19" t="s">
        <v>50</v>
      </c>
      <c r="B12" s="19" t="s">
        <v>51</v>
      </c>
      <c r="C12" s="19">
        <v>7003</v>
      </c>
      <c r="D12" s="98">
        <v>645</v>
      </c>
      <c r="E12" s="119">
        <f t="shared" si="0"/>
        <v>9.2103384263886909E-2</v>
      </c>
      <c r="F12" s="108">
        <v>690.28125</v>
      </c>
      <c r="G12" s="125">
        <v>0.11026251553678662</v>
      </c>
    </row>
    <row r="13" spans="1:16" x14ac:dyDescent="0.2">
      <c r="A13" s="19" t="s">
        <v>48</v>
      </c>
      <c r="B13" s="19" t="s">
        <v>49</v>
      </c>
      <c r="C13" s="19">
        <v>934</v>
      </c>
      <c r="D13" s="98">
        <v>218</v>
      </c>
      <c r="E13" s="119">
        <f t="shared" si="0"/>
        <v>0.23340471092077089</v>
      </c>
      <c r="F13" s="101">
        <v>200.40625</v>
      </c>
      <c r="G13" s="125">
        <v>0.16265503335277856</v>
      </c>
    </row>
    <row r="14" spans="1:16" x14ac:dyDescent="0.2">
      <c r="A14" s="19" t="s">
        <v>56</v>
      </c>
      <c r="B14" s="19" t="s">
        <v>57</v>
      </c>
      <c r="C14" s="19">
        <v>467.5</v>
      </c>
      <c r="D14" s="98">
        <v>62.5</v>
      </c>
      <c r="E14" s="119">
        <f t="shared" si="0"/>
        <v>0.13368983957219252</v>
      </c>
      <c r="F14" s="101">
        <v>-19.75</v>
      </c>
      <c r="G14" s="125">
        <v>-6.3352044907778668E-2</v>
      </c>
    </row>
    <row r="15" spans="1:16" x14ac:dyDescent="0.2">
      <c r="A15" s="21" t="s">
        <v>46</v>
      </c>
      <c r="B15" s="21" t="s">
        <v>47</v>
      </c>
      <c r="C15" s="21">
        <v>178</v>
      </c>
      <c r="D15" s="99">
        <v>50</v>
      </c>
      <c r="E15" s="119">
        <f t="shared" si="0"/>
        <v>0.2808988764044944</v>
      </c>
      <c r="F15" s="101">
        <v>32.583333333333336</v>
      </c>
      <c r="G15" s="125">
        <v>0.23711340206185566</v>
      </c>
    </row>
    <row r="16" spans="1:16" x14ac:dyDescent="0.2">
      <c r="A16" s="19" t="s">
        <v>67</v>
      </c>
      <c r="B16" s="19" t="s">
        <v>68</v>
      </c>
      <c r="C16" s="19">
        <v>1825.5</v>
      </c>
      <c r="D16" s="98">
        <v>-63.5</v>
      </c>
      <c r="E16" s="121">
        <f t="shared" si="0"/>
        <v>-3.4784990413585321E-2</v>
      </c>
      <c r="F16" s="101">
        <v>-90.28125</v>
      </c>
      <c r="G16" s="125">
        <v>-7.2230417281296103E-2</v>
      </c>
    </row>
    <row r="17" spans="1:7" x14ac:dyDescent="0.2">
      <c r="A17" s="19" t="s">
        <v>44</v>
      </c>
      <c r="B17" s="19" t="s">
        <v>45</v>
      </c>
      <c r="C17" s="19">
        <v>392.5</v>
      </c>
      <c r="D17" s="98">
        <v>-4.5</v>
      </c>
      <c r="E17" s="121">
        <f t="shared" si="0"/>
        <v>-1.1464968152866241E-2</v>
      </c>
      <c r="F17" s="101">
        <v>5.40625</v>
      </c>
      <c r="G17" s="125">
        <v>1.0983429623515967E-2</v>
      </c>
    </row>
    <row r="18" spans="1:7" x14ac:dyDescent="0.2">
      <c r="A18" s="19" t="s">
        <v>64</v>
      </c>
      <c r="B18" s="19" t="s">
        <v>65</v>
      </c>
      <c r="C18" s="19">
        <v>265</v>
      </c>
      <c r="D18" s="98">
        <v>-5</v>
      </c>
      <c r="E18" s="121">
        <f t="shared" si="0"/>
        <v>-1.8867924528301886E-2</v>
      </c>
      <c r="F18" s="101">
        <v>11.65625</v>
      </c>
      <c r="G18" s="125">
        <v>3.4694447028183424E-2</v>
      </c>
    </row>
    <row r="19" spans="1:7" x14ac:dyDescent="0.2">
      <c r="A19" s="21" t="s">
        <v>58</v>
      </c>
      <c r="B19" s="21" t="s">
        <v>59</v>
      </c>
      <c r="C19" s="21">
        <v>476.5</v>
      </c>
      <c r="D19" s="99">
        <v>135.5</v>
      </c>
      <c r="E19" s="119">
        <f t="shared" si="0"/>
        <v>0.28436516264428124</v>
      </c>
      <c r="F19" s="101">
        <v>124.4375</v>
      </c>
      <c r="G19" s="125">
        <v>0.29344141488577746</v>
      </c>
    </row>
    <row r="20" spans="1:7" x14ac:dyDescent="0.2">
      <c r="A20" s="19" t="s">
        <v>69</v>
      </c>
      <c r="B20" s="19" t="s">
        <v>70</v>
      </c>
      <c r="C20" s="19">
        <v>5156.5</v>
      </c>
      <c r="D20" s="98">
        <v>267.5</v>
      </c>
      <c r="E20" s="119">
        <f t="shared" si="0"/>
        <v>5.1876272665567727E-2</v>
      </c>
      <c r="F20" s="101">
        <v>263</v>
      </c>
      <c r="G20" s="125">
        <v>3.7568074279082223E-2</v>
      </c>
    </row>
    <row r="21" spans="1:7" x14ac:dyDescent="0.2">
      <c r="A21" s="19" t="s">
        <v>73</v>
      </c>
      <c r="B21" s="19" t="s">
        <v>74</v>
      </c>
      <c r="C21" s="19">
        <v>400</v>
      </c>
      <c r="D21" s="98">
        <v>-128</v>
      </c>
      <c r="E21" s="121">
        <f t="shared" si="0"/>
        <v>-0.32</v>
      </c>
      <c r="F21" s="101">
        <v>-128.21875</v>
      </c>
      <c r="G21" s="125">
        <v>-0.20714898773161003</v>
      </c>
    </row>
    <row r="22" spans="1:7" x14ac:dyDescent="0.2">
      <c r="A22" s="19" t="s">
        <v>71</v>
      </c>
      <c r="B22" s="19" t="s">
        <v>72</v>
      </c>
      <c r="C22" s="19">
        <v>203.5</v>
      </c>
      <c r="D22" s="98">
        <v>-11.5</v>
      </c>
      <c r="E22" s="121">
        <f t="shared" si="0"/>
        <v>-5.6511056511056514E-2</v>
      </c>
      <c r="F22" s="101">
        <v>-23.40625</v>
      </c>
      <c r="G22" s="125">
        <v>-6.2100986651189787E-2</v>
      </c>
    </row>
    <row r="23" spans="1:7" x14ac:dyDescent="0.2">
      <c r="A23" s="19" t="s">
        <v>75</v>
      </c>
      <c r="B23" s="19" t="s">
        <v>76</v>
      </c>
      <c r="C23" s="19">
        <v>3473</v>
      </c>
      <c r="D23" s="105">
        <v>901</v>
      </c>
      <c r="E23" s="119">
        <f t="shared" si="0"/>
        <v>0.25942988770515407</v>
      </c>
      <c r="F23" s="108">
        <v>595.75</v>
      </c>
      <c r="G23" s="125">
        <v>0.20578583765112263</v>
      </c>
    </row>
    <row r="24" spans="1:7" x14ac:dyDescent="0.2">
      <c r="A24" s="19" t="s">
        <v>79</v>
      </c>
      <c r="B24" s="19" t="s">
        <v>80</v>
      </c>
      <c r="C24" s="19">
        <v>3684.5</v>
      </c>
      <c r="D24" s="98">
        <v>-106.5</v>
      </c>
      <c r="E24" s="121">
        <f t="shared" si="0"/>
        <v>-2.8904871760075994E-2</v>
      </c>
      <c r="F24" s="101">
        <v>-49.125</v>
      </c>
      <c r="G24" s="125">
        <v>-1.4367711037180566E-2</v>
      </c>
    </row>
    <row r="25" spans="1:7" x14ac:dyDescent="0.2">
      <c r="A25" s="19" t="s">
        <v>81</v>
      </c>
      <c r="B25" s="19" t="s">
        <v>82</v>
      </c>
      <c r="C25" s="19">
        <v>346</v>
      </c>
      <c r="D25" s="98">
        <v>50</v>
      </c>
      <c r="E25" s="119">
        <f t="shared" si="0"/>
        <v>0.14450867052023122</v>
      </c>
      <c r="F25" s="101">
        <v>50.28125</v>
      </c>
      <c r="G25" s="125">
        <v>7.1527006001333632E-2</v>
      </c>
    </row>
    <row r="26" spans="1:7" x14ac:dyDescent="0.2">
      <c r="A26" s="19" t="s">
        <v>85</v>
      </c>
      <c r="B26" s="19" t="s">
        <v>86</v>
      </c>
      <c r="C26" s="19">
        <v>163.5</v>
      </c>
      <c r="D26" s="98">
        <v>-15.5</v>
      </c>
      <c r="E26" s="121">
        <f t="shared" si="0"/>
        <v>-9.480122324159021E-2</v>
      </c>
      <c r="F26" s="101">
        <v>-26</v>
      </c>
      <c r="G26" s="125">
        <v>-0.21848739495798319</v>
      </c>
    </row>
    <row r="27" spans="1:7" x14ac:dyDescent="0.2">
      <c r="A27" s="19" t="s">
        <v>83</v>
      </c>
      <c r="B27" s="19" t="s">
        <v>84</v>
      </c>
      <c r="C27" s="19">
        <v>1185.5</v>
      </c>
      <c r="D27" s="98">
        <v>152.5</v>
      </c>
      <c r="E27" s="119">
        <f t="shared" si="0"/>
        <v>0.12863770560944748</v>
      </c>
      <c r="F27" s="101">
        <v>-128.78125</v>
      </c>
      <c r="G27" s="125">
        <v>-0.19481870183898264</v>
      </c>
    </row>
    <row r="28" spans="1:7" x14ac:dyDescent="0.2">
      <c r="A28" s="19" t="s">
        <v>87</v>
      </c>
      <c r="B28" s="19" t="s">
        <v>88</v>
      </c>
      <c r="C28" s="19">
        <v>1084</v>
      </c>
      <c r="D28" s="98">
        <v>184</v>
      </c>
      <c r="E28" s="119">
        <f t="shared" si="0"/>
        <v>0.16974169741697417</v>
      </c>
      <c r="F28" s="101">
        <v>374.53333333333336</v>
      </c>
      <c r="G28" s="125">
        <v>0.17725752508361203</v>
      </c>
    </row>
    <row r="29" spans="1:7" x14ac:dyDescent="0.2">
      <c r="A29" s="19" t="s">
        <v>89</v>
      </c>
      <c r="B29" s="19" t="s">
        <v>90</v>
      </c>
      <c r="C29" s="19">
        <v>1363.5</v>
      </c>
      <c r="D29" s="98">
        <v>90.5</v>
      </c>
      <c r="E29" s="119">
        <f t="shared" si="0"/>
        <v>6.6373303997066369E-2</v>
      </c>
      <c r="F29" s="101">
        <v>-175.15625</v>
      </c>
      <c r="G29" s="125">
        <v>-0.1019517252669298</v>
      </c>
    </row>
    <row r="30" spans="1:7" x14ac:dyDescent="0.2">
      <c r="A30" s="19" t="s">
        <v>93</v>
      </c>
      <c r="B30" s="19" t="s">
        <v>94</v>
      </c>
      <c r="C30" s="19">
        <v>297</v>
      </c>
      <c r="D30" s="98">
        <v>29</v>
      </c>
      <c r="E30" s="119">
        <f t="shared" si="0"/>
        <v>9.7643097643097643E-2</v>
      </c>
      <c r="F30" s="101">
        <v>-24.71875</v>
      </c>
      <c r="G30" s="125">
        <v>-3.8685381718589526E-2</v>
      </c>
    </row>
    <row r="31" spans="1:7" x14ac:dyDescent="0.2">
      <c r="A31" s="19" t="s">
        <v>91</v>
      </c>
      <c r="B31" s="19" t="s">
        <v>92</v>
      </c>
      <c r="C31" s="98">
        <v>0</v>
      </c>
      <c r="D31" s="98" t="s">
        <v>239</v>
      </c>
      <c r="E31" s="119" t="s">
        <v>239</v>
      </c>
      <c r="F31" s="101">
        <v>12.9</v>
      </c>
      <c r="G31" s="125">
        <v>3.173952267694579E-2</v>
      </c>
    </row>
    <row r="32" spans="1:7" x14ac:dyDescent="0.2">
      <c r="A32" s="19" t="s">
        <v>105</v>
      </c>
      <c r="B32" s="19" t="s">
        <v>106</v>
      </c>
      <c r="C32" s="19">
        <v>3459.5</v>
      </c>
      <c r="D32" s="98">
        <v>644.5</v>
      </c>
      <c r="E32" s="119">
        <f t="shared" si="0"/>
        <v>0.18629859806330396</v>
      </c>
      <c r="F32" s="101">
        <v>163.875</v>
      </c>
      <c r="G32" s="125">
        <v>6.5055577610162757E-2</v>
      </c>
    </row>
    <row r="33" spans="1:8" x14ac:dyDescent="0.2">
      <c r="A33" s="19" t="s">
        <v>103</v>
      </c>
      <c r="B33" s="19" t="s">
        <v>104</v>
      </c>
      <c r="C33" s="19">
        <v>632</v>
      </c>
      <c r="D33" s="98">
        <v>-144</v>
      </c>
      <c r="E33" s="121">
        <f t="shared" si="0"/>
        <v>-0.22784810126582278</v>
      </c>
      <c r="F33" s="101">
        <v>-142.53125</v>
      </c>
      <c r="G33" s="125">
        <v>-0.25086628898300423</v>
      </c>
    </row>
    <row r="34" spans="1:8" x14ac:dyDescent="0.2">
      <c r="A34" s="21" t="s">
        <v>97</v>
      </c>
      <c r="B34" s="21" t="s">
        <v>98</v>
      </c>
      <c r="C34" s="21">
        <v>7</v>
      </c>
      <c r="D34" s="99">
        <v>-7</v>
      </c>
      <c r="E34" s="121">
        <f t="shared" si="0"/>
        <v>-1</v>
      </c>
      <c r="F34" s="101">
        <v>87.4375</v>
      </c>
      <c r="G34" s="125">
        <v>0.29237199582027168</v>
      </c>
    </row>
    <row r="35" spans="1:8" x14ac:dyDescent="0.2">
      <c r="A35" s="21" t="s">
        <v>101</v>
      </c>
      <c r="B35" s="21" t="s">
        <v>102</v>
      </c>
      <c r="C35" s="21">
        <v>21</v>
      </c>
      <c r="D35" s="99">
        <v>-21</v>
      </c>
      <c r="E35" s="121">
        <f t="shared" si="0"/>
        <v>-1</v>
      </c>
      <c r="F35" s="101">
        <v>-24.5</v>
      </c>
      <c r="G35" s="125">
        <v>-1</v>
      </c>
    </row>
    <row r="36" spans="1:8" x14ac:dyDescent="0.2">
      <c r="A36" s="19" t="s">
        <v>109</v>
      </c>
      <c r="B36" s="19" t="s">
        <v>110</v>
      </c>
      <c r="C36" s="19">
        <v>2440</v>
      </c>
      <c r="D36" s="106">
        <v>-400</v>
      </c>
      <c r="E36" s="121">
        <f t="shared" si="0"/>
        <v>-0.16393442622950818</v>
      </c>
      <c r="F36" s="107">
        <v>-391.03125</v>
      </c>
      <c r="G36" s="125">
        <v>-0.15025035722433688</v>
      </c>
      <c r="H36" s="31"/>
    </row>
    <row r="37" spans="1:8" x14ac:dyDescent="0.2">
      <c r="A37" s="19" t="s">
        <v>107</v>
      </c>
      <c r="B37" s="19" t="s">
        <v>108</v>
      </c>
      <c r="C37" s="19">
        <v>472</v>
      </c>
      <c r="D37" s="98">
        <v>92</v>
      </c>
      <c r="E37" s="119">
        <f t="shared" si="0"/>
        <v>0.19491525423728814</v>
      </c>
      <c r="F37" s="101">
        <v>144.75</v>
      </c>
      <c r="G37" s="125">
        <v>0.19663779928680591</v>
      </c>
    </row>
    <row r="38" spans="1:8" ht="14.25" x14ac:dyDescent="0.2">
      <c r="A38" s="22" t="s">
        <v>113</v>
      </c>
      <c r="B38" s="22" t="s">
        <v>196</v>
      </c>
      <c r="C38" s="100">
        <v>0</v>
      </c>
      <c r="D38" s="100" t="s">
        <v>239</v>
      </c>
      <c r="E38" s="120" t="s">
        <v>239</v>
      </c>
      <c r="F38" s="101">
        <v>-3.6666666666666665</v>
      </c>
      <c r="G38" s="125">
        <v>-5.3658536585365853E-2</v>
      </c>
    </row>
    <row r="39" spans="1:8" x14ac:dyDescent="0.2">
      <c r="A39" s="19" t="s">
        <v>111</v>
      </c>
      <c r="B39" s="19" t="s">
        <v>112</v>
      </c>
      <c r="C39" s="19">
        <v>614</v>
      </c>
      <c r="D39" s="98">
        <v>172</v>
      </c>
      <c r="E39" s="119">
        <f t="shared" si="0"/>
        <v>0.28013029315960913</v>
      </c>
      <c r="F39" s="101">
        <v>204.83333333333334</v>
      </c>
      <c r="G39" s="125">
        <v>0.3165078547514808</v>
      </c>
    </row>
    <row r="40" spans="1:8" ht="14.25" x14ac:dyDescent="0.2">
      <c r="A40" s="22" t="s">
        <v>118</v>
      </c>
      <c r="B40" s="22" t="s">
        <v>119</v>
      </c>
      <c r="C40" s="22">
        <v>55.5</v>
      </c>
      <c r="D40" s="99">
        <v>4.5</v>
      </c>
      <c r="E40" s="119">
        <f t="shared" si="0"/>
        <v>8.1081081081081086E-2</v>
      </c>
      <c r="F40" s="101">
        <v>-3</v>
      </c>
      <c r="G40" s="125">
        <v>-9.0909090909090912E-2</v>
      </c>
    </row>
    <row r="41" spans="1:8" x14ac:dyDescent="0.2">
      <c r="A41" s="19" t="s">
        <v>114</v>
      </c>
      <c r="B41" s="19" t="s">
        <v>115</v>
      </c>
      <c r="C41" s="19">
        <v>4943</v>
      </c>
      <c r="D41" s="98">
        <v>481</v>
      </c>
      <c r="E41" s="119">
        <f t="shared" si="0"/>
        <v>9.7309326320048559E-2</v>
      </c>
      <c r="F41" s="101">
        <v>-179.5625</v>
      </c>
      <c r="G41" s="125">
        <v>-4.3827132244138332E-2</v>
      </c>
    </row>
    <row r="42" spans="1:8" x14ac:dyDescent="0.2">
      <c r="A42" s="19" t="s">
        <v>120</v>
      </c>
      <c r="B42" s="19" t="s">
        <v>121</v>
      </c>
      <c r="C42" s="19">
        <v>1238.5</v>
      </c>
      <c r="D42" s="98">
        <v>-58.5</v>
      </c>
      <c r="E42" s="121">
        <f t="shared" si="0"/>
        <v>-4.7234557932983451E-2</v>
      </c>
      <c r="F42" s="101">
        <v>-138.125</v>
      </c>
      <c r="G42" s="125">
        <v>-0.10361965491372843</v>
      </c>
    </row>
    <row r="43" spans="1:8" ht="14.25" x14ac:dyDescent="0.2">
      <c r="A43" s="22" t="s">
        <v>116</v>
      </c>
      <c r="B43" s="22" t="s">
        <v>117</v>
      </c>
      <c r="C43" s="22">
        <v>109.25</v>
      </c>
      <c r="D43" s="99">
        <v>-66.25</v>
      </c>
      <c r="E43" s="121">
        <f t="shared" si="0"/>
        <v>-0.60640732265446229</v>
      </c>
      <c r="F43" s="101">
        <v>-36.625</v>
      </c>
      <c r="G43" s="125">
        <v>-0.63010752688172045</v>
      </c>
    </row>
    <row r="44" spans="1:8" x14ac:dyDescent="0.2">
      <c r="A44" s="19" t="s">
        <v>122</v>
      </c>
      <c r="B44" s="19" t="s">
        <v>123</v>
      </c>
      <c r="C44" s="19">
        <v>2523</v>
      </c>
      <c r="D44" s="98">
        <v>421</v>
      </c>
      <c r="E44" s="119">
        <f t="shared" si="0"/>
        <v>0.1668648434403488</v>
      </c>
      <c r="F44" s="108">
        <v>636.28125</v>
      </c>
      <c r="G44" s="125">
        <v>0.1729098552078468</v>
      </c>
    </row>
    <row r="45" spans="1:8" x14ac:dyDescent="0.2">
      <c r="A45" s="19" t="s">
        <v>40</v>
      </c>
      <c r="B45" s="19" t="s">
        <v>41</v>
      </c>
      <c r="C45" s="19">
        <v>70</v>
      </c>
      <c r="D45" s="98">
        <v>0</v>
      </c>
      <c r="E45" s="119">
        <f t="shared" si="0"/>
        <v>0</v>
      </c>
      <c r="F45" s="101">
        <v>-2.25</v>
      </c>
      <c r="G45" s="125">
        <v>-1.8867924528301886E-2</v>
      </c>
    </row>
    <row r="46" spans="1:8" x14ac:dyDescent="0.2">
      <c r="A46" s="19" t="s">
        <v>126</v>
      </c>
      <c r="B46" s="19" t="s">
        <v>127</v>
      </c>
      <c r="C46" s="19">
        <v>3652.5</v>
      </c>
      <c r="D46" s="98">
        <v>335.5</v>
      </c>
      <c r="E46" s="119">
        <f t="shared" si="0"/>
        <v>9.1854893908281998E-2</v>
      </c>
      <c r="F46" s="101">
        <v>162.125</v>
      </c>
      <c r="G46" s="125">
        <v>7.0723594525328531E-2</v>
      </c>
    </row>
    <row r="47" spans="1:8" x14ac:dyDescent="0.2">
      <c r="A47" s="19" t="s">
        <v>130</v>
      </c>
      <c r="B47" s="19" t="s">
        <v>131</v>
      </c>
      <c r="C47" s="19">
        <v>482.5</v>
      </c>
      <c r="D47" s="98">
        <v>67.5</v>
      </c>
      <c r="E47" s="119">
        <f t="shared" si="0"/>
        <v>0.13989637305699482</v>
      </c>
      <c r="F47" s="101">
        <v>14.375</v>
      </c>
      <c r="G47" s="125">
        <v>4.7996661101836396E-2</v>
      </c>
    </row>
    <row r="48" spans="1:8" x14ac:dyDescent="0.2">
      <c r="A48" s="19" t="s">
        <v>134</v>
      </c>
      <c r="B48" s="19" t="s">
        <v>135</v>
      </c>
      <c r="C48" s="19">
        <v>1438</v>
      </c>
      <c r="D48" s="98">
        <v>316</v>
      </c>
      <c r="E48" s="119">
        <f t="shared" si="0"/>
        <v>0.21974965229485396</v>
      </c>
      <c r="F48" s="101">
        <v>293.8125</v>
      </c>
      <c r="G48" s="125">
        <v>0.17476486114725454</v>
      </c>
    </row>
    <row r="49" spans="1:7" x14ac:dyDescent="0.2">
      <c r="A49" s="21" t="s">
        <v>138</v>
      </c>
      <c r="B49" s="21" t="s">
        <v>139</v>
      </c>
      <c r="C49" s="21">
        <v>188.5</v>
      </c>
      <c r="D49" s="99">
        <v>53.5</v>
      </c>
      <c r="E49" s="119">
        <f t="shared" si="0"/>
        <v>0.28381962864721483</v>
      </c>
      <c r="F49" s="101">
        <v>39.866666666666667</v>
      </c>
      <c r="G49" s="125">
        <v>0.17861409796893668</v>
      </c>
    </row>
    <row r="50" spans="1:7" x14ac:dyDescent="0.2">
      <c r="A50" s="19" t="s">
        <v>140</v>
      </c>
      <c r="B50" s="19" t="s">
        <v>141</v>
      </c>
      <c r="C50" s="19">
        <v>379</v>
      </c>
      <c r="D50" s="98">
        <v>-37</v>
      </c>
      <c r="E50" s="121">
        <f t="shared" si="0"/>
        <v>-9.7625329815303433E-2</v>
      </c>
      <c r="F50" s="101">
        <v>-27.5625</v>
      </c>
      <c r="G50" s="125">
        <v>-2.9453015427769985E-2</v>
      </c>
    </row>
    <row r="51" spans="1:7" x14ac:dyDescent="0.2">
      <c r="A51" s="19" t="s">
        <v>142</v>
      </c>
      <c r="B51" s="19" t="s">
        <v>143</v>
      </c>
      <c r="C51" s="19">
        <v>8757</v>
      </c>
      <c r="D51" s="106">
        <v>-525</v>
      </c>
      <c r="E51" s="121">
        <f t="shared" si="0"/>
        <v>-5.9952038369304558E-2</v>
      </c>
      <c r="F51" s="101">
        <v>-90.53125</v>
      </c>
      <c r="G51" s="125">
        <v>-1.356089294992721E-2</v>
      </c>
    </row>
    <row r="52" spans="1:7" x14ac:dyDescent="0.2">
      <c r="A52" s="29" t="s">
        <v>146</v>
      </c>
      <c r="B52" s="19" t="s">
        <v>147</v>
      </c>
      <c r="C52" s="19">
        <v>1755.5</v>
      </c>
      <c r="D52" s="98">
        <v>-175.5</v>
      </c>
      <c r="E52" s="121">
        <f t="shared" si="0"/>
        <v>-9.9971518086015385E-2</v>
      </c>
      <c r="F52" s="101">
        <v>-252.3125</v>
      </c>
      <c r="G52" s="125">
        <v>-0.12080677499476314</v>
      </c>
    </row>
    <row r="53" spans="1:7" x14ac:dyDescent="0.2">
      <c r="A53" s="29" t="s">
        <v>144</v>
      </c>
      <c r="B53" s="19" t="s">
        <v>145</v>
      </c>
      <c r="C53" s="19">
        <v>1859</v>
      </c>
      <c r="D53" s="106">
        <v>-477</v>
      </c>
      <c r="E53" s="121">
        <f t="shared" si="0"/>
        <v>-0.25658956428187196</v>
      </c>
      <c r="F53" s="101">
        <v>-110.8125</v>
      </c>
      <c r="G53" s="125">
        <v>-4.5439401317306956E-2</v>
      </c>
    </row>
    <row r="54" spans="1:7" x14ac:dyDescent="0.2">
      <c r="A54" s="19" t="s">
        <v>152</v>
      </c>
      <c r="B54" s="19" t="s">
        <v>153</v>
      </c>
      <c r="C54" s="19">
        <v>1068</v>
      </c>
      <c r="D54" s="98">
        <v>-8</v>
      </c>
      <c r="E54" s="121">
        <f t="shared" si="0"/>
        <v>-7.4906367041198503E-3</v>
      </c>
      <c r="F54" s="101">
        <v>-30.625</v>
      </c>
      <c r="G54" s="125">
        <v>-2.3489932885906041E-2</v>
      </c>
    </row>
    <row r="55" spans="1:7" x14ac:dyDescent="0.2">
      <c r="A55" s="19" t="s">
        <v>156</v>
      </c>
      <c r="B55" s="19" t="s">
        <v>157</v>
      </c>
      <c r="C55" s="19">
        <v>678.5</v>
      </c>
      <c r="D55" s="98">
        <v>-114.5</v>
      </c>
      <c r="E55" s="121">
        <f t="shared" si="0"/>
        <v>-0.16875460574797346</v>
      </c>
      <c r="F55" s="101">
        <v>-141.15625</v>
      </c>
      <c r="G55" s="125">
        <v>-0.1268214616615661</v>
      </c>
    </row>
    <row r="56" spans="1:7" x14ac:dyDescent="0.2">
      <c r="A56" s="19" t="s">
        <v>154</v>
      </c>
      <c r="B56" s="19" t="s">
        <v>155</v>
      </c>
      <c r="C56" s="19">
        <v>1295</v>
      </c>
      <c r="D56" s="98">
        <v>-63</v>
      </c>
      <c r="E56" s="121">
        <f t="shared" si="0"/>
        <v>-4.8648648648648651E-2</v>
      </c>
      <c r="F56" s="101">
        <v>-134.71875</v>
      </c>
      <c r="G56" s="125">
        <v>-9.5802128936198577E-2</v>
      </c>
    </row>
    <row r="57" spans="1:7" x14ac:dyDescent="0.2">
      <c r="A57" s="21" t="s">
        <v>160</v>
      </c>
      <c r="B57" s="21" t="s">
        <v>161</v>
      </c>
      <c r="C57" s="21">
        <v>3294</v>
      </c>
      <c r="D57" s="104">
        <v>1056</v>
      </c>
      <c r="E57" s="119">
        <f t="shared" si="0"/>
        <v>0.32058287795992713</v>
      </c>
      <c r="F57" s="108">
        <v>750.875</v>
      </c>
      <c r="G57" s="125">
        <v>0.30665169227627748</v>
      </c>
    </row>
    <row r="58" spans="1:7" x14ac:dyDescent="0.2">
      <c r="A58" s="19" t="s">
        <v>162</v>
      </c>
      <c r="B58" s="19" t="s">
        <v>163</v>
      </c>
      <c r="C58" s="19">
        <v>453.5</v>
      </c>
      <c r="D58" s="98">
        <v>62.5</v>
      </c>
      <c r="E58" s="121">
        <f t="shared" si="0"/>
        <v>0.13781697905181919</v>
      </c>
      <c r="F58" s="101">
        <v>20.71875</v>
      </c>
      <c r="G58" s="125">
        <v>3.6482694106641719E-2</v>
      </c>
    </row>
    <row r="59" spans="1:7" x14ac:dyDescent="0.2">
      <c r="A59" s="21" t="s">
        <v>164</v>
      </c>
      <c r="B59" s="21" t="s">
        <v>165</v>
      </c>
      <c r="C59" s="21">
        <v>73.5</v>
      </c>
      <c r="D59" s="99">
        <v>-3.5</v>
      </c>
      <c r="E59" s="121">
        <f t="shared" si="0"/>
        <v>-4.7619047619047616E-2</v>
      </c>
      <c r="F59" s="101">
        <v>-1.625</v>
      </c>
      <c r="G59" s="125">
        <v>-2.7956989247311829E-2</v>
      </c>
    </row>
    <row r="60" spans="1:7" x14ac:dyDescent="0.2">
      <c r="A60" s="19" t="s">
        <v>166</v>
      </c>
      <c r="B60" s="19" t="s">
        <v>167</v>
      </c>
      <c r="C60" s="19">
        <v>541</v>
      </c>
      <c r="D60" s="98">
        <v>-53</v>
      </c>
      <c r="E60" s="121">
        <f t="shared" si="0"/>
        <v>-9.7966728280961188E-2</v>
      </c>
      <c r="F60" s="101">
        <v>-141.46875</v>
      </c>
      <c r="G60" s="125">
        <v>-0.17163981042654028</v>
      </c>
    </row>
    <row r="61" spans="1:7" x14ac:dyDescent="0.2">
      <c r="A61" s="19" t="s">
        <v>168</v>
      </c>
      <c r="B61" s="19" t="s">
        <v>169</v>
      </c>
      <c r="C61" s="19">
        <v>1186.5</v>
      </c>
      <c r="D61" s="98">
        <v>255.5</v>
      </c>
      <c r="E61" s="119">
        <f t="shared" si="0"/>
        <v>0.21533923303834809</v>
      </c>
      <c r="F61" s="101">
        <v>68</v>
      </c>
      <c r="G61" s="125">
        <v>6.1475872979997737E-2</v>
      </c>
    </row>
    <row r="62" spans="1:7" x14ac:dyDescent="0.2">
      <c r="A62" s="19" t="s">
        <v>170</v>
      </c>
      <c r="B62" s="19" t="s">
        <v>171</v>
      </c>
      <c r="C62" s="19">
        <v>136.5</v>
      </c>
      <c r="D62" s="98">
        <v>-136.5</v>
      </c>
      <c r="E62" s="121">
        <f t="shared" si="0"/>
        <v>-1</v>
      </c>
      <c r="F62" s="101">
        <v>-93.1875</v>
      </c>
      <c r="G62" s="125">
        <v>-0.28667563930013457</v>
      </c>
    </row>
    <row r="63" spans="1:7" x14ac:dyDescent="0.2">
      <c r="A63" s="19" t="s">
        <v>172</v>
      </c>
      <c r="B63" s="19" t="s">
        <v>173</v>
      </c>
      <c r="C63" s="19">
        <v>910</v>
      </c>
      <c r="D63" s="98">
        <v>210</v>
      </c>
      <c r="E63" s="119">
        <f t="shared" si="0"/>
        <v>0.23076923076923078</v>
      </c>
      <c r="F63" s="101">
        <v>162.5625</v>
      </c>
      <c r="G63" s="125">
        <v>0.17471619533821456</v>
      </c>
    </row>
    <row r="64" spans="1:7" x14ac:dyDescent="0.2">
      <c r="A64" s="19" t="s">
        <v>174</v>
      </c>
      <c r="B64" s="19" t="s">
        <v>175</v>
      </c>
      <c r="C64" s="19">
        <v>531.5</v>
      </c>
      <c r="D64" s="98">
        <v>46.5</v>
      </c>
      <c r="E64" s="119">
        <f t="shared" si="0"/>
        <v>8.7488240827845717E-2</v>
      </c>
      <c r="F64" s="101">
        <v>43.375</v>
      </c>
      <c r="G64" s="125">
        <v>4.9387987475092515E-2</v>
      </c>
    </row>
    <row r="65" spans="1:7" x14ac:dyDescent="0.2">
      <c r="A65" s="21" t="s">
        <v>176</v>
      </c>
      <c r="B65" s="21" t="s">
        <v>177</v>
      </c>
      <c r="C65" s="21">
        <v>986</v>
      </c>
      <c r="D65" s="99">
        <v>-54</v>
      </c>
      <c r="E65" s="121">
        <f t="shared" si="0"/>
        <v>-5.4766734279918863E-2</v>
      </c>
      <c r="F65" s="101">
        <v>-38</v>
      </c>
      <c r="G65" s="125">
        <v>-4.671173939766441E-2</v>
      </c>
    </row>
    <row r="66" spans="1:7" x14ac:dyDescent="0.2">
      <c r="A66" s="21"/>
      <c r="B66" s="21"/>
      <c r="C66" s="21"/>
      <c r="D66" s="99"/>
      <c r="E66" s="99"/>
      <c r="F66" s="101"/>
    </row>
    <row r="67" spans="1:7" x14ac:dyDescent="0.2">
      <c r="C67" s="97">
        <f>SUM(C3:C65)</f>
        <v>86823.25</v>
      </c>
      <c r="D67" s="97">
        <f>SUM(D3:D65)</f>
        <v>5257.75</v>
      </c>
      <c r="E67" s="122">
        <f>AVERAGE(E3:E65)</f>
        <v>-7.8115533981958536E-3</v>
      </c>
      <c r="F67" s="97">
        <f>AVERAGE(F3:F65)</f>
        <v>46.881808469308474</v>
      </c>
      <c r="G67" s="122">
        <f>AVERAGE(G3:G65)</f>
        <v>-7.3099698822112636E-3</v>
      </c>
    </row>
    <row r="68" spans="1:7" x14ac:dyDescent="0.2">
      <c r="B68" s="95"/>
      <c r="C68" s="123" t="s">
        <v>240</v>
      </c>
      <c r="D68" s="123" t="s">
        <v>240</v>
      </c>
      <c r="E68" s="123" t="s">
        <v>241</v>
      </c>
      <c r="F68" s="124" t="s">
        <v>241</v>
      </c>
      <c r="G68" s="124" t="s">
        <v>241</v>
      </c>
    </row>
    <row r="69" spans="1:7" x14ac:dyDescent="0.2">
      <c r="C69" s="97">
        <f>AVERAGE(C3:C65)</f>
        <v>1378.1468253968253</v>
      </c>
      <c r="D69" s="97">
        <f>AVERAGE(D3:D65)</f>
        <v>86.192622950819668</v>
      </c>
    </row>
    <row r="70" spans="1:7" x14ac:dyDescent="0.2">
      <c r="C70" s="123" t="s">
        <v>241</v>
      </c>
      <c r="D70" s="123" t="s">
        <v>241</v>
      </c>
    </row>
  </sheetData>
  <autoFilter ref="A2:F69">
    <sortState ref="A3:D68">
      <sortCondition ref="A2:A66"/>
    </sortState>
  </autoFilter>
  <sortState ref="H2:J35">
    <sortCondition descending="1" ref="H2:H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Membership</vt:lpstr>
      <vt:lpstr>Starts</vt:lpstr>
      <vt:lpstr>old vs new all</vt:lpstr>
      <vt:lpstr>old vs new 2019</vt:lpstr>
      <vt:lpstr>Current 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</dc:creator>
  <cp:lastModifiedBy>Alec</cp:lastModifiedBy>
  <dcterms:created xsi:type="dcterms:W3CDTF">2022-09-27T00:25:46Z</dcterms:created>
  <dcterms:modified xsi:type="dcterms:W3CDTF">2022-09-27T04:48:27Z</dcterms:modified>
</cp:coreProperties>
</file>