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345" windowWidth="16335" windowHeight="10035"/>
  </bookViews>
  <sheets>
    <sheet name="Delegates" sheetId="1" r:id="rId1"/>
    <sheet name="Regions" sheetId="2" r:id="rId2"/>
  </sheets>
  <calcPr calcId="145621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1" i="2"/>
  <c r="A54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1" i="2"/>
  <c r="B54" i="2" l="1"/>
  <c r="C43" i="2" s="1"/>
  <c r="D54" i="1"/>
  <c r="E50" i="1" s="1"/>
  <c r="F50" i="1" s="1"/>
  <c r="B54" i="1"/>
  <c r="C50" i="1" s="1"/>
  <c r="E7" i="1" l="1"/>
  <c r="F7" i="1" s="1"/>
  <c r="E12" i="1"/>
  <c r="F12" i="1" s="1"/>
  <c r="E21" i="1"/>
  <c r="F21" i="1" s="1"/>
  <c r="E35" i="1"/>
  <c r="F35" i="1" s="1"/>
  <c r="E3" i="1"/>
  <c r="F3" i="1" s="1"/>
  <c r="E8" i="1"/>
  <c r="F8" i="1" s="1"/>
  <c r="E15" i="1"/>
  <c r="F15" i="1" s="1"/>
  <c r="E25" i="1"/>
  <c r="F25" i="1" s="1"/>
  <c r="E4" i="1"/>
  <c r="F4" i="1" s="1"/>
  <c r="E10" i="1"/>
  <c r="F10" i="1" s="1"/>
  <c r="E17" i="1"/>
  <c r="F17" i="1" s="1"/>
  <c r="E27" i="1"/>
  <c r="F27" i="1" s="1"/>
  <c r="E6" i="1"/>
  <c r="F6" i="1" s="1"/>
  <c r="E11" i="1"/>
  <c r="F11" i="1" s="1"/>
  <c r="E20" i="1"/>
  <c r="F20" i="1" s="1"/>
  <c r="E31" i="1"/>
  <c r="F31" i="1" s="1"/>
  <c r="E19" i="1"/>
  <c r="F19" i="1" s="1"/>
  <c r="E23" i="1"/>
  <c r="F23" i="1" s="1"/>
  <c r="E30" i="1"/>
  <c r="F30" i="1" s="1"/>
  <c r="E34" i="1"/>
  <c r="F34" i="1" s="1"/>
  <c r="E52" i="1"/>
  <c r="F52" i="1" s="1"/>
  <c r="E32" i="1"/>
  <c r="F32" i="1" s="1"/>
  <c r="E41" i="1"/>
  <c r="F41" i="1" s="1"/>
  <c r="E2" i="1"/>
  <c r="F2" i="1" s="1"/>
  <c r="E5" i="1"/>
  <c r="F5" i="1" s="1"/>
  <c r="E9" i="1"/>
  <c r="F9" i="1" s="1"/>
  <c r="E13" i="1"/>
  <c r="F13" i="1" s="1"/>
  <c r="E18" i="1"/>
  <c r="F18" i="1" s="1"/>
  <c r="E22" i="1"/>
  <c r="F22" i="1" s="1"/>
  <c r="E29" i="1"/>
  <c r="F29" i="1" s="1"/>
  <c r="E33" i="1"/>
  <c r="F33" i="1" s="1"/>
  <c r="E45" i="1"/>
  <c r="F45" i="1" s="1"/>
  <c r="E44" i="1"/>
  <c r="F44" i="1" s="1"/>
  <c r="E51" i="1"/>
  <c r="F51" i="1" s="1"/>
  <c r="C2" i="1"/>
  <c r="C9" i="1"/>
  <c r="G9" i="1" s="1"/>
  <c r="C17" i="1"/>
  <c r="C31" i="1"/>
  <c r="C7" i="1"/>
  <c r="G7" i="1" s="1"/>
  <c r="C14" i="1"/>
  <c r="C13" i="1"/>
  <c r="C15" i="1"/>
  <c r="C5" i="1"/>
  <c r="G5" i="1" s="1"/>
  <c r="C3" i="1"/>
  <c r="G3" i="1" s="1"/>
  <c r="C11" i="1"/>
  <c r="G11" i="1" s="1"/>
  <c r="C33" i="1"/>
  <c r="C40" i="1"/>
  <c r="C20" i="2"/>
  <c r="C4" i="1"/>
  <c r="G4" i="1" s="1"/>
  <c r="C6" i="1"/>
  <c r="G6" i="1" s="1"/>
  <c r="C8" i="1"/>
  <c r="G8" i="1" s="1"/>
  <c r="C10" i="1"/>
  <c r="G10" i="1" s="1"/>
  <c r="C12" i="1"/>
  <c r="G12" i="1" s="1"/>
  <c r="C16" i="1"/>
  <c r="C19" i="1"/>
  <c r="G19" i="1" s="1"/>
  <c r="C29" i="1"/>
  <c r="G29" i="1" s="1"/>
  <c r="C35" i="1"/>
  <c r="C44" i="1"/>
  <c r="G44" i="1" s="1"/>
  <c r="C47" i="1"/>
  <c r="C18" i="1"/>
  <c r="G18" i="1" s="1"/>
  <c r="C30" i="1"/>
  <c r="C32" i="1"/>
  <c r="G32" i="1" s="1"/>
  <c r="C34" i="1"/>
  <c r="C36" i="1"/>
  <c r="C36" i="2"/>
  <c r="C23" i="2"/>
  <c r="C12" i="2"/>
  <c r="C29" i="2"/>
  <c r="C37" i="2"/>
  <c r="C4" i="2"/>
  <c r="C28" i="2"/>
  <c r="C44" i="2"/>
  <c r="C26" i="2"/>
  <c r="C20" i="1"/>
  <c r="C22" i="1"/>
  <c r="G22" i="1" s="1"/>
  <c r="C25" i="1"/>
  <c r="G25" i="1" s="1"/>
  <c r="C28" i="1"/>
  <c r="C38" i="1"/>
  <c r="C43" i="1"/>
  <c r="C46" i="1"/>
  <c r="C33" i="2"/>
  <c r="C5" i="2"/>
  <c r="C21" i="1"/>
  <c r="G21" i="1" s="1"/>
  <c r="C23" i="1"/>
  <c r="G23" i="1" s="1"/>
  <c r="C26" i="1"/>
  <c r="C41" i="1"/>
  <c r="C49" i="1"/>
  <c r="C37" i="1"/>
  <c r="C51" i="1"/>
  <c r="G51" i="1" s="1"/>
  <c r="C16" i="2"/>
  <c r="C32" i="2"/>
  <c r="C13" i="2"/>
  <c r="C3" i="2"/>
  <c r="C31" i="2"/>
  <c r="C41" i="2"/>
  <c r="C42" i="2"/>
  <c r="C15" i="2"/>
  <c r="C24" i="1"/>
  <c r="C27" i="1"/>
  <c r="C39" i="1"/>
  <c r="C42" i="1"/>
  <c r="C45" i="1"/>
  <c r="C48" i="1"/>
  <c r="C52" i="1"/>
  <c r="G52" i="1" s="1"/>
  <c r="C8" i="2"/>
  <c r="C24" i="2"/>
  <c r="C2" i="2"/>
  <c r="C17" i="2"/>
  <c r="C48" i="2"/>
  <c r="C9" i="2"/>
  <c r="C6" i="2"/>
  <c r="C22" i="2"/>
  <c r="C18" i="2"/>
  <c r="C38" i="2"/>
  <c r="C11" i="2"/>
  <c r="C47" i="2"/>
  <c r="C52" i="2"/>
  <c r="C39" i="2"/>
  <c r="C21" i="2"/>
  <c r="C45" i="2"/>
  <c r="C10" i="2"/>
  <c r="C30" i="2"/>
  <c r="C46" i="2"/>
  <c r="C27" i="2"/>
  <c r="C19" i="2"/>
  <c r="C40" i="2"/>
  <c r="C7" i="2"/>
  <c r="C51" i="2"/>
  <c r="C25" i="2"/>
  <c r="C49" i="2"/>
  <c r="C14" i="2"/>
  <c r="C34" i="2"/>
  <c r="C50" i="2"/>
  <c r="C35" i="2"/>
  <c r="E14" i="1"/>
  <c r="F14" i="1" s="1"/>
  <c r="E16" i="1"/>
  <c r="F16" i="1" s="1"/>
  <c r="E24" i="1"/>
  <c r="F24" i="1" s="1"/>
  <c r="E26" i="1"/>
  <c r="F26" i="1" s="1"/>
  <c r="E28" i="1"/>
  <c r="F28" i="1" s="1"/>
  <c r="E37" i="1"/>
  <c r="F37" i="1" s="1"/>
  <c r="E40" i="1"/>
  <c r="F40" i="1" s="1"/>
  <c r="E42" i="1"/>
  <c r="F42" i="1" s="1"/>
  <c r="E43" i="1"/>
  <c r="F43" i="1" s="1"/>
  <c r="E48" i="1"/>
  <c r="F48" i="1" s="1"/>
  <c r="E36" i="1"/>
  <c r="F36" i="1" s="1"/>
  <c r="E38" i="1"/>
  <c r="F38" i="1" s="1"/>
  <c r="E39" i="1"/>
  <c r="F39" i="1" s="1"/>
  <c r="E46" i="1"/>
  <c r="F46" i="1" s="1"/>
  <c r="E47" i="1"/>
  <c r="F47" i="1" s="1"/>
  <c r="G50" i="1"/>
  <c r="E49" i="1"/>
  <c r="F49" i="1" s="1"/>
  <c r="G34" i="1" l="1"/>
  <c r="G2" i="1"/>
  <c r="G45" i="1"/>
  <c r="G41" i="1"/>
  <c r="G20" i="1"/>
  <c r="G33" i="1"/>
  <c r="G15" i="1"/>
  <c r="G31" i="1"/>
  <c r="G27" i="1"/>
  <c r="G30" i="1"/>
  <c r="G35" i="1"/>
  <c r="G13" i="1"/>
  <c r="G17" i="1"/>
  <c r="G39" i="1"/>
  <c r="G14" i="1"/>
  <c r="G49" i="1"/>
  <c r="G46" i="1"/>
  <c r="G48" i="1"/>
  <c r="G40" i="1"/>
  <c r="G38" i="1"/>
  <c r="G28" i="1"/>
  <c r="G16" i="1"/>
  <c r="G26" i="1"/>
  <c r="G36" i="1"/>
  <c r="G47" i="1"/>
  <c r="G43" i="1"/>
  <c r="G37" i="1"/>
  <c r="G2" i="2"/>
  <c r="G42" i="1"/>
  <c r="G4" i="2"/>
  <c r="G8" i="2"/>
  <c r="C54" i="1"/>
  <c r="G6" i="2"/>
  <c r="G10" i="2"/>
  <c r="G5" i="2"/>
  <c r="G9" i="2"/>
  <c r="G24" i="1"/>
  <c r="G7" i="2"/>
  <c r="G3" i="2"/>
  <c r="E54" i="1"/>
  <c r="F54" i="1"/>
  <c r="G54" i="1" l="1"/>
</calcChain>
</file>

<file path=xl/sharedStrings.xml><?xml version="1.0" encoding="utf-8"?>
<sst xmlns="http://schemas.openxmlformats.org/spreadsheetml/2006/main" count="64" uniqueCount="63">
  <si>
    <t>STATE</t>
  </si>
  <si>
    <t xml:space="preserve">BSM # </t>
  </si>
  <si>
    <t>Projected Earned 
Delegates from BSM</t>
  </si>
  <si>
    <t>2020 Vote
Totals</t>
  </si>
  <si>
    <t>Percentage of 2020
Presidential Vote</t>
  </si>
  <si>
    <t>Earned Delegates
from 2020 Votes</t>
  </si>
  <si>
    <t>Total Projected
2022 Delegates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</si>
  <si>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</si>
  <si>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</si>
  <si>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</si>
  <si>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</si>
  <si>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</si>
  <si>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</si>
  <si>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</si>
  <si>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</si>
  <si>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</si>
  <si>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</si>
  <si>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</si>
  <si>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</si>
  <si>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</si>
  <si>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</si>
  <si>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</si>
  <si>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</si>
  <si>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</si>
  <si>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</si>
  <si>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</si>
  <si>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</si>
  <si>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</si>
  <si>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</si>
  <si>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</si>
  <si>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</si>
  <si>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</si>
  <si>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</si>
  <si>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</si>
  <si>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</si>
  <si>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</si>
  <si>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</si>
  <si>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</si>
  <si>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</si>
  <si>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</si>
  <si>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</si>
  <si>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</si>
  <si>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</si>
  <si>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</si>
  <si>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</si>
  <si>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</si>
  <si>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</si>
  <si>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</si>
  <si>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</si>
  <si>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</si>
  <si>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</si>
  <si>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</si>
  <si>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</si>
  <si>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</si>
  <si>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</si>
  <si>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</si>
  <si>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</si>
  <si>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</si>
  <si>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XX</t>
  </si>
  <si>
    <t>TOTALS</t>
  </si>
  <si>
    <t>Percentage of BSM</t>
  </si>
  <si>
    <t>2020-2022 Region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</si>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</sst>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3"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222222"/>
      <name val="Arial"/>
      <family val="2"/>
    </font>
    <font>
      <b/>
      <sz val="14"/>
      <color rgb="FF38761D"/>
      <name val="Arial"/>
      <family val="2"/>
    </font>
    <font>
      <sz val="14"/>
      <color rgb="FF000000"/>
      <name val="Arial"/>
      <family val="2"/>
    </font>
    <font>
      <sz val="14"/>
      <color rgb="FF000000"/>
      <name val="Inconsolata"/>
    </font>
    <font>
      <b/>
      <sz val="14"/>
      <color rgb="FF38761D"/>
      <name val="Inconsolata"/>
    </font>
    <font>
      <b/>
      <sz val="14"/>
      <color rgb="FFFFFFFF"/>
      <name val="Inconsolat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3" fontId="4" fillId="4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6" fillId="0" borderId="0" xfId="0" applyFont="1" applyAlignment="1"/>
    <xf numFmtId="164" fontId="0" fillId="0" borderId="0" xfId="1" applyNumberFormat="1" applyFont="1"/>
    <xf numFmtId="0" fontId="0" fillId="0" borderId="0" xfId="0" applyFill="1"/>
    <xf numFmtId="0" fontId="11" fillId="0" borderId="0" xfId="0" applyFont="1"/>
    <xf numFmtId="3" fontId="12" fillId="3" borderId="0" xfId="0" applyNumberFormat="1" applyFont="1" applyFill="1" applyAlignment="1">
      <alignment horizontal="left"/>
    </xf>
    <xf numFmtId="3" fontId="12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/>
  </sheetViews>
  <sheetFormatPr defaultRowHeight="18"/>
  <cols>
    <col min="1" max="7" width="23.28515625" style="21" customWidth="1"/>
    <col min="256" max="262" width="23.28515625" customWidth="1"/>
    <col min="263" max="263" width="13.85546875" customWidth="1"/>
    <col min="512" max="518" width="23.28515625" customWidth="1"/>
    <col min="519" max="519" width="13.85546875" customWidth="1"/>
    <col min="768" max="774" width="23.28515625" customWidth="1"/>
    <col min="775" max="775" width="13.85546875" customWidth="1"/>
    <col min="1024" max="1030" width="23.28515625" customWidth="1"/>
    <col min="1031" max="1031" width="13.85546875" customWidth="1"/>
    <col min="1280" max="1286" width="23.28515625" customWidth="1"/>
    <col min="1287" max="1287" width="13.85546875" customWidth="1"/>
    <col min="1536" max="1542" width="23.28515625" customWidth="1"/>
    <col min="1543" max="1543" width="13.85546875" customWidth="1"/>
    <col min="1792" max="1798" width="23.28515625" customWidth="1"/>
    <col min="1799" max="1799" width="13.85546875" customWidth="1"/>
    <col min="2048" max="2054" width="23.28515625" customWidth="1"/>
    <col min="2055" max="2055" width="13.85546875" customWidth="1"/>
    <col min="2304" max="2310" width="23.28515625" customWidth="1"/>
    <col min="2311" max="2311" width="13.85546875" customWidth="1"/>
    <col min="2560" max="2566" width="23.28515625" customWidth="1"/>
    <col min="2567" max="2567" width="13.85546875" customWidth="1"/>
    <col min="2816" max="2822" width="23.28515625" customWidth="1"/>
    <col min="2823" max="2823" width="13.85546875" customWidth="1"/>
    <col min="3072" max="3078" width="23.28515625" customWidth="1"/>
    <col min="3079" max="3079" width="13.85546875" customWidth="1"/>
    <col min="3328" max="3334" width="23.28515625" customWidth="1"/>
    <col min="3335" max="3335" width="13.85546875" customWidth="1"/>
    <col min="3584" max="3590" width="23.28515625" customWidth="1"/>
    <col min="3591" max="3591" width="13.85546875" customWidth="1"/>
    <col min="3840" max="3846" width="23.28515625" customWidth="1"/>
    <col min="3847" max="3847" width="13.85546875" customWidth="1"/>
    <col min="4096" max="4102" width="23.28515625" customWidth="1"/>
    <col min="4103" max="4103" width="13.85546875" customWidth="1"/>
    <col min="4352" max="4358" width="23.28515625" customWidth="1"/>
    <col min="4359" max="4359" width="13.85546875" customWidth="1"/>
    <col min="4608" max="4614" width="23.28515625" customWidth="1"/>
    <col min="4615" max="4615" width="13.85546875" customWidth="1"/>
    <col min="4864" max="4870" width="23.28515625" customWidth="1"/>
    <col min="4871" max="4871" width="13.85546875" customWidth="1"/>
    <col min="5120" max="5126" width="23.28515625" customWidth="1"/>
    <col min="5127" max="5127" width="13.85546875" customWidth="1"/>
    <col min="5376" max="5382" width="23.28515625" customWidth="1"/>
    <col min="5383" max="5383" width="13.85546875" customWidth="1"/>
    <col min="5632" max="5638" width="23.28515625" customWidth="1"/>
    <col min="5639" max="5639" width="13.85546875" customWidth="1"/>
    <col min="5888" max="5894" width="23.28515625" customWidth="1"/>
    <col min="5895" max="5895" width="13.85546875" customWidth="1"/>
    <col min="6144" max="6150" width="23.28515625" customWidth="1"/>
    <col min="6151" max="6151" width="13.85546875" customWidth="1"/>
    <col min="6400" max="6406" width="23.28515625" customWidth="1"/>
    <col min="6407" max="6407" width="13.85546875" customWidth="1"/>
    <col min="6656" max="6662" width="23.28515625" customWidth="1"/>
    <col min="6663" max="6663" width="13.85546875" customWidth="1"/>
    <col min="6912" max="6918" width="23.28515625" customWidth="1"/>
    <col min="6919" max="6919" width="13.85546875" customWidth="1"/>
    <col min="7168" max="7174" width="23.28515625" customWidth="1"/>
    <col min="7175" max="7175" width="13.85546875" customWidth="1"/>
    <col min="7424" max="7430" width="23.28515625" customWidth="1"/>
    <col min="7431" max="7431" width="13.85546875" customWidth="1"/>
    <col min="7680" max="7686" width="23.28515625" customWidth="1"/>
    <col min="7687" max="7687" width="13.85546875" customWidth="1"/>
    <col min="7936" max="7942" width="23.28515625" customWidth="1"/>
    <col min="7943" max="7943" width="13.85546875" customWidth="1"/>
    <col min="8192" max="8198" width="23.28515625" customWidth="1"/>
    <col min="8199" max="8199" width="13.85546875" customWidth="1"/>
    <col min="8448" max="8454" width="23.28515625" customWidth="1"/>
    <col min="8455" max="8455" width="13.85546875" customWidth="1"/>
    <col min="8704" max="8710" width="23.28515625" customWidth="1"/>
    <col min="8711" max="8711" width="13.85546875" customWidth="1"/>
    <col min="8960" max="8966" width="23.28515625" customWidth="1"/>
    <col min="8967" max="8967" width="13.85546875" customWidth="1"/>
    <col min="9216" max="9222" width="23.28515625" customWidth="1"/>
    <col min="9223" max="9223" width="13.85546875" customWidth="1"/>
    <col min="9472" max="9478" width="23.28515625" customWidth="1"/>
    <col min="9479" max="9479" width="13.85546875" customWidth="1"/>
    <col min="9728" max="9734" width="23.28515625" customWidth="1"/>
    <col min="9735" max="9735" width="13.85546875" customWidth="1"/>
    <col min="9984" max="9990" width="23.28515625" customWidth="1"/>
    <col min="9991" max="9991" width="13.85546875" customWidth="1"/>
    <col min="10240" max="10246" width="23.28515625" customWidth="1"/>
    <col min="10247" max="10247" width="13.85546875" customWidth="1"/>
    <col min="10496" max="10502" width="23.28515625" customWidth="1"/>
    <col min="10503" max="10503" width="13.85546875" customWidth="1"/>
    <col min="10752" max="10758" width="23.28515625" customWidth="1"/>
    <col min="10759" max="10759" width="13.85546875" customWidth="1"/>
    <col min="11008" max="11014" width="23.28515625" customWidth="1"/>
    <col min="11015" max="11015" width="13.85546875" customWidth="1"/>
    <col min="11264" max="11270" width="23.28515625" customWidth="1"/>
    <col min="11271" max="11271" width="13.85546875" customWidth="1"/>
    <col min="11520" max="11526" width="23.28515625" customWidth="1"/>
    <col min="11527" max="11527" width="13.85546875" customWidth="1"/>
    <col min="11776" max="11782" width="23.28515625" customWidth="1"/>
    <col min="11783" max="11783" width="13.85546875" customWidth="1"/>
    <col min="12032" max="12038" width="23.28515625" customWidth="1"/>
    <col min="12039" max="12039" width="13.85546875" customWidth="1"/>
    <col min="12288" max="12294" width="23.28515625" customWidth="1"/>
    <col min="12295" max="12295" width="13.85546875" customWidth="1"/>
    <col min="12544" max="12550" width="23.28515625" customWidth="1"/>
    <col min="12551" max="12551" width="13.85546875" customWidth="1"/>
    <col min="12800" max="12806" width="23.28515625" customWidth="1"/>
    <col min="12807" max="12807" width="13.85546875" customWidth="1"/>
    <col min="13056" max="13062" width="23.28515625" customWidth="1"/>
    <col min="13063" max="13063" width="13.85546875" customWidth="1"/>
    <col min="13312" max="13318" width="23.28515625" customWidth="1"/>
    <col min="13319" max="13319" width="13.85546875" customWidth="1"/>
    <col min="13568" max="13574" width="23.28515625" customWidth="1"/>
    <col min="13575" max="13575" width="13.85546875" customWidth="1"/>
    <col min="13824" max="13830" width="23.28515625" customWidth="1"/>
    <col min="13831" max="13831" width="13.85546875" customWidth="1"/>
    <col min="14080" max="14086" width="23.28515625" customWidth="1"/>
    <col min="14087" max="14087" width="13.85546875" customWidth="1"/>
    <col min="14336" max="14342" width="23.28515625" customWidth="1"/>
    <col min="14343" max="14343" width="13.85546875" customWidth="1"/>
    <col min="14592" max="14598" width="23.28515625" customWidth="1"/>
    <col min="14599" max="14599" width="13.85546875" customWidth="1"/>
    <col min="14848" max="14854" width="23.28515625" customWidth="1"/>
    <col min="14855" max="14855" width="13.85546875" customWidth="1"/>
    <col min="15104" max="15110" width="23.28515625" customWidth="1"/>
    <col min="15111" max="15111" width="13.85546875" customWidth="1"/>
    <col min="15360" max="15366" width="23.28515625" customWidth="1"/>
    <col min="15367" max="15367" width="13.85546875" customWidth="1"/>
    <col min="15616" max="15622" width="23.28515625" customWidth="1"/>
    <col min="15623" max="15623" width="13.85546875" customWidth="1"/>
    <col min="15872" max="15878" width="23.28515625" customWidth="1"/>
    <col min="15879" max="15879" width="13.85546875" customWidth="1"/>
    <col min="16128" max="16134" width="23.28515625" customWidth="1"/>
    <col min="16135" max="16135" width="13.85546875" customWidth="1"/>
  </cols>
  <sheetData>
    <row r="1" spans="1:7" ht="7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3">
        <v>202</v>
      </c>
      <c r="C2" s="4">
        <f>ROUNDUP(B2/B54/0.0014,0)</f>
        <v>9</v>
      </c>
      <c r="D2" s="5">
        <v>25176</v>
      </c>
      <c r="E2" s="4">
        <f>ROUNDUP(D2/D54*100,3)</f>
        <v>1.3499999999999999</v>
      </c>
      <c r="F2" s="3">
        <f t="shared" ref="F2:F52" si="0">ROUNDUP(E2/0.35,0)</f>
        <v>4</v>
      </c>
      <c r="G2" s="6">
        <f t="shared" ref="G2:G52" si="1">SUM(C2,F2)</f>
        <v>13</v>
      </c>
    </row>
    <row r="3" spans="1:7">
      <c r="A3" s="7" t="s">
        <v>8</v>
      </c>
      <c r="B3" s="8">
        <v>69</v>
      </c>
      <c r="C3" s="9">
        <f>ROUNDUP(B3/B54/0.0014,0)</f>
        <v>3</v>
      </c>
      <c r="D3" s="10">
        <v>8897</v>
      </c>
      <c r="E3" s="9">
        <f>ROUNDUP(D3/D54*100,3)</f>
        <v>0.47699999999999998</v>
      </c>
      <c r="F3" s="8">
        <f t="shared" si="0"/>
        <v>2</v>
      </c>
      <c r="G3" s="11">
        <f t="shared" si="1"/>
        <v>5</v>
      </c>
    </row>
    <row r="4" spans="1:7">
      <c r="A4" s="2" t="s">
        <v>9</v>
      </c>
      <c r="B4" s="3">
        <v>444</v>
      </c>
      <c r="C4" s="3">
        <f>ROUNDUP(B4/B54/0.0014,0)</f>
        <v>19</v>
      </c>
      <c r="D4" s="12">
        <v>51465</v>
      </c>
      <c r="E4" s="3">
        <f>ROUNDUP(D4/D54*100,3)</f>
        <v>2.7589999999999999</v>
      </c>
      <c r="F4" s="3">
        <f t="shared" si="0"/>
        <v>8</v>
      </c>
      <c r="G4" s="6">
        <f t="shared" si="1"/>
        <v>27</v>
      </c>
    </row>
    <row r="5" spans="1:7">
      <c r="A5" s="7" t="s">
        <v>10</v>
      </c>
      <c r="B5" s="8">
        <v>121</v>
      </c>
      <c r="C5" s="8">
        <f>ROUNDUP(B5/B54/0.0014,0)</f>
        <v>6</v>
      </c>
      <c r="D5" s="13">
        <v>13133</v>
      </c>
      <c r="E5" s="8">
        <f>ROUNDUP(D5/D54*100,3)</f>
        <v>0.70399999999999996</v>
      </c>
      <c r="F5" s="8">
        <f t="shared" si="0"/>
        <v>3</v>
      </c>
      <c r="G5" s="11">
        <f t="shared" si="1"/>
        <v>9</v>
      </c>
    </row>
    <row r="6" spans="1:7">
      <c r="A6" s="2" t="s">
        <v>11</v>
      </c>
      <c r="B6" s="3">
        <v>1700</v>
      </c>
      <c r="C6" s="3">
        <f>ROUNDUP(B6/B54/0.0014,0)</f>
        <v>73</v>
      </c>
      <c r="D6" s="25">
        <v>187895</v>
      </c>
      <c r="E6" s="3">
        <f>ROUNDUP(D6/D54*100,3)</f>
        <v>10.071</v>
      </c>
      <c r="F6" s="3">
        <f t="shared" si="0"/>
        <v>29</v>
      </c>
      <c r="G6" s="6">
        <f t="shared" si="1"/>
        <v>102</v>
      </c>
    </row>
    <row r="7" spans="1:7">
      <c r="A7" s="7" t="s">
        <v>12</v>
      </c>
      <c r="B7" s="8">
        <v>577</v>
      </c>
      <c r="C7" s="8">
        <f>ROUNDUP(B7/B54/0.0014,0)</f>
        <v>25</v>
      </c>
      <c r="D7" s="26">
        <v>52460</v>
      </c>
      <c r="E7" s="8">
        <f>ROUNDUP(D7/D54*100,3)</f>
        <v>2.8119999999999998</v>
      </c>
      <c r="F7" s="8">
        <f t="shared" si="0"/>
        <v>9</v>
      </c>
      <c r="G7" s="11">
        <f t="shared" si="1"/>
        <v>34</v>
      </c>
    </row>
    <row r="8" spans="1:7">
      <c r="A8" s="2" t="s">
        <v>13</v>
      </c>
      <c r="B8" s="3">
        <v>185</v>
      </c>
      <c r="C8" s="3">
        <f>ROUNDUP(B8/B54/0.0014,0)</f>
        <v>8</v>
      </c>
      <c r="D8" s="25">
        <v>20230</v>
      </c>
      <c r="E8" s="3">
        <f>ROUNDUP(D8/D54*100,3)</f>
        <v>1.085</v>
      </c>
      <c r="F8" s="3">
        <f t="shared" si="0"/>
        <v>4</v>
      </c>
      <c r="G8" s="6">
        <f t="shared" si="1"/>
        <v>12</v>
      </c>
    </row>
    <row r="9" spans="1:7">
      <c r="A9" s="7" t="s">
        <v>14</v>
      </c>
      <c r="B9" s="8">
        <v>69</v>
      </c>
      <c r="C9" s="8">
        <f>ROUNDUP(B9/B54/0.0014,0)</f>
        <v>3</v>
      </c>
      <c r="D9" s="26">
        <v>5000</v>
      </c>
      <c r="E9" s="8">
        <f>ROUNDUP(D9/D54*100,3)</f>
        <v>0.26800000000000002</v>
      </c>
      <c r="F9" s="8">
        <f t="shared" si="0"/>
        <v>1</v>
      </c>
      <c r="G9" s="11">
        <f t="shared" si="1"/>
        <v>4</v>
      </c>
    </row>
    <row r="10" spans="1:7">
      <c r="A10" s="2" t="s">
        <v>15</v>
      </c>
      <c r="B10" s="3">
        <v>29</v>
      </c>
      <c r="C10" s="3">
        <f>ROUNDUP(B10/B54/0.0014,0)</f>
        <v>2</v>
      </c>
      <c r="D10" s="25">
        <v>2036</v>
      </c>
      <c r="E10" s="3">
        <f>ROUNDUP(D10/D54*100,3)</f>
        <v>0.11</v>
      </c>
      <c r="F10" s="3">
        <f t="shared" si="0"/>
        <v>1</v>
      </c>
      <c r="G10" s="6">
        <f t="shared" si="1"/>
        <v>3</v>
      </c>
    </row>
    <row r="11" spans="1:7">
      <c r="A11" s="7" t="s">
        <v>16</v>
      </c>
      <c r="B11" s="8">
        <v>916</v>
      </c>
      <c r="C11" s="8">
        <f>ROUNDUP(B11/B54/0.0014,0)</f>
        <v>39</v>
      </c>
      <c r="D11" s="26">
        <v>70324</v>
      </c>
      <c r="E11" s="8">
        <f>ROUNDUP(D11/D54*100,3)</f>
        <v>3.77</v>
      </c>
      <c r="F11" s="8">
        <f t="shared" si="0"/>
        <v>11</v>
      </c>
      <c r="G11" s="11">
        <f t="shared" si="1"/>
        <v>50</v>
      </c>
    </row>
    <row r="12" spans="1:7">
      <c r="A12" s="2" t="s">
        <v>17</v>
      </c>
      <c r="B12" s="3">
        <v>535</v>
      </c>
      <c r="C12" s="3">
        <f>ROUNDUP(B12/B54/0.0014,0)</f>
        <v>23</v>
      </c>
      <c r="D12" s="25">
        <v>62229</v>
      </c>
      <c r="E12" s="3">
        <f>ROUNDUP(D12/D54*100,3)</f>
        <v>3.3359999999999999</v>
      </c>
      <c r="F12" s="3">
        <f t="shared" si="0"/>
        <v>10</v>
      </c>
      <c r="G12" s="6">
        <f t="shared" si="1"/>
        <v>33</v>
      </c>
    </row>
    <row r="13" spans="1:7">
      <c r="A13" s="7" t="s">
        <v>18</v>
      </c>
      <c r="B13" s="8">
        <v>57</v>
      </c>
      <c r="C13" s="8">
        <f>ROUNDUP(B13/B54/0.0014,0)</f>
        <v>3</v>
      </c>
      <c r="D13" s="26">
        <v>5539</v>
      </c>
      <c r="E13" s="8">
        <f>ROUNDUP(D13/D54*100,3)</f>
        <v>0.29699999999999999</v>
      </c>
      <c r="F13" s="8">
        <f t="shared" si="0"/>
        <v>1</v>
      </c>
      <c r="G13" s="11">
        <f t="shared" si="1"/>
        <v>4</v>
      </c>
    </row>
    <row r="14" spans="1:7">
      <c r="A14" s="2" t="s">
        <v>19</v>
      </c>
      <c r="B14" s="3">
        <v>121</v>
      </c>
      <c r="C14" s="3">
        <f>ROUNDUP(B14/B54/0.0014,0)</f>
        <v>6</v>
      </c>
      <c r="D14" s="25">
        <v>16404</v>
      </c>
      <c r="E14" s="3">
        <f>ROUNDUP(D14/D54*100,3)</f>
        <v>0.88</v>
      </c>
      <c r="F14" s="3">
        <f t="shared" si="0"/>
        <v>3</v>
      </c>
      <c r="G14" s="6">
        <f t="shared" si="1"/>
        <v>9</v>
      </c>
    </row>
    <row r="15" spans="1:7">
      <c r="A15" s="7" t="s">
        <v>20</v>
      </c>
      <c r="B15" s="8">
        <v>545</v>
      </c>
      <c r="C15" s="8">
        <f>ROUNDUP(B15/B54/0.0014,0)</f>
        <v>24</v>
      </c>
      <c r="D15" s="26">
        <v>66544</v>
      </c>
      <c r="E15" s="8">
        <f>ROUNDUP(D15/D54*100,3)</f>
        <v>3.5669999999999997</v>
      </c>
      <c r="F15" s="8">
        <f t="shared" si="0"/>
        <v>11</v>
      </c>
      <c r="G15" s="11">
        <f t="shared" si="1"/>
        <v>35</v>
      </c>
    </row>
    <row r="16" spans="1:7">
      <c r="A16" s="2" t="s">
        <v>21</v>
      </c>
      <c r="B16" s="3">
        <v>501</v>
      </c>
      <c r="C16" s="3">
        <f>ROUNDUP(B16/B54/0.0014,0)</f>
        <v>22</v>
      </c>
      <c r="D16" s="25">
        <v>59232</v>
      </c>
      <c r="E16" s="3">
        <f>ROUNDUP(D16/D54*100,3)</f>
        <v>3.1749999999999998</v>
      </c>
      <c r="F16" s="3">
        <f t="shared" si="0"/>
        <v>10</v>
      </c>
      <c r="G16" s="6">
        <f t="shared" si="1"/>
        <v>32</v>
      </c>
    </row>
    <row r="17" spans="1:7">
      <c r="A17" s="7" t="s">
        <v>22</v>
      </c>
      <c r="B17" s="8">
        <v>134</v>
      </c>
      <c r="C17" s="8">
        <f>ROUNDUP(B17/B54/0.0014,0)</f>
        <v>6</v>
      </c>
      <c r="D17" s="26">
        <v>19637</v>
      </c>
      <c r="E17" s="8">
        <f>ROUNDUP(D17/D54*100,3)</f>
        <v>1.0529999999999999</v>
      </c>
      <c r="F17" s="8">
        <f t="shared" si="0"/>
        <v>4</v>
      </c>
      <c r="G17" s="11">
        <f t="shared" si="1"/>
        <v>10</v>
      </c>
    </row>
    <row r="18" spans="1:7">
      <c r="A18" s="2" t="s">
        <v>23</v>
      </c>
      <c r="B18" s="3">
        <v>182</v>
      </c>
      <c r="C18" s="3">
        <f>ROUNDUP(B18/B54/0.0014,0)</f>
        <v>8</v>
      </c>
      <c r="D18" s="25">
        <v>30574</v>
      </c>
      <c r="E18" s="3">
        <f>ROUNDUP(D18/D54*100,3)</f>
        <v>1.6389999999999998</v>
      </c>
      <c r="F18" s="3">
        <f t="shared" si="0"/>
        <v>5</v>
      </c>
      <c r="G18" s="6">
        <f t="shared" si="1"/>
        <v>13</v>
      </c>
    </row>
    <row r="19" spans="1:7">
      <c r="A19" s="7" t="s">
        <v>24</v>
      </c>
      <c r="B19" s="8">
        <v>189</v>
      </c>
      <c r="C19" s="8">
        <f>ROUNDUP(B19/B54/0.0014,0)</f>
        <v>9</v>
      </c>
      <c r="D19" s="26">
        <v>26234</v>
      </c>
      <c r="E19" s="8">
        <f>ROUNDUP(D19/D54*100,3)</f>
        <v>1.4069999999999998</v>
      </c>
      <c r="F19" s="8">
        <f t="shared" si="0"/>
        <v>5</v>
      </c>
      <c r="G19" s="11">
        <f t="shared" si="1"/>
        <v>14</v>
      </c>
    </row>
    <row r="20" spans="1:7">
      <c r="A20" s="2" t="s">
        <v>25</v>
      </c>
      <c r="B20" s="3">
        <v>170</v>
      </c>
      <c r="C20" s="3">
        <f>ROUNDUP(B20/B54/0.0014,0)</f>
        <v>8</v>
      </c>
      <c r="D20" s="25">
        <v>21645</v>
      </c>
      <c r="E20" s="14">
        <f>ROUNDUP(D20/D54*100,3)</f>
        <v>1.1609999999999998</v>
      </c>
      <c r="F20" s="3">
        <f t="shared" si="0"/>
        <v>4</v>
      </c>
      <c r="G20" s="6">
        <f t="shared" si="1"/>
        <v>12</v>
      </c>
    </row>
    <row r="21" spans="1:7">
      <c r="A21" s="7" t="s">
        <v>26</v>
      </c>
      <c r="B21" s="8">
        <v>96</v>
      </c>
      <c r="C21" s="8">
        <f>ROUNDUP(B21/B54/0.0014,0)</f>
        <v>5</v>
      </c>
      <c r="D21" s="26">
        <v>14152</v>
      </c>
      <c r="E21" s="8">
        <f>ROUNDUP(D21/D54*100,3)</f>
        <v>0.75900000000000001</v>
      </c>
      <c r="F21" s="8">
        <f t="shared" si="0"/>
        <v>3</v>
      </c>
      <c r="G21" s="11">
        <f t="shared" si="1"/>
        <v>8</v>
      </c>
    </row>
    <row r="22" spans="1:7">
      <c r="A22" s="2" t="s">
        <v>27</v>
      </c>
      <c r="B22" s="3">
        <v>294</v>
      </c>
      <c r="C22" s="3">
        <f>ROUNDUP(B22/B54/0.0014,0)</f>
        <v>13</v>
      </c>
      <c r="D22" s="25">
        <v>33488</v>
      </c>
      <c r="E22" s="3">
        <f>ROUNDUP(D22/D54*100,3)</f>
        <v>1.7949999999999999</v>
      </c>
      <c r="F22" s="3">
        <f t="shared" si="0"/>
        <v>6</v>
      </c>
      <c r="G22" s="6">
        <f t="shared" si="1"/>
        <v>19</v>
      </c>
    </row>
    <row r="23" spans="1:7">
      <c r="A23" s="7" t="s">
        <v>28</v>
      </c>
      <c r="B23" s="8">
        <v>274</v>
      </c>
      <c r="C23" s="8">
        <f>ROUNDUP(B23/B54/0.0014,0)</f>
        <v>12</v>
      </c>
      <c r="D23" s="26">
        <v>47013</v>
      </c>
      <c r="E23" s="8">
        <f>ROUNDUP(D23/D54*100,3)</f>
        <v>2.52</v>
      </c>
      <c r="F23" s="8">
        <f t="shared" si="0"/>
        <v>8</v>
      </c>
      <c r="G23" s="11">
        <f t="shared" si="1"/>
        <v>20</v>
      </c>
    </row>
    <row r="24" spans="1:7">
      <c r="A24" s="2" t="s">
        <v>29</v>
      </c>
      <c r="B24" s="3">
        <v>556</v>
      </c>
      <c r="C24" s="3">
        <f>ROUNDUP(B24/B54/0.0014,0)</f>
        <v>24</v>
      </c>
      <c r="D24" s="25">
        <v>60381</v>
      </c>
      <c r="E24" s="3">
        <f>ROUNDUP(D24/D54*100,3)</f>
        <v>3.2370000000000001</v>
      </c>
      <c r="F24" s="3">
        <f t="shared" si="0"/>
        <v>10</v>
      </c>
      <c r="G24" s="6">
        <f t="shared" si="1"/>
        <v>34</v>
      </c>
    </row>
    <row r="25" spans="1:7">
      <c r="A25" s="7" t="s">
        <v>30</v>
      </c>
      <c r="B25" s="8">
        <v>257</v>
      </c>
      <c r="C25" s="8">
        <f>ROUNDUP(B25/B54/0.0014,0)</f>
        <v>11</v>
      </c>
      <c r="D25" s="26">
        <v>34976</v>
      </c>
      <c r="E25" s="8">
        <f>ROUNDUP(D25/D54*100,3)</f>
        <v>1.875</v>
      </c>
      <c r="F25" s="8">
        <f t="shared" si="0"/>
        <v>6</v>
      </c>
      <c r="G25" s="11">
        <f t="shared" si="1"/>
        <v>17</v>
      </c>
    </row>
    <row r="26" spans="1:7">
      <c r="A26" s="2" t="s">
        <v>31</v>
      </c>
      <c r="B26" s="3">
        <v>93</v>
      </c>
      <c r="C26" s="3">
        <f>ROUNDUP(B26/B54/0.0014,0)</f>
        <v>4</v>
      </c>
      <c r="D26" s="25">
        <v>8026</v>
      </c>
      <c r="E26" s="3">
        <f>ROUNDUP(D26/D54*100,3)</f>
        <v>0.43099999999999999</v>
      </c>
      <c r="F26" s="15">
        <f t="shared" si="0"/>
        <v>2</v>
      </c>
      <c r="G26" s="6">
        <f t="shared" si="1"/>
        <v>6</v>
      </c>
    </row>
    <row r="27" spans="1:7">
      <c r="A27" s="7" t="s">
        <v>32</v>
      </c>
      <c r="B27" s="8">
        <v>312</v>
      </c>
      <c r="C27" s="8">
        <f>ROUNDUP(B27/B54/0.0014,0)</f>
        <v>14</v>
      </c>
      <c r="D27" s="26">
        <v>41205</v>
      </c>
      <c r="E27" s="8">
        <f>ROUNDUP(D27/D54*100,3)</f>
        <v>2.2090000000000001</v>
      </c>
      <c r="F27" s="8">
        <f t="shared" si="0"/>
        <v>7</v>
      </c>
      <c r="G27" s="11">
        <f t="shared" si="1"/>
        <v>21</v>
      </c>
    </row>
    <row r="28" spans="1:7">
      <c r="A28" s="2" t="s">
        <v>33</v>
      </c>
      <c r="B28" s="3">
        <v>76</v>
      </c>
      <c r="C28" s="3">
        <f>ROUNDUP(B28/B54/0.0014,0)</f>
        <v>4</v>
      </c>
      <c r="D28" s="25">
        <v>15252</v>
      </c>
      <c r="E28" s="3">
        <f>ROUNDUP(D28/D54*100,3)</f>
        <v>0.81799999999999995</v>
      </c>
      <c r="F28" s="3">
        <f t="shared" si="0"/>
        <v>3</v>
      </c>
      <c r="G28" s="6">
        <f t="shared" si="1"/>
        <v>7</v>
      </c>
    </row>
    <row r="29" spans="1:7">
      <c r="A29" s="7" t="s">
        <v>34</v>
      </c>
      <c r="B29" s="8">
        <v>108</v>
      </c>
      <c r="C29" s="8">
        <f>ROUNDUP(B29/B54/0.0014,0)</f>
        <v>5</v>
      </c>
      <c r="D29" s="26">
        <v>20283</v>
      </c>
      <c r="E29" s="8">
        <f>ROUNDUP(D29/D54*100,3)</f>
        <v>1.0879999999999999</v>
      </c>
      <c r="F29" s="8">
        <f t="shared" si="0"/>
        <v>4</v>
      </c>
      <c r="G29" s="11">
        <f t="shared" si="1"/>
        <v>9</v>
      </c>
    </row>
    <row r="30" spans="1:7">
      <c r="A30" s="2" t="s">
        <v>35</v>
      </c>
      <c r="B30" s="3">
        <v>236</v>
      </c>
      <c r="C30" s="3">
        <f>ROUNDUP(B30/B54/0.0014,0)</f>
        <v>11</v>
      </c>
      <c r="D30" s="25">
        <v>14783</v>
      </c>
      <c r="E30" s="3">
        <f>ROUNDUP(D30/D54*100,3)</f>
        <v>0.79300000000000004</v>
      </c>
      <c r="F30" s="3">
        <f t="shared" si="0"/>
        <v>3</v>
      </c>
      <c r="G30" s="6">
        <f t="shared" si="1"/>
        <v>14</v>
      </c>
    </row>
    <row r="31" spans="1:7">
      <c r="A31" s="7" t="s">
        <v>36</v>
      </c>
      <c r="B31" s="8">
        <v>212</v>
      </c>
      <c r="C31" s="8">
        <f>ROUNDUP(B31/B54/0.0014,0)</f>
        <v>10</v>
      </c>
      <c r="D31" s="26">
        <v>13236</v>
      </c>
      <c r="E31" s="8">
        <f>ROUNDUP(D31/D54*100,3)</f>
        <v>0.71</v>
      </c>
      <c r="F31" s="8">
        <f t="shared" si="0"/>
        <v>3</v>
      </c>
      <c r="G31" s="11">
        <f t="shared" si="1"/>
        <v>13</v>
      </c>
    </row>
    <row r="32" spans="1:7">
      <c r="A32" s="2" t="s">
        <v>37</v>
      </c>
      <c r="B32" s="3">
        <v>362</v>
      </c>
      <c r="C32" s="3">
        <f>ROUNDUP(B32/B54/0.0014,0)</f>
        <v>16</v>
      </c>
      <c r="D32" s="25">
        <v>31677</v>
      </c>
      <c r="E32" s="3">
        <f>ROUNDUP(D32/D54*100,3)</f>
        <v>1.698</v>
      </c>
      <c r="F32" s="3">
        <f t="shared" si="0"/>
        <v>5</v>
      </c>
      <c r="G32" s="6">
        <f t="shared" si="1"/>
        <v>21</v>
      </c>
    </row>
    <row r="33" spans="1:7">
      <c r="A33" s="7" t="s">
        <v>38</v>
      </c>
      <c r="B33" s="8">
        <v>148</v>
      </c>
      <c r="C33" s="8">
        <f>ROUNDUP(B33/B54/0.0014,0)</f>
        <v>7</v>
      </c>
      <c r="D33" s="26">
        <v>12585</v>
      </c>
      <c r="E33" s="16">
        <f>ROUNDUP(D33/D54*100,3)</f>
        <v>0.67500000000000004</v>
      </c>
      <c r="F33" s="8">
        <f t="shared" si="0"/>
        <v>2</v>
      </c>
      <c r="G33" s="11">
        <f t="shared" si="1"/>
        <v>9</v>
      </c>
    </row>
    <row r="34" spans="1:7">
      <c r="A34" s="2" t="s">
        <v>39</v>
      </c>
      <c r="B34" s="3">
        <v>780</v>
      </c>
      <c r="C34" s="3">
        <f>ROUNDUP(B34/B54/0.0014,0)</f>
        <v>34</v>
      </c>
      <c r="D34" s="25">
        <v>60234</v>
      </c>
      <c r="E34" s="3">
        <f>ROUNDUP(D34/D54*100,3)</f>
        <v>3.2290000000000001</v>
      </c>
      <c r="F34" s="3">
        <f t="shared" si="0"/>
        <v>10</v>
      </c>
      <c r="G34" s="6">
        <f t="shared" si="1"/>
        <v>44</v>
      </c>
    </row>
    <row r="35" spans="1:7">
      <c r="A35" s="7" t="s">
        <v>40</v>
      </c>
      <c r="B35" s="8">
        <v>426</v>
      </c>
      <c r="C35" s="8">
        <f>ROUNDUP(B35/B54/0.0014,0)</f>
        <v>19</v>
      </c>
      <c r="D35" s="26">
        <v>48678</v>
      </c>
      <c r="E35" s="8">
        <f>ROUNDUP(D35/D54*100,3)</f>
        <v>2.61</v>
      </c>
      <c r="F35" s="8">
        <f t="shared" si="0"/>
        <v>8</v>
      </c>
      <c r="G35" s="11">
        <f t="shared" si="1"/>
        <v>27</v>
      </c>
    </row>
    <row r="36" spans="1:7">
      <c r="A36" s="2" t="s">
        <v>41</v>
      </c>
      <c r="B36" s="3">
        <v>40</v>
      </c>
      <c r="C36" s="3">
        <f>ROUNDUP(B36/B54/0.0014,0)</f>
        <v>2</v>
      </c>
      <c r="D36" s="25">
        <v>9393</v>
      </c>
      <c r="E36" s="3">
        <f>ROUNDUP(D36/D54*100,3)</f>
        <v>0.504</v>
      </c>
      <c r="F36" s="3">
        <f t="shared" si="0"/>
        <v>2</v>
      </c>
      <c r="G36" s="6">
        <f t="shared" si="1"/>
        <v>4</v>
      </c>
    </row>
    <row r="37" spans="1:7">
      <c r="A37" s="7" t="s">
        <v>42</v>
      </c>
      <c r="B37" s="8">
        <v>675</v>
      </c>
      <c r="C37" s="8">
        <f>ROUNDUP(B37/B54/0.0014,0)</f>
        <v>29</v>
      </c>
      <c r="D37" s="26">
        <v>67569</v>
      </c>
      <c r="E37" s="8">
        <f>ROUNDUP(D37/D54*100,3)</f>
        <v>3.6219999999999999</v>
      </c>
      <c r="F37" s="8">
        <f t="shared" si="0"/>
        <v>11</v>
      </c>
      <c r="G37" s="11">
        <f t="shared" si="1"/>
        <v>40</v>
      </c>
    </row>
    <row r="38" spans="1:7">
      <c r="A38" s="2" t="s">
        <v>43</v>
      </c>
      <c r="B38" s="3">
        <v>176</v>
      </c>
      <c r="C38" s="3">
        <f>ROUNDUP(B38/B54/0.0014,0)</f>
        <v>8</v>
      </c>
      <c r="D38" s="25">
        <v>24731</v>
      </c>
      <c r="E38" s="3">
        <f>ROUNDUP(D38/D54*100,3)</f>
        <v>1.3259999999999998</v>
      </c>
      <c r="F38" s="3">
        <f t="shared" si="0"/>
        <v>4</v>
      </c>
      <c r="G38" s="6">
        <f t="shared" si="1"/>
        <v>12</v>
      </c>
    </row>
    <row r="39" spans="1:7">
      <c r="A39" s="7" t="s">
        <v>44</v>
      </c>
      <c r="B39" s="8">
        <v>201</v>
      </c>
      <c r="C39" s="8">
        <f>ROUNDUP(B39/B54/0.0014,0)</f>
        <v>9</v>
      </c>
      <c r="D39" s="26">
        <v>41582</v>
      </c>
      <c r="E39" s="16">
        <f>ROUNDUP(D39/D54*100,3)</f>
        <v>2.2290000000000001</v>
      </c>
      <c r="F39" s="8">
        <f t="shared" si="0"/>
        <v>7</v>
      </c>
      <c r="G39" s="11">
        <f t="shared" si="1"/>
        <v>16</v>
      </c>
    </row>
    <row r="40" spans="1:7">
      <c r="A40" s="2" t="s">
        <v>45</v>
      </c>
      <c r="B40" s="3">
        <v>821</v>
      </c>
      <c r="C40" s="3">
        <f>ROUNDUP(B40/B54/0.0014,0)</f>
        <v>35</v>
      </c>
      <c r="D40" s="25">
        <v>79380</v>
      </c>
      <c r="E40" s="3">
        <f>ROUNDUP(D40/D54*100,3)</f>
        <v>4.2549999999999999</v>
      </c>
      <c r="F40" s="3">
        <f t="shared" si="0"/>
        <v>13</v>
      </c>
      <c r="G40" s="6">
        <f t="shared" si="1"/>
        <v>48</v>
      </c>
    </row>
    <row r="41" spans="1:7">
      <c r="A41" s="7" t="s">
        <v>46</v>
      </c>
      <c r="B41" s="8">
        <v>39</v>
      </c>
      <c r="C41" s="8">
        <f>ROUNDUP(B41/B54/0.0014,0)</f>
        <v>2</v>
      </c>
      <c r="D41" s="26">
        <v>5053</v>
      </c>
      <c r="E41" s="8">
        <f>ROUNDUP(D41/D54*100,3)</f>
        <v>0.27100000000000002</v>
      </c>
      <c r="F41" s="8">
        <f t="shared" si="0"/>
        <v>1</v>
      </c>
      <c r="G41" s="11">
        <f t="shared" si="1"/>
        <v>3</v>
      </c>
    </row>
    <row r="42" spans="1:7">
      <c r="A42" s="2" t="s">
        <v>47</v>
      </c>
      <c r="B42" s="3">
        <v>264</v>
      </c>
      <c r="C42" s="3">
        <f>ROUNDUP(B42/B54/0.0014,0)</f>
        <v>12</v>
      </c>
      <c r="D42" s="25">
        <v>27916</v>
      </c>
      <c r="E42" s="3">
        <f>ROUNDUP(D42/D54*100,3)</f>
        <v>1.4969999999999999</v>
      </c>
      <c r="F42" s="3">
        <f t="shared" si="0"/>
        <v>5</v>
      </c>
      <c r="G42" s="6">
        <f t="shared" si="1"/>
        <v>17</v>
      </c>
    </row>
    <row r="43" spans="1:7">
      <c r="A43" s="7" t="s">
        <v>48</v>
      </c>
      <c r="B43" s="8">
        <v>55</v>
      </c>
      <c r="C43" s="8">
        <f>ROUNDUP(B43/B54/0.0014,0)</f>
        <v>3</v>
      </c>
      <c r="D43" s="26">
        <v>11095</v>
      </c>
      <c r="E43" s="8">
        <f>ROUNDUP(D43/D54*100,3)</f>
        <v>0.59499999999999997</v>
      </c>
      <c r="F43" s="8">
        <f t="shared" si="0"/>
        <v>2</v>
      </c>
      <c r="G43" s="11">
        <f t="shared" si="1"/>
        <v>5</v>
      </c>
    </row>
    <row r="44" spans="1:7">
      <c r="A44" s="2" t="s">
        <v>49</v>
      </c>
      <c r="B44" s="3">
        <v>364</v>
      </c>
      <c r="C44" s="3">
        <f>ROUNDUP(B44/B54/0.0014,0)</f>
        <v>16</v>
      </c>
      <c r="D44" s="25">
        <v>29877</v>
      </c>
      <c r="E44" s="3">
        <f>ROUNDUP(D44/D54*100,3)</f>
        <v>1.6019999999999999</v>
      </c>
      <c r="F44" s="3">
        <f t="shared" si="0"/>
        <v>5</v>
      </c>
      <c r="G44" s="6">
        <f t="shared" si="1"/>
        <v>21</v>
      </c>
    </row>
    <row r="45" spans="1:7">
      <c r="A45" s="7" t="s">
        <v>50</v>
      </c>
      <c r="B45" s="8">
        <v>1252</v>
      </c>
      <c r="C45" s="8">
        <f>ROUNDUP(B45/B54/0.0014,0)</f>
        <v>54</v>
      </c>
      <c r="D45" s="13">
        <v>126243</v>
      </c>
      <c r="E45" s="8">
        <f>ROUNDUP(D45/D54*100,3)</f>
        <v>6.7670000000000003</v>
      </c>
      <c r="F45" s="8">
        <f t="shared" si="0"/>
        <v>20</v>
      </c>
      <c r="G45" s="11">
        <f t="shared" si="1"/>
        <v>74</v>
      </c>
    </row>
    <row r="46" spans="1:7">
      <c r="A46" s="2" t="s">
        <v>51</v>
      </c>
      <c r="B46" s="3">
        <v>160</v>
      </c>
      <c r="C46" s="3">
        <f>ROUNDUP(B46/B54/0.0014,0)</f>
        <v>7</v>
      </c>
      <c r="D46" s="12">
        <v>38447</v>
      </c>
      <c r="E46" s="3">
        <f>ROUNDUP(D46/D54*100,3)</f>
        <v>2.0609999999999999</v>
      </c>
      <c r="F46" s="3">
        <f t="shared" si="0"/>
        <v>6</v>
      </c>
      <c r="G46" s="6">
        <f t="shared" si="1"/>
        <v>13</v>
      </c>
    </row>
    <row r="47" spans="1:7">
      <c r="A47" s="7" t="s">
        <v>52</v>
      </c>
      <c r="B47" s="8">
        <v>40</v>
      </c>
      <c r="C47" s="8">
        <f>ROUNDUP(B47/B54/0.0014,0)</f>
        <v>2</v>
      </c>
      <c r="D47" s="13">
        <v>3608</v>
      </c>
      <c r="E47" s="8">
        <f>ROUNDUP(D47/D54*100,3)</f>
        <v>0.19400000000000001</v>
      </c>
      <c r="F47" s="8">
        <f t="shared" si="0"/>
        <v>1</v>
      </c>
      <c r="G47" s="11">
        <f t="shared" si="1"/>
        <v>3</v>
      </c>
    </row>
    <row r="48" spans="1:7">
      <c r="A48" s="2" t="s">
        <v>53</v>
      </c>
      <c r="B48" s="3">
        <v>662</v>
      </c>
      <c r="C48" s="3">
        <f>ROUNDUP(B48/B54/0.0014,0)</f>
        <v>29</v>
      </c>
      <c r="D48" s="12">
        <v>64761</v>
      </c>
      <c r="E48" s="3">
        <f>ROUNDUP(D48/D54*100,3)</f>
        <v>3.472</v>
      </c>
      <c r="F48" s="3">
        <f t="shared" si="0"/>
        <v>10</v>
      </c>
      <c r="G48" s="6">
        <f t="shared" si="1"/>
        <v>39</v>
      </c>
    </row>
    <row r="49" spans="1:7">
      <c r="A49" s="7" t="s">
        <v>54</v>
      </c>
      <c r="B49" s="8">
        <v>527</v>
      </c>
      <c r="C49" s="8">
        <f>ROUNDUP(B49/B54/0.0014,0)</f>
        <v>23</v>
      </c>
      <c r="D49" s="13">
        <v>80500</v>
      </c>
      <c r="E49" s="8">
        <f>ROUNDUP(D49/D54*100,3)</f>
        <v>4.3150000000000004</v>
      </c>
      <c r="F49" s="8">
        <f t="shared" si="0"/>
        <v>13</v>
      </c>
      <c r="G49" s="17">
        <f t="shared" si="1"/>
        <v>36</v>
      </c>
    </row>
    <row r="50" spans="1:7">
      <c r="A50" s="2" t="s">
        <v>55</v>
      </c>
      <c r="B50" s="3">
        <v>85</v>
      </c>
      <c r="C50" s="3">
        <f>ROUNDUP(B50/B54/0.0014,0)</f>
        <v>4</v>
      </c>
      <c r="D50" s="12">
        <v>10687</v>
      </c>
      <c r="E50" s="3">
        <f>ROUNDUP(D50/D54*100,3)</f>
        <v>0.57299999999999995</v>
      </c>
      <c r="F50" s="3">
        <f t="shared" si="0"/>
        <v>2</v>
      </c>
      <c r="G50" s="6">
        <f t="shared" si="1"/>
        <v>6</v>
      </c>
    </row>
    <row r="51" spans="1:7">
      <c r="A51" s="7" t="s">
        <v>56</v>
      </c>
      <c r="B51" s="8">
        <v>310</v>
      </c>
      <c r="C51" s="8">
        <f>ROUNDUP(B51/B54/0.0014,0)</f>
        <v>14</v>
      </c>
      <c r="D51" s="13">
        <v>38491</v>
      </c>
      <c r="E51" s="8">
        <f>ROUNDUP(D51/D54*100,3)</f>
        <v>2.0640000000000001</v>
      </c>
      <c r="F51" s="8">
        <f t="shared" si="0"/>
        <v>6</v>
      </c>
      <c r="G51" s="11">
        <f t="shared" si="1"/>
        <v>20</v>
      </c>
    </row>
    <row r="52" spans="1:7">
      <c r="A52" s="2" t="s">
        <v>57</v>
      </c>
      <c r="B52" s="3">
        <v>63</v>
      </c>
      <c r="C52" s="3">
        <f>ROUNDUP(B52/B54/0.0014,0)</f>
        <v>3</v>
      </c>
      <c r="D52" s="12">
        <v>5768</v>
      </c>
      <c r="E52" s="3">
        <f>ROUNDUP(D52/D54*100,3)</f>
        <v>0.31</v>
      </c>
      <c r="F52" s="3">
        <f t="shared" si="0"/>
        <v>1</v>
      </c>
      <c r="G52" s="6">
        <f t="shared" si="1"/>
        <v>4</v>
      </c>
    </row>
    <row r="53" spans="1:7">
      <c r="A53" s="7" t="s">
        <v>58</v>
      </c>
      <c r="B53" s="8">
        <v>69</v>
      </c>
      <c r="C53" s="8"/>
      <c r="D53" s="8"/>
      <c r="E53" s="8"/>
      <c r="F53" s="8"/>
      <c r="G53" s="11"/>
    </row>
    <row r="54" spans="1:7">
      <c r="A54" s="18" t="s">
        <v>59</v>
      </c>
      <c r="B54" s="19">
        <f>SUM(B2:B53)</f>
        <v>16779</v>
      </c>
      <c r="C54" s="18">
        <f>SUM(C2:C52)</f>
        <v>737</v>
      </c>
      <c r="D54" s="20">
        <f>SUM(D2:D52)</f>
        <v>1865724</v>
      </c>
      <c r="E54" s="18">
        <f>ROUNDDOWN(SUM(E2:E52),0)</f>
        <v>100</v>
      </c>
      <c r="F54" s="18">
        <f>SUM(F2:F52)</f>
        <v>314</v>
      </c>
      <c r="G54" s="18">
        <f>SUM(G2:G52)</f>
        <v>1051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/>
  </sheetViews>
  <sheetFormatPr defaultRowHeight="15"/>
  <cols>
    <col min="1" max="1" width="15.28515625" bestFit="1" customWidth="1"/>
    <col min="3" max="3" width="17.85546875" bestFit="1" customWidth="1"/>
    <col min="4" max="4" width="16.42578125" bestFit="1" customWidth="1"/>
    <col min="5" max="5" width="12.28515625" style="23" customWidth="1"/>
    <col min="7" max="7" width="17.85546875" bestFit="1" customWidth="1"/>
  </cols>
  <sheetData>
    <row r="1" spans="1:7">
      <c r="A1" s="24" t="str">
        <f>Delegates!A1</f>
        <v>STATE</v>
      </c>
      <c r="B1" s="24" t="str">
        <f>Delegates!B1</f>
        <v xml:space="preserve">BSM # </v>
      </c>
      <c r="C1" s="24" t="s">
        <v>60</v>
      </c>
      <c r="D1" s="24" t="s">
        <v>61</v>
      </c>
      <c r="F1" s="24" t="s">
        <v>62</v>
      </c>
      <c r="G1" s="24" t="s">
        <v>60</v>
      </c>
    </row>
    <row r="2" spans="1:7">
      <c r="A2" t="str">
        <f>Delegates!A2</f>
        <v>Alabama</v>
      </c>
      <c r="B2">
        <f>Delegates!B2</f>
        <v>202</v>
      </c>
      <c r="C2" s="22">
        <f>B2/B$54</f>
        <v>1.2088569718731299E-2</v>
      </c>
      <c r="D2">
        <v>7</v>
      </c>
      <c r="F2">
        <v>0</v>
      </c>
      <c r="G2" s="22">
        <f t="shared" ref="G2:G10" si="0">SUMIF(D$2:D$52,F2,C$2:C$52)</f>
        <v>1.2806702573309396E-2</v>
      </c>
    </row>
    <row r="3" spans="1:7">
      <c r="A3" t="str">
        <f>Delegates!A3</f>
        <v>Alaska</v>
      </c>
      <c r="B3">
        <f>Delegates!B3</f>
        <v>69</v>
      </c>
      <c r="C3" s="22">
        <f t="shared" ref="C3:C52" si="1">B3/B$54</f>
        <v>4.1292639138240574E-3</v>
      </c>
      <c r="D3">
        <v>1</v>
      </c>
      <c r="F3">
        <v>1</v>
      </c>
      <c r="G3" s="22">
        <f t="shared" si="0"/>
        <v>0.17043686415320169</v>
      </c>
    </row>
    <row r="4" spans="1:7">
      <c r="A4" t="str">
        <f>Delegates!A4</f>
        <v>Arizona</v>
      </c>
      <c r="B4">
        <f>Delegates!B4</f>
        <v>444</v>
      </c>
      <c r="C4" s="22">
        <f t="shared" si="1"/>
        <v>2.6570915619389589E-2</v>
      </c>
      <c r="D4">
        <v>1</v>
      </c>
      <c r="F4">
        <v>2</v>
      </c>
      <c r="G4" s="22">
        <f t="shared" si="0"/>
        <v>0.10861759425493715</v>
      </c>
    </row>
    <row r="5" spans="1:7">
      <c r="A5" t="str">
        <f>Delegates!A5</f>
        <v>Arkansas</v>
      </c>
      <c r="B5">
        <f>Delegates!B5</f>
        <v>121</v>
      </c>
      <c r="C5" s="22">
        <f t="shared" si="1"/>
        <v>7.2411729503291441E-3</v>
      </c>
      <c r="D5">
        <v>7</v>
      </c>
      <c r="F5">
        <v>3</v>
      </c>
      <c r="G5" s="22">
        <f t="shared" si="0"/>
        <v>0.11496110113704368</v>
      </c>
    </row>
    <row r="6" spans="1:7">
      <c r="A6" t="str">
        <f>Delegates!A6</f>
        <v>California</v>
      </c>
      <c r="B6">
        <f>Delegates!B6</f>
        <v>1700</v>
      </c>
      <c r="C6" s="22">
        <f t="shared" si="1"/>
        <v>0.10173548773189707</v>
      </c>
      <c r="D6">
        <v>4</v>
      </c>
      <c r="F6">
        <v>4</v>
      </c>
      <c r="G6" s="22">
        <f t="shared" si="0"/>
        <v>0.10173548773189707</v>
      </c>
    </row>
    <row r="7" spans="1:7">
      <c r="A7" t="str">
        <f>Delegates!A7</f>
        <v>Colorado</v>
      </c>
      <c r="B7">
        <f>Delegates!B7</f>
        <v>577</v>
      </c>
      <c r="C7" s="22">
        <f t="shared" si="1"/>
        <v>3.4530221424296827E-2</v>
      </c>
      <c r="D7">
        <v>1</v>
      </c>
      <c r="F7">
        <v>5</v>
      </c>
      <c r="G7" s="22">
        <f t="shared" si="0"/>
        <v>0.15858767205266308</v>
      </c>
    </row>
    <row r="8" spans="1:7">
      <c r="A8" t="str">
        <f>Delegates!A8</f>
        <v>Connecticut</v>
      </c>
      <c r="B8">
        <f>Delegates!B8</f>
        <v>185</v>
      </c>
      <c r="C8" s="22">
        <f t="shared" si="1"/>
        <v>1.1071214841412328E-2</v>
      </c>
      <c r="D8">
        <v>8</v>
      </c>
      <c r="F8">
        <v>6</v>
      </c>
      <c r="G8" s="22">
        <f t="shared" si="0"/>
        <v>9.892280071813285E-2</v>
      </c>
    </row>
    <row r="9" spans="1:7">
      <c r="A9" t="str">
        <f>Delegates!A9</f>
        <v>Delaware</v>
      </c>
      <c r="B9">
        <f>Delegates!B9</f>
        <v>69</v>
      </c>
      <c r="C9" s="22">
        <f t="shared" si="1"/>
        <v>4.1292639138240574E-3</v>
      </c>
      <c r="D9">
        <v>5</v>
      </c>
      <c r="F9">
        <v>7</v>
      </c>
      <c r="G9" s="22">
        <f t="shared" si="0"/>
        <v>0.11496110113704369</v>
      </c>
    </row>
    <row r="10" spans="1:7">
      <c r="A10" t="str">
        <f>Delegates!A10</f>
        <v>District of Col.</v>
      </c>
      <c r="B10">
        <f>Delegates!B10</f>
        <v>29</v>
      </c>
      <c r="C10" s="22">
        <f t="shared" si="1"/>
        <v>1.7354877318970677E-3</v>
      </c>
      <c r="D10">
        <v>5</v>
      </c>
      <c r="F10">
        <v>8</v>
      </c>
      <c r="G10" s="22">
        <f t="shared" si="0"/>
        <v>0.11897067624177139</v>
      </c>
    </row>
    <row r="11" spans="1:7">
      <c r="A11" t="str">
        <f>Delegates!A11</f>
        <v>Florida</v>
      </c>
      <c r="B11">
        <f>Delegates!B11</f>
        <v>916</v>
      </c>
      <c r="C11" s="22">
        <f t="shared" si="1"/>
        <v>5.4817474566128066E-2</v>
      </c>
      <c r="D11">
        <v>2</v>
      </c>
      <c r="G11" s="22"/>
    </row>
    <row r="12" spans="1:7">
      <c r="A12" t="str">
        <f>Delegates!A12</f>
        <v>Georgia</v>
      </c>
      <c r="B12">
        <f>Delegates!B12</f>
        <v>535</v>
      </c>
      <c r="C12" s="22">
        <f t="shared" si="1"/>
        <v>3.2016756433273487E-2</v>
      </c>
      <c r="D12">
        <v>2</v>
      </c>
    </row>
    <row r="13" spans="1:7">
      <c r="A13" t="str">
        <f>Delegates!A13</f>
        <v>Hawaii</v>
      </c>
      <c r="B13">
        <f>Delegates!B13</f>
        <v>57</v>
      </c>
      <c r="C13" s="22">
        <f t="shared" si="1"/>
        <v>3.4111310592459605E-3</v>
      </c>
      <c r="D13">
        <v>1</v>
      </c>
    </row>
    <row r="14" spans="1:7">
      <c r="A14" t="str">
        <f>Delegates!A14</f>
        <v>Idaho</v>
      </c>
      <c r="B14">
        <f>Delegates!B14</f>
        <v>121</v>
      </c>
      <c r="C14" s="22">
        <f t="shared" si="1"/>
        <v>7.2411729503291441E-3</v>
      </c>
      <c r="D14">
        <v>0</v>
      </c>
    </row>
    <row r="15" spans="1:7">
      <c r="A15" t="str">
        <f>Delegates!A15</f>
        <v>Illinois</v>
      </c>
      <c r="B15">
        <f>Delegates!B15</f>
        <v>545</v>
      </c>
      <c r="C15" s="22">
        <f t="shared" si="1"/>
        <v>3.2615200478755234E-2</v>
      </c>
      <c r="D15">
        <v>6</v>
      </c>
    </row>
    <row r="16" spans="1:7">
      <c r="A16" t="str">
        <f>Delegates!A16</f>
        <v>Indiana</v>
      </c>
      <c r="B16">
        <f>Delegates!B16</f>
        <v>501</v>
      </c>
      <c r="C16" s="22">
        <f t="shared" si="1"/>
        <v>2.9982046678635549E-2</v>
      </c>
      <c r="D16">
        <v>3</v>
      </c>
    </row>
    <row r="17" spans="1:4">
      <c r="A17" t="str">
        <f>Delegates!A17</f>
        <v>Iowa</v>
      </c>
      <c r="B17">
        <f>Delegates!B17</f>
        <v>134</v>
      </c>
      <c r="C17" s="22">
        <f t="shared" si="1"/>
        <v>8.0191502094554157E-3</v>
      </c>
      <c r="D17">
        <v>6</v>
      </c>
    </row>
    <row r="18" spans="1:4">
      <c r="A18" t="str">
        <f>Delegates!A18</f>
        <v>Kansas</v>
      </c>
      <c r="B18">
        <f>Delegates!B18</f>
        <v>182</v>
      </c>
      <c r="C18" s="22">
        <f t="shared" si="1"/>
        <v>1.0891681627767803E-2</v>
      </c>
      <c r="D18">
        <v>1</v>
      </c>
    </row>
    <row r="19" spans="1:4">
      <c r="A19" t="str">
        <f>Delegates!A19</f>
        <v>Kentucky</v>
      </c>
      <c r="B19">
        <f>Delegates!B19</f>
        <v>189</v>
      </c>
      <c r="C19" s="22">
        <f t="shared" si="1"/>
        <v>1.1310592459605027E-2</v>
      </c>
      <c r="D19">
        <v>3</v>
      </c>
    </row>
    <row r="20" spans="1:4">
      <c r="A20" t="str">
        <f>Delegates!A20</f>
        <v>Louisiana</v>
      </c>
      <c r="B20">
        <f>Delegates!B20</f>
        <v>170</v>
      </c>
      <c r="C20" s="22">
        <f t="shared" si="1"/>
        <v>1.0173548773189706E-2</v>
      </c>
      <c r="D20">
        <v>7</v>
      </c>
    </row>
    <row r="21" spans="1:4">
      <c r="A21" t="str">
        <f>Delegates!A21</f>
        <v>Maine</v>
      </c>
      <c r="B21">
        <f>Delegates!B21</f>
        <v>96</v>
      </c>
      <c r="C21" s="22">
        <f t="shared" si="1"/>
        <v>5.745062836624776E-3</v>
      </c>
      <c r="D21">
        <v>8</v>
      </c>
    </row>
    <row r="22" spans="1:4">
      <c r="A22" t="str">
        <f>Delegates!A22</f>
        <v>Maryland</v>
      </c>
      <c r="B22">
        <f>Delegates!B22</f>
        <v>294</v>
      </c>
      <c r="C22" s="22">
        <f t="shared" si="1"/>
        <v>1.7594254937163375E-2</v>
      </c>
      <c r="D22">
        <v>5</v>
      </c>
    </row>
    <row r="23" spans="1:4">
      <c r="A23" t="str">
        <f>Delegates!A23</f>
        <v>Massachusetts</v>
      </c>
      <c r="B23">
        <f>Delegates!B23</f>
        <v>274</v>
      </c>
      <c r="C23" s="22">
        <f t="shared" si="1"/>
        <v>1.6397366846199881E-2</v>
      </c>
      <c r="D23">
        <v>8</v>
      </c>
    </row>
    <row r="24" spans="1:4">
      <c r="A24" t="str">
        <f>Delegates!A24</f>
        <v>Michigan</v>
      </c>
      <c r="B24">
        <f>Delegates!B24</f>
        <v>556</v>
      </c>
      <c r="C24" s="22">
        <f t="shared" si="1"/>
        <v>3.3273488928785157E-2</v>
      </c>
      <c r="D24">
        <v>3</v>
      </c>
    </row>
    <row r="25" spans="1:4">
      <c r="A25" t="str">
        <f>Delegates!A25</f>
        <v>Minnesota</v>
      </c>
      <c r="B25">
        <f>Delegates!B25</f>
        <v>257</v>
      </c>
      <c r="C25" s="22">
        <f t="shared" si="1"/>
        <v>1.538001196888091E-2</v>
      </c>
      <c r="D25">
        <v>6</v>
      </c>
    </row>
    <row r="26" spans="1:4">
      <c r="A26" t="str">
        <f>Delegates!A26</f>
        <v>Mississippi</v>
      </c>
      <c r="B26">
        <f>Delegates!B26</f>
        <v>93</v>
      </c>
      <c r="C26" s="22">
        <f t="shared" si="1"/>
        <v>5.5655296229802512E-3</v>
      </c>
      <c r="D26">
        <v>0</v>
      </c>
    </row>
    <row r="27" spans="1:4">
      <c r="A27" t="str">
        <f>Delegates!A27</f>
        <v>Missouri</v>
      </c>
      <c r="B27">
        <f>Delegates!B27</f>
        <v>312</v>
      </c>
      <c r="C27" s="22">
        <f t="shared" si="1"/>
        <v>1.867145421903052E-2</v>
      </c>
      <c r="D27">
        <v>6</v>
      </c>
    </row>
    <row r="28" spans="1:4">
      <c r="A28" t="str">
        <f>Delegates!A28</f>
        <v>Montana</v>
      </c>
      <c r="B28">
        <f>Delegates!B28</f>
        <v>76</v>
      </c>
      <c r="C28" s="22">
        <f t="shared" si="1"/>
        <v>4.5481747456612804E-3</v>
      </c>
      <c r="D28">
        <v>1</v>
      </c>
    </row>
    <row r="29" spans="1:4">
      <c r="A29" t="str">
        <f>Delegates!A29</f>
        <v>Nebraska</v>
      </c>
      <c r="B29">
        <f>Delegates!B29</f>
        <v>108</v>
      </c>
      <c r="C29" s="22">
        <f t="shared" si="1"/>
        <v>6.4631956912028724E-3</v>
      </c>
      <c r="D29">
        <v>1</v>
      </c>
    </row>
    <row r="30" spans="1:4">
      <c r="A30" t="str">
        <f>Delegates!A30</f>
        <v>Nevada</v>
      </c>
      <c r="B30">
        <f>Delegates!B30</f>
        <v>236</v>
      </c>
      <c r="C30" s="22">
        <f t="shared" si="1"/>
        <v>1.412327947336924E-2</v>
      </c>
      <c r="D30">
        <v>1</v>
      </c>
    </row>
    <row r="31" spans="1:4">
      <c r="A31" t="str">
        <f>Delegates!A31</f>
        <v>New Hampshire</v>
      </c>
      <c r="B31">
        <f>Delegates!B31</f>
        <v>212</v>
      </c>
      <c r="C31" s="22">
        <f t="shared" si="1"/>
        <v>1.2687013764213046E-2</v>
      </c>
      <c r="D31">
        <v>8</v>
      </c>
    </row>
    <row r="32" spans="1:4">
      <c r="A32" t="str">
        <f>Delegates!A32</f>
        <v>New Jersey</v>
      </c>
      <c r="B32">
        <f>Delegates!B32</f>
        <v>362</v>
      </c>
      <c r="C32" s="22">
        <f t="shared" si="1"/>
        <v>2.1663674446439258E-2</v>
      </c>
      <c r="D32">
        <v>8</v>
      </c>
    </row>
    <row r="33" spans="1:4">
      <c r="A33" t="str">
        <f>Delegates!A33</f>
        <v>New Mexico</v>
      </c>
      <c r="B33">
        <f>Delegates!B33</f>
        <v>148</v>
      </c>
      <c r="C33" s="22">
        <f t="shared" si="1"/>
        <v>8.8569718731298618E-3</v>
      </c>
      <c r="D33">
        <v>1</v>
      </c>
    </row>
    <row r="34" spans="1:4">
      <c r="A34" t="str">
        <f>Delegates!A34</f>
        <v>New York</v>
      </c>
      <c r="B34">
        <f>Delegates!B34</f>
        <v>780</v>
      </c>
      <c r="C34" s="22">
        <f t="shared" si="1"/>
        <v>4.66786355475763E-2</v>
      </c>
      <c r="D34">
        <v>8</v>
      </c>
    </row>
    <row r="35" spans="1:4">
      <c r="A35" t="str">
        <f>Delegates!A35</f>
        <v>North Carolina</v>
      </c>
      <c r="B35">
        <f>Delegates!B35</f>
        <v>426</v>
      </c>
      <c r="C35" s="22">
        <f t="shared" si="1"/>
        <v>2.549371633752244E-2</v>
      </c>
      <c r="D35">
        <v>5</v>
      </c>
    </row>
    <row r="36" spans="1:4">
      <c r="A36" t="str">
        <f>Delegates!A36</f>
        <v>North Dakota</v>
      </c>
      <c r="B36">
        <f>Delegates!B36</f>
        <v>40</v>
      </c>
      <c r="C36" s="22">
        <f t="shared" si="1"/>
        <v>2.3937761819269898E-3</v>
      </c>
      <c r="D36">
        <v>6</v>
      </c>
    </row>
    <row r="37" spans="1:4">
      <c r="A37" t="str">
        <f>Delegates!A37</f>
        <v>Ohio</v>
      </c>
      <c r="B37">
        <f>Delegates!B37</f>
        <v>675</v>
      </c>
      <c r="C37" s="22">
        <f t="shared" si="1"/>
        <v>4.039497307001795E-2</v>
      </c>
      <c r="D37">
        <v>3</v>
      </c>
    </row>
    <row r="38" spans="1:4">
      <c r="A38" t="str">
        <f>Delegates!A38</f>
        <v>Oklahoma</v>
      </c>
      <c r="B38">
        <f>Delegates!B38</f>
        <v>176</v>
      </c>
      <c r="C38" s="22">
        <f t="shared" si="1"/>
        <v>1.0532615200478756E-2</v>
      </c>
      <c r="D38">
        <v>7</v>
      </c>
    </row>
    <row r="39" spans="1:4">
      <c r="A39" t="str">
        <f>Delegates!A39</f>
        <v>Oregon</v>
      </c>
      <c r="B39">
        <f>Delegates!B39</f>
        <v>201</v>
      </c>
      <c r="C39" s="22">
        <f t="shared" si="1"/>
        <v>1.2028725314183124E-2</v>
      </c>
      <c r="D39">
        <v>1</v>
      </c>
    </row>
    <row r="40" spans="1:4">
      <c r="A40" t="str">
        <f>Delegates!A40</f>
        <v>Pennsylvania</v>
      </c>
      <c r="B40">
        <f>Delegates!B40</f>
        <v>821</v>
      </c>
      <c r="C40" s="22">
        <f t="shared" si="1"/>
        <v>4.9132256134051464E-2</v>
      </c>
      <c r="D40">
        <v>5</v>
      </c>
    </row>
    <row r="41" spans="1:4">
      <c r="A41" t="str">
        <f>Delegates!A41</f>
        <v>Rhode Island</v>
      </c>
      <c r="B41">
        <f>Delegates!B41</f>
        <v>39</v>
      </c>
      <c r="C41" s="22">
        <f t="shared" si="1"/>
        <v>2.333931777378815E-3</v>
      </c>
      <c r="D41">
        <v>8</v>
      </c>
    </row>
    <row r="42" spans="1:4">
      <c r="A42" t="str">
        <f>Delegates!A42</f>
        <v>South Carolina</v>
      </c>
      <c r="B42">
        <f>Delegates!B42</f>
        <v>264</v>
      </c>
      <c r="C42" s="22">
        <f t="shared" si="1"/>
        <v>1.5798922800718134E-2</v>
      </c>
      <c r="D42">
        <v>5</v>
      </c>
    </row>
    <row r="43" spans="1:4">
      <c r="A43" t="str">
        <f>Delegates!A43</f>
        <v>South Dakota</v>
      </c>
      <c r="B43">
        <f>Delegates!B43</f>
        <v>55</v>
      </c>
      <c r="C43" s="22">
        <f t="shared" si="1"/>
        <v>3.291442250149611E-3</v>
      </c>
      <c r="D43">
        <v>6</v>
      </c>
    </row>
    <row r="44" spans="1:4">
      <c r="A44" t="str">
        <f>Delegates!A44</f>
        <v>Tennessee</v>
      </c>
      <c r="B44">
        <f>Delegates!B44</f>
        <v>364</v>
      </c>
      <c r="C44" s="22">
        <f t="shared" si="1"/>
        <v>2.1783363255535607E-2</v>
      </c>
      <c r="D44">
        <v>2</v>
      </c>
    </row>
    <row r="45" spans="1:4">
      <c r="A45" t="str">
        <f>Delegates!A45</f>
        <v>Texas</v>
      </c>
      <c r="B45">
        <f>Delegates!B45</f>
        <v>1252</v>
      </c>
      <c r="C45" s="22">
        <f t="shared" si="1"/>
        <v>7.4925194494314784E-2</v>
      </c>
      <c r="D45">
        <v>7</v>
      </c>
    </row>
    <row r="46" spans="1:4">
      <c r="A46" t="str">
        <f>Delegates!A46</f>
        <v>Utah</v>
      </c>
      <c r="B46">
        <f>Delegates!B46</f>
        <v>160</v>
      </c>
      <c r="C46" s="22">
        <f t="shared" si="1"/>
        <v>9.5751047277079591E-3</v>
      </c>
      <c r="D46">
        <v>1</v>
      </c>
    </row>
    <row r="47" spans="1:4">
      <c r="A47" t="str">
        <f>Delegates!A47</f>
        <v>Vermont</v>
      </c>
      <c r="B47">
        <f>Delegates!B47</f>
        <v>40</v>
      </c>
      <c r="C47" s="22">
        <f t="shared" si="1"/>
        <v>2.3937761819269898E-3</v>
      </c>
      <c r="D47">
        <v>8</v>
      </c>
    </row>
    <row r="48" spans="1:4">
      <c r="A48" t="str">
        <f>Delegates!A48</f>
        <v>Virginia</v>
      </c>
      <c r="B48">
        <f>Delegates!B48</f>
        <v>662</v>
      </c>
      <c r="C48" s="22">
        <f t="shared" si="1"/>
        <v>3.9616995810891682E-2</v>
      </c>
      <c r="D48">
        <v>5</v>
      </c>
    </row>
    <row r="49" spans="1:4">
      <c r="A49" t="str">
        <f>Delegates!A49</f>
        <v>Washington</v>
      </c>
      <c r="B49">
        <f>Delegates!B49</f>
        <v>527</v>
      </c>
      <c r="C49" s="22">
        <f t="shared" si="1"/>
        <v>3.1538001196888092E-2</v>
      </c>
      <c r="D49">
        <v>1</v>
      </c>
    </row>
    <row r="50" spans="1:4">
      <c r="A50" t="str">
        <f>Delegates!A50</f>
        <v>West Virginia</v>
      </c>
      <c r="B50">
        <f>Delegates!B50</f>
        <v>85</v>
      </c>
      <c r="C50" s="22">
        <f t="shared" si="1"/>
        <v>5.086774386594853E-3</v>
      </c>
      <c r="D50">
        <v>5</v>
      </c>
    </row>
    <row r="51" spans="1:4">
      <c r="A51" t="str">
        <f>Delegates!A51</f>
        <v>Wisconsin</v>
      </c>
      <c r="B51">
        <f>Delegates!B51</f>
        <v>310</v>
      </c>
      <c r="C51" s="22">
        <f t="shared" si="1"/>
        <v>1.8551765409934171E-2</v>
      </c>
      <c r="D51">
        <v>6</v>
      </c>
    </row>
    <row r="52" spans="1:4">
      <c r="A52" t="str">
        <f>Delegates!A52</f>
        <v>Wyoming</v>
      </c>
      <c r="B52">
        <f>Delegates!B52</f>
        <v>63</v>
      </c>
      <c r="C52" s="22">
        <f t="shared" si="1"/>
        <v>3.7701974865350088E-3</v>
      </c>
      <c r="D52">
        <v>1</v>
      </c>
    </row>
    <row r="54" spans="1:4">
      <c r="A54" t="str">
        <f>Delegates!A54</f>
        <v>TOTALS</v>
      </c>
      <c r="B54">
        <f>SUM(B2:B52)</f>
        <v>16710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Delegates</vt:lpstr>
      <vt:lpstr>Regions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 Robson-Work PC</dc:creator>
  <cp:lastModifiedBy>Tim</cp:lastModifiedBy>
  <dcterms:created xsi:type="dcterms:W3CDTF">2021-10-10T21:32:07Z</dcterms:created>
  <dcterms:modified xsi:type="dcterms:W3CDTF">2021-10-28T15:48:40Z</dcterms:modified>
</cp:coreProperties>
</file>